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bs2011\RedirectedFolders\HerbertGlavic\My Documents\javni razpisi\2021\OBTRNA CONA\"/>
    </mc:Choice>
  </mc:AlternateContent>
  <bookViews>
    <workbookView xWindow="0" yWindow="0" windowWidth="26790" windowHeight="10620" tabRatio="964" firstSheet="6" activeTab="7"/>
  </bookViews>
  <sheets>
    <sheet name="PRVA STRAN" sheetId="23" r:id="rId1"/>
    <sheet name="REKAPITULACIJA" sheetId="27" r:id="rId2"/>
    <sheet name="OBJEKT O1" sheetId="28" r:id="rId3"/>
    <sheet name="OBJEKT O2" sheetId="40" r:id="rId4"/>
    <sheet name="OBJEKT O3" sheetId="44" r:id="rId5"/>
    <sheet name="OBJEKT O4 - GRADBENA DELA" sheetId="36" r:id="rId6"/>
    <sheet name="OBJEKT O4 - ELEKTRO DELA" sheetId="42" r:id="rId7"/>
    <sheet name="ELEKTRO INSTALACIJE" sheetId="43" r:id="rId8"/>
    <sheet name="STROJNE INSTALACIJE" sheetId="41" r:id="rId9"/>
    <sheet name="OSTALA DELA" sheetId="30" r:id="rId10"/>
  </sheets>
  <externalReferences>
    <externalReference r:id="rId11"/>
  </externalReferences>
  <definedNames>
    <definedName name="__IntlFixup" hidden="1">TRUE</definedName>
    <definedName name="AccessDatabase" hidden="1">"C:\My Documents\MAUI MALL1.mdb"</definedName>
    <definedName name="ACwvu.CapersView." localSheetId="3" hidden="1">[1]MASTER!#REF!</definedName>
    <definedName name="ACwvu.CapersView." localSheetId="4" hidden="1">[1]MASTER!#REF!</definedName>
    <definedName name="ACwvu.CapersView." localSheetId="5" hidden="1">[1]MASTER!#REF!</definedName>
    <definedName name="ACwvu.CapersView." localSheetId="9" hidden="1">[1]MASTER!#REF!</definedName>
    <definedName name="ACwvu.CapersView." hidden="1">[1]MASTER!#REF!</definedName>
    <definedName name="ACwvu.Japan_Capers_Ed_Pub." localSheetId="3" hidden="1">#REF!</definedName>
    <definedName name="ACwvu.Japan_Capers_Ed_Pub." localSheetId="4" hidden="1">#REF!</definedName>
    <definedName name="ACwvu.Japan_Capers_Ed_Pub." localSheetId="5" hidden="1">#REF!</definedName>
    <definedName name="ACwvu.Japan_Capers_Ed_Pub." localSheetId="9" hidden="1">#REF!</definedName>
    <definedName name="ACwvu.Japan_Capers_Ed_Pub." hidden="1">#REF!</definedName>
    <definedName name="ACwvu.KJP_CC." localSheetId="3" hidden="1">#REF!</definedName>
    <definedName name="ACwvu.KJP_CC." localSheetId="4" hidden="1">#REF!</definedName>
    <definedName name="ACwvu.KJP_CC." localSheetId="5" hidden="1">#REF!</definedName>
    <definedName name="ACwvu.KJP_CC." localSheetId="9" hidden="1">#REF!</definedName>
    <definedName name="ACwvu.KJP_CC." hidden="1">#REF!</definedName>
    <definedName name="Cwvu.CapersView." localSheetId="3" hidden="1">[1]MASTER!#REF!</definedName>
    <definedName name="Cwvu.CapersView." localSheetId="4" hidden="1">[1]MASTER!#REF!</definedName>
    <definedName name="Cwvu.CapersView." localSheetId="5" hidden="1">[1]MASTER!#REF!</definedName>
    <definedName name="Cwvu.CapersView." localSheetId="9" hidden="1">[1]MASTER!#REF!</definedName>
    <definedName name="Cwvu.CapersView." hidden="1">[1]MASTER!#REF!</definedName>
    <definedName name="Cwvu.Japan_Capers_Ed_Pub." localSheetId="3" hidden="1">[1]MASTER!#REF!</definedName>
    <definedName name="Cwvu.Japan_Capers_Ed_Pub." localSheetId="4" hidden="1">[1]MASTER!#REF!</definedName>
    <definedName name="Cwvu.Japan_Capers_Ed_Pub." localSheetId="5" hidden="1">[1]MASTER!#REF!</definedName>
    <definedName name="Cwvu.Japan_Capers_Ed_Pub." localSheetId="9" hidden="1">[1]MASTER!#REF!</definedName>
    <definedName name="Cwvu.Japan_Capers_Ed_Pub." hidden="1">[1]MASTER!#REF!</definedName>
    <definedName name="Cwvu.KJP_CC." localSheetId="2" hidden="1">[1]MASTER!#REF!,[1]MASTER!#REF!,[1]MASTER!#REF!,[1]MASTER!#REF!,[1]MASTER!#REF!,[1]MASTER!#REF!,[1]MASTER!#REF!,[1]MASTER!#REF!,[1]MASTER!#REF!,[1]MASTER!#REF!,[1]MASTER!#REF!,[1]MASTER!#REF!,[1]MASTER!#REF!,[1]MASTER!#REF!,[1]MASTER!#REF!,[1]MASTER!#REF!,[1]MASTER!#REF!,[1]MASTER!#REF!,[1]MASTER!#REF!,[1]MASTER!#REF!</definedName>
    <definedName name="Cwvu.KJP_CC." localSheetId="3" hidden="1">[1]MASTER!#REF!,[1]MASTER!#REF!,[1]MASTER!#REF!,[1]MASTER!#REF!,[1]MASTER!#REF!,[1]MASTER!#REF!,[1]MASTER!#REF!,[1]MASTER!#REF!,[1]MASTER!#REF!,[1]MASTER!#REF!,[1]MASTER!#REF!,[1]MASTER!#REF!,[1]MASTER!#REF!,[1]MASTER!#REF!,[1]MASTER!#REF!,[1]MASTER!#REF!,[1]MASTER!#REF!,[1]MASTER!#REF!,[1]MASTER!#REF!,[1]MASTER!#REF!</definedName>
    <definedName name="Cwvu.KJP_CC." localSheetId="4" hidden="1">[1]MASTER!#REF!,[1]MASTER!#REF!,[1]MASTER!#REF!,[1]MASTER!#REF!,[1]MASTER!#REF!,[1]MASTER!#REF!,[1]MASTER!#REF!,[1]MASTER!#REF!,[1]MASTER!#REF!,[1]MASTER!#REF!,[1]MASTER!#REF!,[1]MASTER!#REF!,[1]MASTER!#REF!,[1]MASTER!#REF!,[1]MASTER!#REF!,[1]MASTER!#REF!,[1]MASTER!#REF!,[1]MASTER!#REF!,[1]MASTER!#REF!,[1]MASTER!#REF!</definedName>
    <definedName name="Cwvu.KJP_CC." localSheetId="5" hidden="1">[1]MASTER!#REF!,[1]MASTER!#REF!,[1]MASTER!#REF!,[1]MASTER!#REF!,[1]MASTER!#REF!,[1]MASTER!#REF!,[1]MASTER!#REF!,[1]MASTER!#REF!,[1]MASTER!#REF!,[1]MASTER!#REF!,[1]MASTER!#REF!,[1]MASTER!#REF!,[1]MASTER!#REF!,[1]MASTER!#REF!,[1]MASTER!#REF!,[1]MASTER!#REF!,[1]MASTER!#REF!,[1]MASTER!#REF!,[1]MASTER!#REF!,[1]MASTER!#REF!</definedName>
    <definedName name="Cwvu.KJP_CC." localSheetId="9" hidden="1">[1]MASTER!#REF!,[1]MASTER!#REF!,[1]MASTER!#REF!,[1]MASTER!#REF!,[1]MASTER!#REF!,[1]MASTER!#REF!,[1]MASTER!#REF!,[1]MASTER!#REF!,[1]MASTER!#REF!,[1]MASTER!#REF!,[1]MASTER!#REF!,[1]MASTER!#REF!,[1]MASTER!#REF!,[1]MASTER!#REF!,[1]MASTER!#REF!,[1]MASTER!#REF!,[1]MASTER!#REF!,[1]MASTER!#REF!,[1]MASTER!#REF!,[1]MASTER!#REF!</definedName>
    <definedName name="Cwvu.KJP_CC." localSheetId="0" hidden="1">[1]MASTER!#REF!,[1]MASTER!#REF!,[1]MASTER!#REF!,[1]MASTER!#REF!,[1]MASTER!#REF!,[1]MASTER!#REF!,[1]MASTER!#REF!,[1]MASTER!#REF!,[1]MASTER!#REF!,[1]MASTER!#REF!,[1]MASTER!#REF!,[1]MASTER!#REF!,[1]MASTER!#REF!,[1]MASTER!#REF!,[1]MASTER!#REF!,[1]MASTER!#REF!,[1]MASTER!#REF!,[1]MASTER!#REF!,[1]MASTER!#REF!,[1]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HTML_CodePage" hidden="1">1252</definedName>
    <definedName name="HTML_Control" localSheetId="2" hidden="1">{"'PRODUCTIONCOST SHEET'!$B$3:$G$48"}</definedName>
    <definedName name="HTML_Control" localSheetId="3" hidden="1">{"'PRODUCTIONCOST SHEET'!$B$3:$G$48"}</definedName>
    <definedName name="HTML_Control" localSheetId="4" hidden="1">{"'PRODUCTIONCOST SHEET'!$B$3:$G$48"}</definedName>
    <definedName name="HTML_Control" localSheetId="5" hidden="1">{"'PRODUCTIONCOST SHEET'!$B$3:$G$48"}</definedName>
    <definedName name="HTML_Control" localSheetId="9" hidden="1">{"'PRODUCTIONCOST SHEET'!$B$3:$G$48"}</definedName>
    <definedName name="HTML_Control" localSheetId="0"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_xlnm.Print_Area" localSheetId="7">'ELEKTRO INSTALACIJE'!$A$1:$F$789</definedName>
    <definedName name="_xlnm.Print_Area" localSheetId="2">'OBJEKT O1'!$A$1:$F$532</definedName>
    <definedName name="_xlnm.Print_Area" localSheetId="3">'OBJEKT O2'!$A$1:$F$105</definedName>
    <definedName name="_xlnm.Print_Area" localSheetId="4">'OBJEKT O3'!$A$1:$F$547</definedName>
    <definedName name="_xlnm.Print_Area" localSheetId="6">'OBJEKT O4 - ELEKTRO DELA'!$A$1:$F$275</definedName>
    <definedName name="_xlnm.Print_Area" localSheetId="5">'OBJEKT O4 - GRADBENA DELA'!$A$1:$F$63</definedName>
    <definedName name="_xlnm.Print_Area" localSheetId="9">'OSTALA DELA'!$A$1:$F$47</definedName>
    <definedName name="_xlnm.Print_Area" localSheetId="0">'PRVA STRAN'!$A$1:$C$46</definedName>
    <definedName name="_xlnm.Print_Area" localSheetId="1">REKAPITULACIJA!$A$1:$C$24</definedName>
    <definedName name="_xlnm.Print_Area" localSheetId="8">'STROJNE INSTALACIJE'!$A$1:$F$415</definedName>
    <definedName name="Rwvu.CapersView." localSheetId="3" hidden="1">#REF!</definedName>
    <definedName name="Rwvu.CapersView." localSheetId="4" hidden="1">#REF!</definedName>
    <definedName name="Rwvu.CapersView." localSheetId="5" hidden="1">#REF!</definedName>
    <definedName name="Rwvu.CapersView." localSheetId="9" hidden="1">#REF!</definedName>
    <definedName name="Rwvu.CapersView." localSheetId="0" hidden="1">#REF!</definedName>
    <definedName name="Rwvu.CapersView." hidden="1">#REF!</definedName>
    <definedName name="Rwvu.Japan_Capers_Ed_Pub." localSheetId="3" hidden="1">#REF!</definedName>
    <definedName name="Rwvu.Japan_Capers_Ed_Pub." localSheetId="4" hidden="1">#REF!</definedName>
    <definedName name="Rwvu.Japan_Capers_Ed_Pub." localSheetId="5" hidden="1">#REF!</definedName>
    <definedName name="Rwvu.Japan_Capers_Ed_Pub." localSheetId="9" hidden="1">#REF!</definedName>
    <definedName name="Rwvu.Japan_Capers_Ed_Pub." localSheetId="0" hidden="1">#REF!</definedName>
    <definedName name="Rwvu.Japan_Capers_Ed_Pub." hidden="1">#REF!</definedName>
    <definedName name="Rwvu.KJP_CC." localSheetId="3" hidden="1">#REF!</definedName>
    <definedName name="Rwvu.KJP_CC." localSheetId="4" hidden="1">#REF!</definedName>
    <definedName name="Rwvu.KJP_CC." localSheetId="5" hidden="1">#REF!</definedName>
    <definedName name="Rwvu.KJP_CC." localSheetId="9" hidden="1">#REF!</definedName>
    <definedName name="Rwvu.KJP_CC." localSheetId="0" hidden="1">#REF!</definedName>
    <definedName name="Rwvu.KJP_CC." hidden="1">#REF!</definedName>
    <definedName name="Swvu.CapersView." localSheetId="3" hidden="1">[1]MASTER!#REF!</definedName>
    <definedName name="Swvu.CapersView." localSheetId="4" hidden="1">[1]MASTER!#REF!</definedName>
    <definedName name="Swvu.CapersView." localSheetId="5" hidden="1">[1]MASTER!#REF!</definedName>
    <definedName name="Swvu.CapersView." localSheetId="9" hidden="1">[1]MASTER!#REF!</definedName>
    <definedName name="Swvu.CapersView." localSheetId="0" hidden="1">[1]MASTER!#REF!</definedName>
    <definedName name="Swvu.CapersView." hidden="1">[1]MASTER!#REF!</definedName>
    <definedName name="Swvu.Japan_Capers_Ed_Pub." localSheetId="3" hidden="1">#REF!</definedName>
    <definedName name="Swvu.Japan_Capers_Ed_Pub." localSheetId="4" hidden="1">#REF!</definedName>
    <definedName name="Swvu.Japan_Capers_Ed_Pub." localSheetId="5" hidden="1">#REF!</definedName>
    <definedName name="Swvu.Japan_Capers_Ed_Pub." localSheetId="9" hidden="1">#REF!</definedName>
    <definedName name="Swvu.Japan_Capers_Ed_Pub." localSheetId="0" hidden="1">#REF!</definedName>
    <definedName name="Swvu.Japan_Capers_Ed_Pub." hidden="1">#REF!</definedName>
    <definedName name="Swvu.KJP_CC." localSheetId="3" hidden="1">#REF!</definedName>
    <definedName name="Swvu.KJP_CC." localSheetId="4" hidden="1">#REF!</definedName>
    <definedName name="Swvu.KJP_CC." localSheetId="5" hidden="1">#REF!</definedName>
    <definedName name="Swvu.KJP_CC." localSheetId="9" hidden="1">#REF!</definedName>
    <definedName name="Swvu.KJP_CC." hidden="1">#REF!</definedName>
    <definedName name="_xlnm.Print_Titles" localSheetId="2">'OBJEKT O1'!$1:$6</definedName>
    <definedName name="_xlnm.Print_Titles" localSheetId="3">'OBJEKT O2'!$1:$6</definedName>
    <definedName name="_xlnm.Print_Titles" localSheetId="4">'OBJEKT O3'!$1:$6</definedName>
    <definedName name="_xlnm.Print_Titles" localSheetId="5">'OBJEKT O4 - GRADBENA DELA'!$1:$6</definedName>
    <definedName name="_xlnm.Print_Titles" localSheetId="9">'OSTALA DELA'!$1:$6</definedName>
    <definedName name="_xlnm.Print_Titles" localSheetId="1">REKAPITULACIJA!$1:$6</definedName>
    <definedName name="_xlnm.Print_Titles" localSheetId="8">'STROJNE INSTALACIJE'!$1:$5</definedName>
    <definedName name="wrn.CapersPlotter." localSheetId="2" hidden="1">{#N/A,#N/A,FALSE,"DI 2 YEAR MASTER SCHEDULE"}</definedName>
    <definedName name="wrn.CapersPlotter." localSheetId="3" hidden="1">{#N/A,#N/A,FALSE,"DI 2 YEAR MASTER SCHEDULE"}</definedName>
    <definedName name="wrn.CapersPlotter." localSheetId="4" hidden="1">{#N/A,#N/A,FALSE,"DI 2 YEAR MASTER SCHEDULE"}</definedName>
    <definedName name="wrn.CapersPlotter." localSheetId="5" hidden="1">{#N/A,#N/A,FALSE,"DI 2 YEAR MASTER SCHEDULE"}</definedName>
    <definedName name="wrn.CapersPlotter." localSheetId="9" hidden="1">{#N/A,#N/A,FALSE,"DI 2 YEAR MASTER SCHEDULE"}</definedName>
    <definedName name="wrn.CapersPlotter." localSheetId="0" hidden="1">{#N/A,#N/A,FALSE,"DI 2 YEAR MASTER SCHEDULE"}</definedName>
    <definedName name="wrn.CapersPlotter." hidden="1">{#N/A,#N/A,FALSE,"DI 2 YEAR MASTER SCHEDULE"}</definedName>
    <definedName name="wrn.Edutainment._.Priority._.List." localSheetId="2" hidden="1">{#N/A,#N/A,FALSE,"DI 2 YEAR MASTER SCHEDULE"}</definedName>
    <definedName name="wrn.Edutainment._.Priority._.List." localSheetId="3" hidden="1">{#N/A,#N/A,FALSE,"DI 2 YEAR MASTER SCHEDULE"}</definedName>
    <definedName name="wrn.Edutainment._.Priority._.List." localSheetId="4" hidden="1">{#N/A,#N/A,FALSE,"DI 2 YEAR MASTER SCHEDULE"}</definedName>
    <definedName name="wrn.Edutainment._.Priority._.List." localSheetId="5" hidden="1">{#N/A,#N/A,FALSE,"DI 2 YEAR MASTER SCHEDULE"}</definedName>
    <definedName name="wrn.Edutainment._.Priority._.List." localSheetId="9" hidden="1">{#N/A,#N/A,FALSE,"DI 2 YEAR MASTER SCHEDULE"}</definedName>
    <definedName name="wrn.Edutainment._.Priority._.List." localSheetId="0" hidden="1">{#N/A,#N/A,FALSE,"DI 2 YEAR MASTER SCHEDULE"}</definedName>
    <definedName name="wrn.Edutainment._.Priority._.List." hidden="1">{#N/A,#N/A,FALSE,"DI 2 YEAR MASTER SCHEDULE"}</definedName>
    <definedName name="wrn.Japan_Capers_Ed._.Pub." localSheetId="2" hidden="1">{"Japan_Capers_Ed_Pub",#N/A,FALSE,"DI 2 YEAR MASTER SCHEDULE"}</definedName>
    <definedName name="wrn.Japan_Capers_Ed._.Pub." localSheetId="3" hidden="1">{"Japan_Capers_Ed_Pub",#N/A,FALSE,"DI 2 YEAR MASTER SCHEDULE"}</definedName>
    <definedName name="wrn.Japan_Capers_Ed._.Pub." localSheetId="4" hidden="1">{"Japan_Capers_Ed_Pub",#N/A,FALSE,"DI 2 YEAR MASTER SCHEDULE"}</definedName>
    <definedName name="wrn.Japan_Capers_Ed._.Pub." localSheetId="5" hidden="1">{"Japan_Capers_Ed_Pub",#N/A,FALSE,"DI 2 YEAR MASTER SCHEDULE"}</definedName>
    <definedName name="wrn.Japan_Capers_Ed._.Pub." localSheetId="9" hidden="1">{"Japan_Capers_Ed_Pub",#N/A,FALSE,"DI 2 YEAR MASTER SCHEDULE"}</definedName>
    <definedName name="wrn.Japan_Capers_Ed._.Pub." localSheetId="0" hidden="1">{"Japan_Capers_Ed_Pub",#N/A,FALSE,"DI 2 YEAR MASTER SCHEDULE"}</definedName>
    <definedName name="wrn.Japan_Capers_Ed._.Pub." hidden="1">{"Japan_Capers_Ed_Pub",#N/A,FALSE,"DI 2 YEAR MASTER SCHEDULE"}</definedName>
    <definedName name="wrn.Priority._.list." localSheetId="2" hidden="1">{#N/A,#N/A,FALSE,"DI 2 YEAR MASTER SCHEDULE"}</definedName>
    <definedName name="wrn.Priority._.list." localSheetId="3" hidden="1">{#N/A,#N/A,FALSE,"DI 2 YEAR MASTER SCHEDULE"}</definedName>
    <definedName name="wrn.Priority._.list." localSheetId="4" hidden="1">{#N/A,#N/A,FALSE,"DI 2 YEAR MASTER SCHEDULE"}</definedName>
    <definedName name="wrn.Priority._.list." localSheetId="5" hidden="1">{#N/A,#N/A,FALSE,"DI 2 YEAR MASTER SCHEDULE"}</definedName>
    <definedName name="wrn.Priority._.list." localSheetId="9" hidden="1">{#N/A,#N/A,FALSE,"DI 2 YEAR MASTER SCHEDULE"}</definedName>
    <definedName name="wrn.Priority._.list." localSheetId="0"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3" hidden="1">{#N/A,#N/A,FALSE,"PRJCTED MNTHLY QTY's"}</definedName>
    <definedName name="wrn.Prjcted._.Mnthly._.Qtys." localSheetId="4" hidden="1">{#N/A,#N/A,FALSE,"PRJCTED MNTHLY QTY's"}</definedName>
    <definedName name="wrn.Prjcted._.Mnthly._.Qtys." localSheetId="5" hidden="1">{#N/A,#N/A,FALSE,"PRJCTED MNTHLY QTY's"}</definedName>
    <definedName name="wrn.Prjcted._.Mnthly._.Qtys." localSheetId="9" hidden="1">{#N/A,#N/A,FALSE,"PRJCTED MNTHLY QTY's"}</definedName>
    <definedName name="wrn.Prjcted._.Mnthly._.Qtys." localSheetId="0" hidden="1">{#N/A,#N/A,FALSE,"PRJCTED MNTHLY QTY's"}</definedName>
    <definedName name="wrn.Prjcted._.Mnthly._.Qtys." hidden="1">{#N/A,#N/A,FALSE,"PRJCTED MNTHLY QTY's"}</definedName>
    <definedName name="wrn.Prjcted._.Qtrly._.Dollars." localSheetId="2" hidden="1">{#VALUE!,#N/A,FALSE,"PRJCTED QTRLY $'s"}</definedName>
    <definedName name="wrn.Prjcted._.Qtrly._.Dollars." localSheetId="3" hidden="1">{#VALUE!,#N/A,FALSE,"PRJCTED QTRLY $'s"}</definedName>
    <definedName name="wrn.Prjcted._.Qtrly._.Dollars." localSheetId="4" hidden="1">{#VALUE!,#N/A,FALSE,"PRJCTED QTRLY $'s"}</definedName>
    <definedName name="wrn.Prjcted._.Qtrly._.Dollars." localSheetId="5" hidden="1">{#VALUE!,#N/A,FALSE,"PRJCTED QTRLY $'s"}</definedName>
    <definedName name="wrn.Prjcted._.Qtrly._.Dollars." localSheetId="9" hidden="1">{#VALUE!,#N/A,FALSE,"PRJCTED QTRLY $'s"}</definedName>
    <definedName name="wrn.Prjcted._.Qtrly._.Dollars." localSheetId="0" hidden="1">{#VALUE!,#N/A,FALSE,"PRJCTED QTRLY $'s"}</definedName>
    <definedName name="wrn.Prjcted._.Qtrly._.Dollars." hidden="1">{#VALUE!,#N/A,FALSE,"PRJCTED QTRLY $'s"}</definedName>
    <definedName name="wrn.Prjcted._.Qtrly._.Qtys." localSheetId="2" hidden="1">{#N/A,#N/A,FALSE,"PRJCTED QTRLY QTY's"}</definedName>
    <definedName name="wrn.Prjcted._.Qtrly._.Qtys." localSheetId="3" hidden="1">{#N/A,#N/A,FALSE,"PRJCTED QTRLY QTY's"}</definedName>
    <definedName name="wrn.Prjcted._.Qtrly._.Qtys." localSheetId="4" hidden="1">{#N/A,#N/A,FALSE,"PRJCTED QTRLY QTY's"}</definedName>
    <definedName name="wrn.Prjcted._.Qtrly._.Qtys." localSheetId="5" hidden="1">{#N/A,#N/A,FALSE,"PRJCTED QTRLY QTY's"}</definedName>
    <definedName name="wrn.Prjcted._.Qtrly._.Qtys." localSheetId="9" hidden="1">{#N/A,#N/A,FALSE,"PRJCTED QTRLY QTY's"}</definedName>
    <definedName name="wrn.Prjcted._.Qtrly._.Qtys." localSheetId="0" hidden="1">{#N/A,#N/A,FALSE,"PRJCTED QTRLY QTY's"}</definedName>
    <definedName name="wrn.Prjcted._.Qtrly._.Qtys." hidden="1">{#N/A,#N/A,FALSE,"PRJCTED QTRLY QTY's"}</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9"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Z_9A428CE1_B4D9_11D0_A8AA_0000C071AEE7_.wvu.Cols" hidden="1">[1]MASTER!$A$1:$Q$65536,[1]MASTER!$Y$1:$Z$65536</definedName>
    <definedName name="Z_9A428CE1_B4D9_11D0_A8AA_0000C071AEE7_.wvu.PrintArea" localSheetId="3" hidden="1">#REF!</definedName>
    <definedName name="Z_9A428CE1_B4D9_11D0_A8AA_0000C071AEE7_.wvu.PrintArea" localSheetId="4" hidden="1">#REF!</definedName>
    <definedName name="Z_9A428CE1_B4D9_11D0_A8AA_0000C071AEE7_.wvu.PrintArea" localSheetId="5" hidden="1">#REF!</definedName>
    <definedName name="Z_9A428CE1_B4D9_11D0_A8AA_0000C071AEE7_.wvu.PrintArea" localSheetId="9" hidden="1">#REF!</definedName>
    <definedName name="Z_9A428CE1_B4D9_11D0_A8AA_0000C071AEE7_.wvu.PrintArea" hidden="1">#REF!</definedName>
    <definedName name="Z_9A428CE1_B4D9_11D0_A8AA_0000C071AEE7_.wvu.Rows" localSheetId="3" hidden="1">[1]MASTER!#REF!,[1]MASTER!#REF!,[1]MASTER!#REF!,[1]MASTER!#REF!,[1]MASTER!#REF!,[1]MASTER!#REF!,[1]MASTER!#REF!,[1]MASTER!$A$98:$IV$272</definedName>
    <definedName name="Z_9A428CE1_B4D9_11D0_A8AA_0000C071AEE7_.wvu.Rows" localSheetId="4" hidden="1">[1]MASTER!#REF!,[1]MASTER!#REF!,[1]MASTER!#REF!,[1]MASTER!#REF!,[1]MASTER!#REF!,[1]MASTER!#REF!,[1]MASTER!#REF!,[1]MASTER!$A$98:$IV$272</definedName>
    <definedName name="Z_9A428CE1_B4D9_11D0_A8AA_0000C071AEE7_.wvu.Rows" localSheetId="5" hidden="1">[1]MASTER!#REF!,[1]MASTER!#REF!,[1]MASTER!#REF!,[1]MASTER!#REF!,[1]MASTER!#REF!,[1]MASTER!#REF!,[1]MASTER!#REF!,[1]MASTER!$A$98:$IV$272</definedName>
    <definedName name="Z_9A428CE1_B4D9_11D0_A8AA_0000C071AEE7_.wvu.Rows" localSheetId="9" hidden="1">[1]MASTER!#REF!,[1]MASTER!#REF!,[1]MASTER!#REF!,[1]MASTER!#REF!,[1]MASTER!#REF!,[1]MASTER!#REF!,[1]MASTER!#REF!,[1]MASTER!$A$98:$IV$272</definedName>
    <definedName name="Z_9A428CE1_B4D9_11D0_A8AA_0000C071AEE7_.wvu.Rows" hidden="1">[1]MASTER!#REF!,[1]MASTER!#REF!,[1]MASTER!#REF!,[1]MASTER!#REF!,[1]MASTER!#REF!,[1]MASTER!#REF!,[1]MASTER!#REF!,[1]MASTER!$A$98:$IV$272</definedName>
  </definedNames>
  <calcPr calcId="152511"/>
</workbook>
</file>

<file path=xl/calcChain.xml><?xml version="1.0" encoding="utf-8"?>
<calcChain xmlns="http://schemas.openxmlformats.org/spreadsheetml/2006/main">
  <c r="B39" i="44" l="1"/>
  <c r="A522" i="44" l="1"/>
  <c r="A541" i="44" s="1"/>
  <c r="B522" i="44"/>
  <c r="B541" i="44" s="1"/>
  <c r="F520" i="44"/>
  <c r="F518" i="44"/>
  <c r="F516" i="44"/>
  <c r="F514" i="44"/>
  <c r="F512" i="44"/>
  <c r="F508" i="44"/>
  <c r="F506" i="44"/>
  <c r="F503" i="44"/>
  <c r="F502" i="44"/>
  <c r="F501" i="44"/>
  <c r="F348" i="44"/>
  <c r="F350" i="44"/>
  <c r="F353" i="44"/>
  <c r="F356" i="44"/>
  <c r="F360" i="44"/>
  <c r="F362" i="44"/>
  <c r="F365" i="44"/>
  <c r="F369" i="44"/>
  <c r="F370" i="44"/>
  <c r="F371" i="44"/>
  <c r="F375" i="44"/>
  <c r="F376" i="44"/>
  <c r="F377" i="44"/>
  <c r="F378" i="44"/>
  <c r="F379" i="44"/>
  <c r="F380" i="44"/>
  <c r="F383" i="44"/>
  <c r="F384" i="44"/>
  <c r="F385" i="44"/>
  <c r="F386" i="44"/>
  <c r="F387" i="44"/>
  <c r="F388" i="44"/>
  <c r="F394" i="44"/>
  <c r="F397" i="44"/>
  <c r="F522" i="44" l="1"/>
  <c r="F541" i="44" s="1"/>
  <c r="F133" i="28"/>
  <c r="F137" i="28"/>
  <c r="F159" i="28"/>
  <c r="A540" i="44"/>
  <c r="A537" i="44"/>
  <c r="A534" i="44"/>
  <c r="A533" i="44"/>
  <c r="A543" i="44"/>
  <c r="A9" i="27" s="1"/>
  <c r="F16" i="44"/>
  <c r="F18" i="44" s="1"/>
  <c r="F527" i="44" s="1"/>
  <c r="F23" i="44"/>
  <c r="F25" i="44"/>
  <c r="F27" i="44"/>
  <c r="F29" i="44"/>
  <c r="F31" i="44"/>
  <c r="F33" i="44"/>
  <c r="F35" i="44"/>
  <c r="F37" i="44"/>
  <c r="F44" i="44"/>
  <c r="F46" i="44"/>
  <c r="F48" i="44"/>
  <c r="F50" i="44"/>
  <c r="F52" i="44"/>
  <c r="F54" i="44"/>
  <c r="F56" i="44"/>
  <c r="F58" i="44"/>
  <c r="F60" i="44"/>
  <c r="F62" i="44"/>
  <c r="F64" i="44"/>
  <c r="F66" i="44"/>
  <c r="F68" i="44"/>
  <c r="F70" i="44"/>
  <c r="F72" i="44"/>
  <c r="F74" i="44"/>
  <c r="F76" i="44"/>
  <c r="F78" i="44"/>
  <c r="F80" i="44"/>
  <c r="F82" i="44"/>
  <c r="F89" i="44"/>
  <c r="F91" i="44"/>
  <c r="F93" i="44"/>
  <c r="F95" i="44"/>
  <c r="F97" i="44"/>
  <c r="F99" i="44"/>
  <c r="F101" i="44"/>
  <c r="F103" i="44"/>
  <c r="F105" i="44"/>
  <c r="F107" i="44"/>
  <c r="F109" i="44"/>
  <c r="F111" i="44"/>
  <c r="F113" i="44"/>
  <c r="F115" i="44"/>
  <c r="F117" i="44"/>
  <c r="F119" i="44"/>
  <c r="F121" i="44"/>
  <c r="F123" i="44"/>
  <c r="F130" i="44"/>
  <c r="F132" i="44"/>
  <c r="F134" i="44"/>
  <c r="F136" i="44"/>
  <c r="F138" i="44"/>
  <c r="F140" i="44"/>
  <c r="F142" i="44"/>
  <c r="F144" i="44"/>
  <c r="F146" i="44"/>
  <c r="F149" i="44"/>
  <c r="F150" i="44"/>
  <c r="F151" i="44"/>
  <c r="F153" i="44"/>
  <c r="F155" i="44"/>
  <c r="F157" i="44"/>
  <c r="F159" i="44"/>
  <c r="F168" i="44"/>
  <c r="F170" i="44"/>
  <c r="F172" i="44"/>
  <c r="F174" i="44"/>
  <c r="F176" i="44"/>
  <c r="F178" i="44"/>
  <c r="F181" i="44"/>
  <c r="F183" i="44"/>
  <c r="F185" i="44"/>
  <c r="F187" i="44"/>
  <c r="F189" i="44"/>
  <c r="F192" i="44"/>
  <c r="F194" i="44"/>
  <c r="F197" i="44"/>
  <c r="F200" i="44"/>
  <c r="F203" i="44"/>
  <c r="F205" i="44"/>
  <c r="F207" i="44"/>
  <c r="F311" i="44"/>
  <c r="F312" i="44"/>
  <c r="F313" i="44"/>
  <c r="F314" i="44"/>
  <c r="F315" i="44"/>
  <c r="F316" i="44"/>
  <c r="F317" i="44"/>
  <c r="F318" i="44"/>
  <c r="F321" i="44"/>
  <c r="F322" i="44"/>
  <c r="F325" i="44"/>
  <c r="F329" i="44"/>
  <c r="F332" i="44"/>
  <c r="F335" i="44"/>
  <c r="F336" i="44"/>
  <c r="F339" i="44"/>
  <c r="F399" i="44"/>
  <c r="F534" i="44" s="1"/>
  <c r="F406" i="44"/>
  <c r="F407" i="44"/>
  <c r="F408" i="44"/>
  <c r="F409" i="44"/>
  <c r="F410" i="44"/>
  <c r="F411" i="44"/>
  <c r="F420" i="44"/>
  <c r="F422" i="44"/>
  <c r="F425" i="44"/>
  <c r="F433" i="44"/>
  <c r="F436" i="44"/>
  <c r="F440" i="44"/>
  <c r="F441" i="44"/>
  <c r="F450" i="44"/>
  <c r="F452" i="44"/>
  <c r="F455" i="44"/>
  <c r="F462" i="44"/>
  <c r="F464" i="44"/>
  <c r="F477" i="44"/>
  <c r="F485" i="44"/>
  <c r="F487" i="44"/>
  <c r="F489" i="44"/>
  <c r="F491" i="44"/>
  <c r="F493" i="44"/>
  <c r="B543" i="44"/>
  <c r="B9" i="27" s="1"/>
  <c r="A495" i="44"/>
  <c r="A466" i="44"/>
  <c r="A539" i="44" s="1"/>
  <c r="A457" i="44"/>
  <c r="A538" i="44" s="1"/>
  <c r="A443" i="44"/>
  <c r="A427" i="44"/>
  <c r="A536" i="44" s="1"/>
  <c r="A413" i="44"/>
  <c r="A535" i="44" s="1"/>
  <c r="A399" i="44"/>
  <c r="A341" i="44"/>
  <c r="A304" i="44"/>
  <c r="A532" i="44" s="1"/>
  <c r="B540" i="44"/>
  <c r="B539" i="44"/>
  <c r="B538" i="44"/>
  <c r="B537" i="44"/>
  <c r="B427" i="44"/>
  <c r="B536" i="44" s="1"/>
  <c r="B413" i="44"/>
  <c r="B535" i="44" s="1"/>
  <c r="B534" i="44"/>
  <c r="B533" i="44"/>
  <c r="B304" i="44"/>
  <c r="B532" i="44" s="1"/>
  <c r="B161" i="44"/>
  <c r="B531" i="44" s="1"/>
  <c r="A161" i="44"/>
  <c r="A531" i="44" s="1"/>
  <c r="B125" i="44"/>
  <c r="B530" i="44" s="1"/>
  <c r="A125" i="44"/>
  <c r="A530" i="44" s="1"/>
  <c r="B84" i="44"/>
  <c r="B529" i="44" s="1"/>
  <c r="A84" i="44"/>
  <c r="A529" i="44" s="1"/>
  <c r="B528" i="44"/>
  <c r="A39" i="44"/>
  <c r="A528" i="44" s="1"/>
  <c r="B18" i="44"/>
  <c r="B527" i="44" s="1"/>
  <c r="A18" i="44"/>
  <c r="A527" i="44" s="1"/>
  <c r="B495" i="44"/>
  <c r="B443" i="44"/>
  <c r="B399" i="44"/>
  <c r="B341" i="44"/>
  <c r="H247" i="44"/>
  <c r="H246" i="44"/>
  <c r="H245" i="44"/>
  <c r="H244" i="44"/>
  <c r="H241" i="44"/>
  <c r="H240" i="44"/>
  <c r="H239" i="44"/>
  <c r="H238" i="44"/>
  <c r="H237" i="44"/>
  <c r="H236" i="44"/>
  <c r="H235" i="44"/>
  <c r="H234" i="44"/>
  <c r="H233" i="44"/>
  <c r="H232" i="44"/>
  <c r="H231" i="44"/>
  <c r="H230" i="44"/>
  <c r="H229" i="44"/>
  <c r="H228" i="44"/>
  <c r="H225" i="44"/>
  <c r="H224" i="44"/>
  <c r="H223" i="44"/>
  <c r="H222" i="44"/>
  <c r="H221" i="44"/>
  <c r="H220" i="44"/>
  <c r="H219" i="44"/>
  <c r="H218" i="44"/>
  <c r="H217" i="44"/>
  <c r="H216" i="44"/>
  <c r="H215" i="44"/>
  <c r="H214" i="44"/>
  <c r="H213" i="44"/>
  <c r="F233" i="28"/>
  <c r="F204" i="28"/>
  <c r="F202" i="28"/>
  <c r="F200" i="28"/>
  <c r="F198" i="28"/>
  <c r="F39" i="30"/>
  <c r="F19" i="30"/>
  <c r="A264" i="42"/>
  <c r="A11" i="27" s="1"/>
  <c r="A261" i="42"/>
  <c r="B264" i="42"/>
  <c r="B11" i="27" s="1"/>
  <c r="F256" i="42"/>
  <c r="F262" i="42" s="1"/>
  <c r="B256" i="42"/>
  <c r="B262" i="42" s="1"/>
  <c r="A256" i="42"/>
  <c r="A262" i="42"/>
  <c r="B60" i="42"/>
  <c r="B261" i="42" s="1"/>
  <c r="A60" i="42"/>
  <c r="B776" i="43"/>
  <c r="B778" i="43"/>
  <c r="A778" i="43"/>
  <c r="A777" i="43"/>
  <c r="A776" i="43"/>
  <c r="A775" i="43"/>
  <c r="A774" i="43"/>
  <c r="A773" i="43"/>
  <c r="A772" i="43"/>
  <c r="A784" i="43"/>
  <c r="A12" i="27" s="1"/>
  <c r="B784" i="43"/>
  <c r="B12" i="27" s="1"/>
  <c r="A398" i="41"/>
  <c r="A408" i="41" s="1"/>
  <c r="A353" i="41"/>
  <c r="A406" i="41" s="1"/>
  <c r="A120" i="41"/>
  <c r="A404" i="41" s="1"/>
  <c r="B408" i="41"/>
  <c r="B398" i="41"/>
  <c r="B353" i="41"/>
  <c r="B406" i="41" s="1"/>
  <c r="B120" i="41"/>
  <c r="A410" i="41"/>
  <c r="B410" i="41"/>
  <c r="A768" i="43"/>
  <c r="A782" i="43" s="1"/>
  <c r="B768" i="43"/>
  <c r="B782" i="43" s="1"/>
  <c r="B610" i="43"/>
  <c r="B781" i="43" s="1"/>
  <c r="A610" i="43"/>
  <c r="A781" i="43" s="1"/>
  <c r="B590" i="43"/>
  <c r="B780" i="43" s="1"/>
  <c r="A590" i="43"/>
  <c r="A780" i="43" s="1"/>
  <c r="B547" i="43"/>
  <c r="B779" i="43" s="1"/>
  <c r="A547" i="43"/>
  <c r="A779" i="43" s="1"/>
  <c r="B519" i="43"/>
  <c r="A519" i="43"/>
  <c r="B479" i="43"/>
  <c r="B777" i="43" s="1"/>
  <c r="A479" i="43"/>
  <c r="B445" i="43"/>
  <c r="A445" i="43"/>
  <c r="B387" i="43"/>
  <c r="B775" i="43" s="1"/>
  <c r="A387" i="43"/>
  <c r="B360" i="43"/>
  <c r="B774" i="43" s="1"/>
  <c r="A360" i="43"/>
  <c r="B177" i="43"/>
  <c r="B773" i="43" s="1"/>
  <c r="A177" i="43"/>
  <c r="B116" i="43"/>
  <c r="B772" i="43" s="1"/>
  <c r="A116" i="43"/>
  <c r="F617" i="43"/>
  <c r="F619" i="43"/>
  <c r="F621" i="43"/>
  <c r="F623" i="43"/>
  <c r="F625" i="43"/>
  <c r="F627" i="43"/>
  <c r="F629" i="43"/>
  <c r="F631" i="43"/>
  <c r="F633" i="43"/>
  <c r="F635" i="43"/>
  <c r="F637" i="43"/>
  <c r="F639" i="43"/>
  <c r="F641" i="43"/>
  <c r="F643" i="43"/>
  <c r="F645" i="43"/>
  <c r="F647" i="43"/>
  <c r="F649" i="43"/>
  <c r="F653" i="43"/>
  <c r="F655" i="43"/>
  <c r="F657" i="43"/>
  <c r="F659" i="43"/>
  <c r="F662" i="43"/>
  <c r="F664" i="43"/>
  <c r="F666" i="43"/>
  <c r="F668" i="43"/>
  <c r="F670" i="43"/>
  <c r="F672" i="43"/>
  <c r="F674" i="43"/>
  <c r="F676" i="43"/>
  <c r="F678" i="43"/>
  <c r="F680" i="43"/>
  <c r="F682" i="43"/>
  <c r="F684" i="43"/>
  <c r="F686" i="43"/>
  <c r="F689" i="43"/>
  <c r="F691" i="43"/>
  <c r="F693" i="43"/>
  <c r="F695" i="43"/>
  <c r="F697" i="43"/>
  <c r="F699" i="43"/>
  <c r="F701" i="43"/>
  <c r="F703" i="43"/>
  <c r="F705" i="43"/>
  <c r="F708" i="43"/>
  <c r="F710" i="43"/>
  <c r="F712" i="43"/>
  <c r="F715" i="43"/>
  <c r="F717" i="43"/>
  <c r="F719" i="43"/>
  <c r="F721" i="43"/>
  <c r="F723" i="43"/>
  <c r="F725" i="43"/>
  <c r="F727" i="43"/>
  <c r="F729" i="43"/>
  <c r="F731" i="43"/>
  <c r="F733" i="43"/>
  <c r="F735" i="43"/>
  <c r="F737" i="43"/>
  <c r="F739" i="43"/>
  <c r="F741" i="43"/>
  <c r="F743" i="43"/>
  <c r="F745" i="43"/>
  <c r="F747" i="43"/>
  <c r="F750" i="43"/>
  <c r="F752" i="43"/>
  <c r="F754" i="43"/>
  <c r="F756" i="43"/>
  <c r="F758" i="43"/>
  <c r="F760" i="43"/>
  <c r="F762" i="43"/>
  <c r="F764" i="43"/>
  <c r="F766" i="43"/>
  <c r="F596" i="43"/>
  <c r="F598" i="43"/>
  <c r="F601" i="43"/>
  <c r="F602" i="43"/>
  <c r="F603" i="43"/>
  <c r="F604" i="43"/>
  <c r="F606" i="43"/>
  <c r="F608" i="43"/>
  <c r="F554" i="43"/>
  <c r="F556" i="43"/>
  <c r="F558" i="43"/>
  <c r="F560" i="43"/>
  <c r="F562" i="43"/>
  <c r="F564" i="43"/>
  <c r="F566" i="43"/>
  <c r="F568" i="43"/>
  <c r="F570" i="43"/>
  <c r="F573" i="43"/>
  <c r="F575" i="43"/>
  <c r="F577" i="43"/>
  <c r="F579" i="43"/>
  <c r="F582" i="43"/>
  <c r="F583" i="43"/>
  <c r="F584" i="43"/>
  <c r="F586" i="43"/>
  <c r="F588" i="43"/>
  <c r="F525" i="43"/>
  <c r="F527" i="43"/>
  <c r="F529" i="43"/>
  <c r="F531" i="43"/>
  <c r="F533" i="43"/>
  <c r="F534" i="43"/>
  <c r="F536" i="43"/>
  <c r="F539" i="43"/>
  <c r="F540" i="43"/>
  <c r="F541" i="43"/>
  <c r="F543" i="43"/>
  <c r="F485" i="43"/>
  <c r="F487" i="43"/>
  <c r="F489" i="43"/>
  <c r="F491" i="43"/>
  <c r="F493" i="43"/>
  <c r="F495" i="43"/>
  <c r="F497" i="43"/>
  <c r="F499" i="43"/>
  <c r="F501" i="43"/>
  <c r="F503" i="43"/>
  <c r="F506" i="43"/>
  <c r="F507" i="43"/>
  <c r="F509" i="43"/>
  <c r="F511" i="43"/>
  <c r="F513" i="43"/>
  <c r="F515" i="43"/>
  <c r="F517" i="43"/>
  <c r="F451" i="43"/>
  <c r="F453" i="43"/>
  <c r="F455" i="43"/>
  <c r="F457" i="43"/>
  <c r="F459" i="43"/>
  <c r="F477" i="43" s="1"/>
  <c r="F461" i="43"/>
  <c r="F475" i="43"/>
  <c r="F394" i="43"/>
  <c r="F396" i="43"/>
  <c r="F398" i="43"/>
  <c r="F401" i="43"/>
  <c r="F405" i="43"/>
  <c r="F407" i="43"/>
  <c r="F409" i="43"/>
  <c r="F411" i="43"/>
  <c r="F413" i="43"/>
  <c r="F418" i="43"/>
  <c r="F419" i="43"/>
  <c r="F421" i="43"/>
  <c r="F423" i="43"/>
  <c r="F425" i="43"/>
  <c r="F427" i="43"/>
  <c r="F429" i="43"/>
  <c r="F431" i="43"/>
  <c r="F433" i="43"/>
  <c r="F435" i="43"/>
  <c r="F439" i="43"/>
  <c r="F441" i="43"/>
  <c r="F443" i="43"/>
  <c r="F367" i="43"/>
  <c r="F369" i="43"/>
  <c r="F371" i="43"/>
  <c r="F373" i="43"/>
  <c r="F375" i="43"/>
  <c r="F377" i="43"/>
  <c r="F379" i="43"/>
  <c r="F381" i="43"/>
  <c r="F383" i="43"/>
  <c r="F385" i="43"/>
  <c r="F184" i="43"/>
  <c r="F185" i="43"/>
  <c r="F186" i="43"/>
  <c r="F187" i="43"/>
  <c r="F188" i="43"/>
  <c r="F189" i="43"/>
  <c r="F190" i="43"/>
  <c r="F191" i="43"/>
  <c r="F192" i="43"/>
  <c r="F193" i="43"/>
  <c r="F195" i="43"/>
  <c r="F196" i="43"/>
  <c r="F197" i="43"/>
  <c r="F198" i="43"/>
  <c r="F199" i="43"/>
  <c r="F200" i="43"/>
  <c r="F203" i="43"/>
  <c r="F204" i="43"/>
  <c r="F205" i="43"/>
  <c r="F206" i="43"/>
  <c r="F209" i="43"/>
  <c r="F210" i="43"/>
  <c r="F211" i="43"/>
  <c r="F212" i="43"/>
  <c r="F214" i="43"/>
  <c r="F216" i="43"/>
  <c r="F218" i="43"/>
  <c r="F219" i="43"/>
  <c r="F220" i="43"/>
  <c r="F221" i="43"/>
  <c r="F222" i="43"/>
  <c r="F223" i="43"/>
  <c r="F225" i="43"/>
  <c r="F235" i="43"/>
  <c r="F245" i="43"/>
  <c r="F255" i="43"/>
  <c r="F276" i="43"/>
  <c r="F299" i="43"/>
  <c r="F344" i="43"/>
  <c r="F346" i="43"/>
  <c r="F348" i="43"/>
  <c r="F350" i="43"/>
  <c r="F352" i="43"/>
  <c r="F354" i="43"/>
  <c r="F356" i="43"/>
  <c r="A348" i="43"/>
  <c r="A350" i="43" s="1"/>
  <c r="A352" i="43" s="1"/>
  <c r="A354" i="43" s="1"/>
  <c r="A356" i="43" s="1"/>
  <c r="A358" i="43" s="1"/>
  <c r="A276" i="43"/>
  <c r="A235" i="43"/>
  <c r="A245" i="43"/>
  <c r="A202" i="43"/>
  <c r="A208" i="43" s="1"/>
  <c r="F127" i="43"/>
  <c r="F129" i="43"/>
  <c r="F133" i="43"/>
  <c r="F135" i="43"/>
  <c r="F137" i="43"/>
  <c r="F139" i="43"/>
  <c r="F141" i="43"/>
  <c r="F145" i="43"/>
  <c r="F147" i="43"/>
  <c r="F149" i="43"/>
  <c r="F151" i="43"/>
  <c r="F153" i="43"/>
  <c r="F155" i="43"/>
  <c r="F157" i="43"/>
  <c r="F161" i="43"/>
  <c r="F163" i="43"/>
  <c r="F165" i="43"/>
  <c r="F167" i="43"/>
  <c r="F169" i="43"/>
  <c r="F50" i="43"/>
  <c r="F52" i="43"/>
  <c r="F55" i="43"/>
  <c r="F58" i="43"/>
  <c r="F60" i="43"/>
  <c r="F62" i="43"/>
  <c r="F65" i="43"/>
  <c r="F68" i="43"/>
  <c r="F70" i="43"/>
  <c r="F72" i="43"/>
  <c r="F74" i="43"/>
  <c r="F76" i="43"/>
  <c r="F78" i="43"/>
  <c r="F80" i="43"/>
  <c r="F82" i="43"/>
  <c r="F84" i="43"/>
  <c r="F86" i="43"/>
  <c r="F88" i="43"/>
  <c r="F93" i="43"/>
  <c r="F94" i="43"/>
  <c r="F97" i="43"/>
  <c r="F100" i="43"/>
  <c r="F102" i="43"/>
  <c r="F105" i="43"/>
  <c r="F106" i="43"/>
  <c r="F110" i="43"/>
  <c r="F112" i="43"/>
  <c r="F114" i="43"/>
  <c r="F50" i="42"/>
  <c r="A52" i="42"/>
  <c r="F52" i="42"/>
  <c r="F54" i="42"/>
  <c r="F56" i="42"/>
  <c r="A58" i="42"/>
  <c r="F58" i="42"/>
  <c r="F17" i="30"/>
  <c r="A13" i="27"/>
  <c r="B13" i="27"/>
  <c r="F30" i="41"/>
  <c r="F33" i="41"/>
  <c r="F35" i="41"/>
  <c r="F37" i="41"/>
  <c r="F39" i="41"/>
  <c r="F41" i="41"/>
  <c r="F43" i="41"/>
  <c r="F45" i="41"/>
  <c r="F48" i="41"/>
  <c r="F51" i="41"/>
  <c r="F52" i="41"/>
  <c r="F53" i="41"/>
  <c r="F55" i="41"/>
  <c r="F57" i="41"/>
  <c r="F59" i="41"/>
  <c r="F61" i="41"/>
  <c r="F64" i="41"/>
  <c r="F67" i="41"/>
  <c r="F70" i="41"/>
  <c r="F73" i="41"/>
  <c r="F76" i="41"/>
  <c r="F78" i="41"/>
  <c r="F85" i="41"/>
  <c r="F88" i="41"/>
  <c r="F91" i="41"/>
  <c r="F94" i="41"/>
  <c r="F95" i="41"/>
  <c r="F96" i="41"/>
  <c r="F98" i="41"/>
  <c r="F100" i="41"/>
  <c r="F102" i="41"/>
  <c r="F104" i="41"/>
  <c r="F106" i="41"/>
  <c r="F176" i="41"/>
  <c r="F181" i="41"/>
  <c r="F182" i="41"/>
  <c r="F235" i="41"/>
  <c r="F236" i="41"/>
  <c r="F241" i="41"/>
  <c r="F242" i="41"/>
  <c r="F294" i="41"/>
  <c r="F295" i="41"/>
  <c r="F300" i="41"/>
  <c r="F301" i="41"/>
  <c r="F303" i="41"/>
  <c r="F306" i="41"/>
  <c r="F308" i="41"/>
  <c r="F311" i="41"/>
  <c r="F314" i="41"/>
  <c r="F318" i="41"/>
  <c r="F319" i="41"/>
  <c r="F322" i="41"/>
  <c r="F325" i="41"/>
  <c r="F327" i="41"/>
  <c r="F329" i="41"/>
  <c r="F331" i="41"/>
  <c r="F333" i="41"/>
  <c r="F335" i="41"/>
  <c r="F337" i="41"/>
  <c r="F360" i="41"/>
  <c r="F388" i="41" s="1"/>
  <c r="F394" i="41" s="1"/>
  <c r="F363" i="41"/>
  <c r="F366" i="41"/>
  <c r="F367" i="41"/>
  <c r="F368" i="41"/>
  <c r="F369" i="41"/>
  <c r="F372" i="41"/>
  <c r="F374" i="41"/>
  <c r="F376" i="41"/>
  <c r="F379" i="41"/>
  <c r="F381" i="41"/>
  <c r="F384" i="41"/>
  <c r="F386" i="41"/>
  <c r="B404" i="41"/>
  <c r="F80" i="40"/>
  <c r="F66" i="40"/>
  <c r="F76" i="40"/>
  <c r="F74" i="40"/>
  <c r="F70" i="40"/>
  <c r="F62" i="40"/>
  <c r="F23" i="30"/>
  <c r="F16" i="40"/>
  <c r="F18" i="40"/>
  <c r="F20" i="40"/>
  <c r="F22" i="40"/>
  <c r="F96" i="40" s="1"/>
  <c r="F27" i="40"/>
  <c r="F29" i="40"/>
  <c r="F31" i="40"/>
  <c r="F33" i="40"/>
  <c r="F35" i="40"/>
  <c r="F37" i="40"/>
  <c r="F39" i="40"/>
  <c r="F41" i="40"/>
  <c r="F43" i="40"/>
  <c r="F45" i="40"/>
  <c r="F47" i="40"/>
  <c r="F54" i="40"/>
  <c r="F56" i="40"/>
  <c r="F58" i="40"/>
  <c r="F60" i="40"/>
  <c r="F64" i="40"/>
  <c r="F68" i="40"/>
  <c r="F72" i="40"/>
  <c r="F78" i="40"/>
  <c r="F87" i="40"/>
  <c r="F91" i="40" s="1"/>
  <c r="F99" i="40" s="1"/>
  <c r="F89" i="40"/>
  <c r="B101" i="40"/>
  <c r="B8" i="27" s="1"/>
  <c r="A101" i="40"/>
  <c r="A8" i="27" s="1"/>
  <c r="B91" i="40"/>
  <c r="B99" i="40"/>
  <c r="A91" i="40"/>
  <c r="A99" i="40"/>
  <c r="B82" i="40"/>
  <c r="B98" i="40" s="1"/>
  <c r="A82" i="40"/>
  <c r="A98" i="40"/>
  <c r="B49" i="40"/>
  <c r="B97" i="40"/>
  <c r="A49" i="40"/>
  <c r="A97" i="40" s="1"/>
  <c r="B22" i="40"/>
  <c r="B96" i="40"/>
  <c r="A22" i="40"/>
  <c r="A96" i="40"/>
  <c r="D40" i="36"/>
  <c r="F40" i="36" s="1"/>
  <c r="F38" i="36"/>
  <c r="F36" i="36"/>
  <c r="F20" i="36"/>
  <c r="F30" i="36"/>
  <c r="F28" i="36"/>
  <c r="F26" i="36"/>
  <c r="F24" i="36"/>
  <c r="F22" i="36"/>
  <c r="F18" i="36"/>
  <c r="F16" i="36"/>
  <c r="F13" i="30"/>
  <c r="F11" i="30"/>
  <c r="F510" i="28"/>
  <c r="F508" i="28"/>
  <c r="F507" i="28"/>
  <c r="F506" i="28"/>
  <c r="F505" i="28"/>
  <c r="F504" i="28"/>
  <c r="F503" i="28"/>
  <c r="F502" i="28"/>
  <c r="D501" i="28"/>
  <c r="F501" i="28" s="1"/>
  <c r="F500" i="28"/>
  <c r="F499" i="28"/>
  <c r="F498" i="28"/>
  <c r="F497" i="28"/>
  <c r="F496" i="28"/>
  <c r="F495" i="28"/>
  <c r="F494" i="28"/>
  <c r="F483" i="28"/>
  <c r="F481" i="28"/>
  <c r="F479" i="28"/>
  <c r="F477" i="28"/>
  <c r="A512" i="28"/>
  <c r="A526" i="28" s="1"/>
  <c r="F467" i="28"/>
  <c r="D470" i="28"/>
  <c r="F470" i="28" s="1"/>
  <c r="D471" i="28"/>
  <c r="F471" i="28" s="1"/>
  <c r="F473" i="28"/>
  <c r="F475" i="28"/>
  <c r="F485" i="28"/>
  <c r="F487" i="28"/>
  <c r="F489" i="28"/>
  <c r="F491" i="28"/>
  <c r="B512" i="28"/>
  <c r="B526" i="28" s="1"/>
  <c r="F21" i="30"/>
  <c r="F15" i="30"/>
  <c r="F430" i="28"/>
  <c r="F414" i="28"/>
  <c r="F460" i="28"/>
  <c r="F458" i="28"/>
  <c r="F452" i="28"/>
  <c r="F456" i="28"/>
  <c r="F454" i="28"/>
  <c r="F450" i="28"/>
  <c r="F448" i="28"/>
  <c r="F446" i="28"/>
  <c r="F416" i="28"/>
  <c r="F432" i="28"/>
  <c r="F442" i="28"/>
  <c r="F424" i="28"/>
  <c r="F438" i="28"/>
  <c r="F436" i="28"/>
  <c r="F434" i="28"/>
  <c r="F428" i="28"/>
  <c r="F426" i="28"/>
  <c r="F422" i="28"/>
  <c r="F420" i="28"/>
  <c r="F412" i="28"/>
  <c r="F408" i="28"/>
  <c r="F406" i="28"/>
  <c r="F404" i="28"/>
  <c r="F402" i="28"/>
  <c r="F400" i="28"/>
  <c r="F398" i="28"/>
  <c r="F379" i="28"/>
  <c r="F377" i="28"/>
  <c r="F334" i="28"/>
  <c r="F332" i="28"/>
  <c r="F338" i="28"/>
  <c r="F337" i="28"/>
  <c r="F336" i="28"/>
  <c r="F335" i="28"/>
  <c r="F333" i="28"/>
  <c r="F331" i="28"/>
  <c r="F330" i="28"/>
  <c r="D316" i="28"/>
  <c r="F316" i="28" s="1"/>
  <c r="D315" i="28"/>
  <c r="F315" i="28" s="1"/>
  <c r="F418" i="28"/>
  <c r="F440" i="28"/>
  <c r="F444" i="28"/>
  <c r="F410" i="28"/>
  <c r="F391" i="28"/>
  <c r="F293" i="28"/>
  <c r="F375" i="28"/>
  <c r="F374" i="28"/>
  <c r="F373" i="28"/>
  <c r="F372" i="28"/>
  <c r="F371" i="28"/>
  <c r="F370" i="28"/>
  <c r="F369" i="28"/>
  <c r="F368" i="28"/>
  <c r="F367" i="28"/>
  <c r="F366" i="28"/>
  <c r="F365" i="28"/>
  <c r="F364" i="28"/>
  <c r="F357" i="28"/>
  <c r="F356" i="28"/>
  <c r="F361" i="28"/>
  <c r="F360" i="28"/>
  <c r="F359" i="28"/>
  <c r="F358" i="28"/>
  <c r="F355" i="28"/>
  <c r="F354" i="28"/>
  <c r="F353" i="28"/>
  <c r="F352" i="28"/>
  <c r="F351" i="28"/>
  <c r="F350" i="28"/>
  <c r="F345" i="28"/>
  <c r="F325" i="28"/>
  <c r="F347" i="28"/>
  <c r="F346" i="28"/>
  <c r="F344" i="28"/>
  <c r="F343" i="28"/>
  <c r="F342" i="28"/>
  <c r="F341" i="28"/>
  <c r="F323" i="28"/>
  <c r="F327" i="28"/>
  <c r="F326" i="28"/>
  <c r="F324" i="28"/>
  <c r="F322" i="28"/>
  <c r="F321" i="28"/>
  <c r="F381" i="28"/>
  <c r="F281" i="28"/>
  <c r="F283" i="28"/>
  <c r="F279" i="28"/>
  <c r="F277" i="28"/>
  <c r="F273" i="28"/>
  <c r="F272" i="28"/>
  <c r="F271" i="28"/>
  <c r="F270" i="28"/>
  <c r="F269" i="28"/>
  <c r="B393" i="28"/>
  <c r="B524" i="28" s="1"/>
  <c r="A393" i="28"/>
  <c r="A524" i="28" s="1"/>
  <c r="F389" i="28"/>
  <c r="F387" i="28"/>
  <c r="F385" i="28"/>
  <c r="F383" i="28"/>
  <c r="F318" i="28"/>
  <c r="F312" i="28"/>
  <c r="F310" i="28"/>
  <c r="F308" i="28"/>
  <c r="F306" i="28"/>
  <c r="D304" i="28"/>
  <c r="F304" i="28" s="1"/>
  <c r="D303" i="28"/>
  <c r="F303" i="28" s="1"/>
  <c r="F300" i="28"/>
  <c r="F266" i="28"/>
  <c r="F265" i="28"/>
  <c r="F261" i="28"/>
  <c r="F262" i="28"/>
  <c r="F264" i="28"/>
  <c r="F263" i="28"/>
  <c r="F258" i="28"/>
  <c r="F231" i="28"/>
  <c r="F291" i="28"/>
  <c r="F289" i="28"/>
  <c r="F275" i="28"/>
  <c r="F287" i="28"/>
  <c r="F285" i="28"/>
  <c r="B295" i="28"/>
  <c r="B523" i="28" s="1"/>
  <c r="A295" i="28"/>
  <c r="A523" i="28"/>
  <c r="F256" i="28"/>
  <c r="F254" i="28"/>
  <c r="F252" i="28"/>
  <c r="F250" i="28"/>
  <c r="F248" i="28"/>
  <c r="D246" i="28"/>
  <c r="F246" i="28" s="1"/>
  <c r="D245" i="28"/>
  <c r="F245" i="28" s="1"/>
  <c r="F242" i="28"/>
  <c r="F229" i="28"/>
  <c r="F227" i="28"/>
  <c r="F225" i="28"/>
  <c r="F223" i="28"/>
  <c r="D221" i="28"/>
  <c r="F221" i="28" s="1"/>
  <c r="D220" i="28"/>
  <c r="F220" i="28" s="1"/>
  <c r="B237" i="28"/>
  <c r="B522" i="28" s="1"/>
  <c r="A237" i="28"/>
  <c r="A522" i="28" s="1"/>
  <c r="F235" i="28"/>
  <c r="F217" i="28"/>
  <c r="B212" i="28"/>
  <c r="B521" i="28"/>
  <c r="A212" i="28"/>
  <c r="A521" i="28" s="1"/>
  <c r="F210" i="28"/>
  <c r="F208" i="28"/>
  <c r="F206" i="28"/>
  <c r="F196" i="28"/>
  <c r="F194" i="28"/>
  <c r="F192" i="28"/>
  <c r="F190" i="28"/>
  <c r="F188" i="28"/>
  <c r="F186" i="28"/>
  <c r="D184" i="28"/>
  <c r="F184" i="28" s="1"/>
  <c r="D183" i="28"/>
  <c r="F183" i="28" s="1"/>
  <c r="F180" i="28"/>
  <c r="F167" i="28"/>
  <c r="F119" i="28"/>
  <c r="F157" i="28"/>
  <c r="F155" i="28"/>
  <c r="F153" i="28"/>
  <c r="F161" i="28"/>
  <c r="F171" i="28"/>
  <c r="F169" i="28"/>
  <c r="F165" i="28"/>
  <c r="F149" i="28"/>
  <c r="F147" i="28"/>
  <c r="F145" i="28"/>
  <c r="F143" i="28"/>
  <c r="F141" i="28"/>
  <c r="F139" i="28"/>
  <c r="F135" i="28"/>
  <c r="F131" i="28"/>
  <c r="F113" i="28"/>
  <c r="F127" i="28"/>
  <c r="F125" i="28"/>
  <c r="F123" i="28"/>
  <c r="F121" i="28"/>
  <c r="F105" i="28"/>
  <c r="F103" i="28"/>
  <c r="F76" i="28"/>
  <c r="F84" i="28"/>
  <c r="F53" i="28"/>
  <c r="F74" i="28"/>
  <c r="F88" i="28"/>
  <c r="F86" i="28"/>
  <c r="F90" i="28"/>
  <c r="F82" i="28"/>
  <c r="F80" i="28"/>
  <c r="F78" i="28"/>
  <c r="F72" i="28"/>
  <c r="B92" i="28"/>
  <c r="B519" i="28" s="1"/>
  <c r="A92" i="28"/>
  <c r="A519" i="28" s="1"/>
  <c r="F70" i="28"/>
  <c r="F68" i="28"/>
  <c r="F66" i="28"/>
  <c r="F64" i="28"/>
  <c r="F62" i="28"/>
  <c r="F37" i="28"/>
  <c r="F47" i="28"/>
  <c r="F49" i="28"/>
  <c r="F55" i="28"/>
  <c r="F51" i="28"/>
  <c r="F45" i="28"/>
  <c r="F43" i="28"/>
  <c r="F41" i="28"/>
  <c r="F39" i="28"/>
  <c r="F35" i="28"/>
  <c r="F26" i="28"/>
  <c r="F28" i="28"/>
  <c r="F29" i="30"/>
  <c r="F27" i="30"/>
  <c r="F24" i="28"/>
  <c r="B175" i="28"/>
  <c r="B520" i="28" s="1"/>
  <c r="A175" i="28"/>
  <c r="A520" i="28" s="1"/>
  <c r="F173" i="28"/>
  <c r="F163" i="28"/>
  <c r="F151" i="28"/>
  <c r="F129" i="28"/>
  <c r="F117" i="28"/>
  <c r="F115" i="28"/>
  <c r="F111" i="28"/>
  <c r="D109" i="28"/>
  <c r="F109" i="28"/>
  <c r="D108" i="28"/>
  <c r="F108" i="28"/>
  <c r="F101" i="28"/>
  <c r="F99" i="28"/>
  <c r="F97" i="28"/>
  <c r="B57" i="28"/>
  <c r="B518" i="28" s="1"/>
  <c r="A57" i="28"/>
  <c r="A518" i="28" s="1"/>
  <c r="A59" i="36"/>
  <c r="A10" i="27" s="1"/>
  <c r="F14" i="36"/>
  <c r="F46" i="36"/>
  <c r="F48" i="36"/>
  <c r="B59" i="36"/>
  <c r="B10" i="27" s="1"/>
  <c r="B50" i="36"/>
  <c r="B57" i="36"/>
  <c r="A50" i="36"/>
  <c r="A57" i="36" s="1"/>
  <c r="B42" i="36"/>
  <c r="B56" i="36" s="1"/>
  <c r="A42" i="36"/>
  <c r="A56" i="36"/>
  <c r="B32" i="36"/>
  <c r="B55" i="36"/>
  <c r="A32" i="36"/>
  <c r="A55" i="36" s="1"/>
  <c r="A7" i="27"/>
  <c r="B43" i="30"/>
  <c r="B14" i="27" s="1"/>
  <c r="A43" i="30"/>
  <c r="A14" i="27" s="1"/>
  <c r="F41" i="30"/>
  <c r="F35" i="30"/>
  <c r="F33" i="30"/>
  <c r="F37" i="30"/>
  <c r="F25" i="30"/>
  <c r="F31" i="30"/>
  <c r="F9" i="30"/>
  <c r="A528" i="28"/>
  <c r="A462" i="28"/>
  <c r="A525" i="28" s="1"/>
  <c r="A30" i="28"/>
  <c r="A517" i="28" s="1"/>
  <c r="B528" i="28"/>
  <c r="B7" i="27" s="1"/>
  <c r="B462" i="28"/>
  <c r="B525" i="28" s="1"/>
  <c r="B30" i="28"/>
  <c r="B517" i="28" s="1"/>
  <c r="F42" i="36" l="1"/>
  <c r="F56" i="36" s="1"/>
  <c r="F43" i="30"/>
  <c r="C14" i="27" s="1"/>
  <c r="F390" i="41"/>
  <c r="F396" i="41"/>
  <c r="F392" i="41"/>
  <c r="F339" i="41"/>
  <c r="F341" i="41" s="1"/>
  <c r="F108" i="41"/>
  <c r="F110" i="41" s="1"/>
  <c r="F768" i="43"/>
  <c r="F782" i="43" s="1"/>
  <c r="F610" i="43"/>
  <c r="F781" i="43" s="1"/>
  <c r="F590" i="43"/>
  <c r="F780" i="43" s="1"/>
  <c r="F545" i="43"/>
  <c r="F547" i="43" s="1"/>
  <c r="F779" i="43" s="1"/>
  <c r="F519" i="43"/>
  <c r="F778" i="43" s="1"/>
  <c r="F479" i="43"/>
  <c r="F777" i="43" s="1"/>
  <c r="F445" i="43"/>
  <c r="F776" i="43" s="1"/>
  <c r="F387" i="43"/>
  <c r="F775" i="43" s="1"/>
  <c r="F360" i="43"/>
  <c r="F774" i="43" s="1"/>
  <c r="F171" i="43"/>
  <c r="F116" i="43"/>
  <c r="F772" i="43" s="1"/>
  <c r="F60" i="42"/>
  <c r="F261" i="42" s="1"/>
  <c r="F264" i="42" s="1"/>
  <c r="C11" i="27" s="1"/>
  <c r="F50" i="36"/>
  <c r="F57" i="36" s="1"/>
  <c r="F32" i="36"/>
  <c r="F55" i="36" s="1"/>
  <c r="F82" i="40"/>
  <c r="F98" i="40" s="1"/>
  <c r="F49" i="40"/>
  <c r="F97" i="40" s="1"/>
  <c r="F462" i="28"/>
  <c r="F525" i="28" s="1"/>
  <c r="F57" i="28"/>
  <c r="F518" i="28" s="1"/>
  <c r="F304" i="44"/>
  <c r="F532" i="44" s="1"/>
  <c r="F457" i="44"/>
  <c r="F538" i="44" s="1"/>
  <c r="F443" i="44"/>
  <c r="F537" i="44" s="1"/>
  <c r="F495" i="44"/>
  <c r="F540" i="44" s="1"/>
  <c r="F125" i="44"/>
  <c r="F530" i="44" s="1"/>
  <c r="F84" i="44"/>
  <c r="F529" i="44" s="1"/>
  <c r="F466" i="44"/>
  <c r="F539" i="44" s="1"/>
  <c r="F39" i="44"/>
  <c r="F528" i="44" s="1"/>
  <c r="F413" i="44"/>
  <c r="F535" i="44" s="1"/>
  <c r="F427" i="44"/>
  <c r="F536" i="44" s="1"/>
  <c r="F341" i="44"/>
  <c r="F533" i="44" s="1"/>
  <c r="F161" i="44"/>
  <c r="F531" i="44" s="1"/>
  <c r="F237" i="28"/>
  <c r="F522" i="28" s="1"/>
  <c r="F92" i="28"/>
  <c r="F519" i="28" s="1"/>
  <c r="F295" i="28"/>
  <c r="F523" i="28" s="1"/>
  <c r="F512" i="28"/>
  <c r="F526" i="28" s="1"/>
  <c r="F30" i="28"/>
  <c r="F517" i="28" s="1"/>
  <c r="F212" i="28"/>
  <c r="F521" i="28" s="1"/>
  <c r="F393" i="28"/>
  <c r="F524" i="28" s="1"/>
  <c r="F175" i="28"/>
  <c r="F520" i="28" s="1"/>
  <c r="F398" i="41" l="1"/>
  <c r="F408" i="41" s="1"/>
  <c r="F345" i="41"/>
  <c r="F347" i="41"/>
  <c r="F343" i="41"/>
  <c r="F116" i="41"/>
  <c r="F114" i="41"/>
  <c r="F112" i="41"/>
  <c r="F173" i="43"/>
  <c r="F59" i="36"/>
  <c r="C10" i="27" s="1"/>
  <c r="F101" i="40"/>
  <c r="C8" i="27" s="1"/>
  <c r="F528" i="28"/>
  <c r="C7" i="27" s="1"/>
  <c r="F543" i="44"/>
  <c r="C9" i="27" s="1"/>
  <c r="F353" i="41" l="1"/>
  <c r="F406" i="41" s="1"/>
  <c r="F120" i="41"/>
  <c r="F404" i="41" s="1"/>
  <c r="F175" i="43"/>
  <c r="F177" i="43" s="1"/>
  <c r="F773" i="43" s="1"/>
  <c r="F784" i="43" s="1"/>
  <c r="C12" i="27" s="1"/>
  <c r="F410" i="41" l="1"/>
  <c r="C13" i="27" s="1"/>
  <c r="C15" i="27" s="1"/>
  <c r="C16" i="27" s="1"/>
  <c r="C18" i="27" s="1"/>
  <c r="C20" i="27" l="1"/>
</calcChain>
</file>

<file path=xl/sharedStrings.xml><?xml version="1.0" encoding="utf-8"?>
<sst xmlns="http://schemas.openxmlformats.org/spreadsheetml/2006/main" count="3398" uniqueCount="1897">
  <si>
    <t>Enota</t>
  </si>
  <si>
    <t>Količina</t>
  </si>
  <si>
    <t xml:space="preserve">Znesek v € brez DDV </t>
  </si>
  <si>
    <t>REKAPITULACIJA</t>
  </si>
  <si>
    <t>1.</t>
  </si>
  <si>
    <t>kom</t>
  </si>
  <si>
    <t>2.3</t>
  </si>
  <si>
    <t>2.4</t>
  </si>
  <si>
    <t>2.5</t>
  </si>
  <si>
    <t>2.</t>
  </si>
  <si>
    <t>2.1</t>
  </si>
  <si>
    <t>2.1.1</t>
  </si>
  <si>
    <t>2.1.2</t>
  </si>
  <si>
    <t>2.1.3</t>
  </si>
  <si>
    <t>2.2</t>
  </si>
  <si>
    <t>SLIKOPLESKARSKA DELA</t>
  </si>
  <si>
    <t xml:space="preserve">ATRIJ Gradbeni inženiring d.o.o.                                                                                                                            </t>
  </si>
  <si>
    <t xml:space="preserve">Gajska ulica 39, 9233 Odranci                                                                                                          </t>
  </si>
  <si>
    <t>1.1</t>
  </si>
  <si>
    <t>1.1.1</t>
  </si>
  <si>
    <t>1.1.2</t>
  </si>
  <si>
    <t>1.2</t>
  </si>
  <si>
    <t>1.3</t>
  </si>
  <si>
    <t>ZIDARSKA DELA</t>
  </si>
  <si>
    <t>OBJEKT:</t>
  </si>
  <si>
    <t>INVESTITOR:</t>
  </si>
  <si>
    <t>4.</t>
  </si>
  <si>
    <t xml:space="preserve">Gajska ulica 39, 9233 Odranci                                                                                                                                                                                </t>
  </si>
  <si>
    <t>e-mail:atrij@atrij.si</t>
  </si>
  <si>
    <t>OSTALA DELA</t>
  </si>
  <si>
    <t>kpl</t>
  </si>
  <si>
    <t>DDV 22%</t>
  </si>
  <si>
    <t>PREDDELA</t>
  </si>
  <si>
    <t>ure</t>
  </si>
  <si>
    <t>1.2.10</t>
  </si>
  <si>
    <t>kg</t>
  </si>
  <si>
    <t>1.2.6</t>
  </si>
  <si>
    <t>1.2.7</t>
  </si>
  <si>
    <t>1.2.8</t>
  </si>
  <si>
    <t>1.2.9</t>
  </si>
  <si>
    <t>1.2.11</t>
  </si>
  <si>
    <t>5.</t>
  </si>
  <si>
    <t>MAVČNA DELA</t>
  </si>
  <si>
    <t>2.2.1</t>
  </si>
  <si>
    <t>2.2.2</t>
  </si>
  <si>
    <t>2.3.1</t>
  </si>
  <si>
    <t>2.3.2</t>
  </si>
  <si>
    <t>ZEMELJSKA DELA</t>
  </si>
  <si>
    <t>1.3.1</t>
  </si>
  <si>
    <t>1.3.2</t>
  </si>
  <si>
    <t>1.3.3</t>
  </si>
  <si>
    <t>1.3.4</t>
  </si>
  <si>
    <t>1.4</t>
  </si>
  <si>
    <t>BETONSKA DELA</t>
  </si>
  <si>
    <t>1.4.1</t>
  </si>
  <si>
    <t>1.4.2</t>
  </si>
  <si>
    <t>1.4.3</t>
  </si>
  <si>
    <t>1.4.5</t>
  </si>
  <si>
    <t>1.4.4</t>
  </si>
  <si>
    <t>1.4.6</t>
  </si>
  <si>
    <t>1.4.7</t>
  </si>
  <si>
    <t>1.4.8</t>
  </si>
  <si>
    <t>1.4.9</t>
  </si>
  <si>
    <t>1.7</t>
  </si>
  <si>
    <t>1.5</t>
  </si>
  <si>
    <t>TESARSKA DELA</t>
  </si>
  <si>
    <t>1.5.1</t>
  </si>
  <si>
    <t>1.6</t>
  </si>
  <si>
    <t>1.6.1</t>
  </si>
  <si>
    <t>1.6.2</t>
  </si>
  <si>
    <t>1.6.3</t>
  </si>
  <si>
    <t>1.6.4</t>
  </si>
  <si>
    <t>1.6.5</t>
  </si>
  <si>
    <t>1.6.6</t>
  </si>
  <si>
    <t>1.6.7</t>
  </si>
  <si>
    <t>1.6.8</t>
  </si>
  <si>
    <t>1.6.9</t>
  </si>
  <si>
    <t>1.4.10</t>
  </si>
  <si>
    <t>2.3.3</t>
  </si>
  <si>
    <t>FASADERSKA DELA</t>
  </si>
  <si>
    <t>3.</t>
  </si>
  <si>
    <t>1.3.5</t>
  </si>
  <si>
    <t>1.3.6</t>
  </si>
  <si>
    <t>1.5.2</t>
  </si>
  <si>
    <t>1.5.3</t>
  </si>
  <si>
    <t>ALU DELA</t>
  </si>
  <si>
    <t>KLJUČAVNIČARSKA DELA</t>
  </si>
  <si>
    <t>2.6.2</t>
  </si>
  <si>
    <t xml:space="preserve">Dobava in polaganje politlaka 300g na izravnano podlago, komplet z vsemi pomožnimi deli in prenosi. </t>
  </si>
  <si>
    <t>1.4.11</t>
  </si>
  <si>
    <t>1.5.4</t>
  </si>
  <si>
    <t>1.5.5</t>
  </si>
  <si>
    <t>1.5.6</t>
  </si>
  <si>
    <t>1.5.7</t>
  </si>
  <si>
    <t>1.5.8</t>
  </si>
  <si>
    <t>1.5.9</t>
  </si>
  <si>
    <t>1.5.10</t>
  </si>
  <si>
    <t>1.5.11</t>
  </si>
  <si>
    <t>1.5.12</t>
  </si>
  <si>
    <t>1.5.13</t>
  </si>
  <si>
    <t>m</t>
  </si>
  <si>
    <t>4.4</t>
  </si>
  <si>
    <t>4.3</t>
  </si>
  <si>
    <t>4.2</t>
  </si>
  <si>
    <t>4.1</t>
  </si>
  <si>
    <t>Fina izravnava in valjanje tampona pred asfaltiranjem, komplet z vsemi pomožnimi deli, prenosi in prevozi.</t>
  </si>
  <si>
    <t>Opis</t>
  </si>
  <si>
    <t>Številka postavke</t>
  </si>
  <si>
    <t>Dobava oz. izdelava in montaža gradbiščne table, komplet z vsem pritirdilnim in veznim materialom ter vsemi pomožnimi deli, prenosi in prevozi.</t>
  </si>
  <si>
    <t>Dobava in montaža gasilnega aparata na prah ABC izvedenega po standardu SIST EN 3 in gasilne sposobnosti 6 EG, komplet z vsem pritrdilnim in veznim materialom ter vsemi pomožnimi deli, prenosi in prevozi.</t>
  </si>
  <si>
    <t>1.4.12</t>
  </si>
  <si>
    <t>Izdelava navodila za obratovanje in vzdrževanje v treh izvodih</t>
  </si>
  <si>
    <t>Obdelal: Peter ČIZMAZIJA, dipl.inž.grad., IZS G-3886</t>
  </si>
  <si>
    <t xml:space="preserve">Vodja projekta:  Nina KOLARIČ TIBAUT, univ.dipl.inž.grad., mag.inž.arh., G-4210 </t>
  </si>
  <si>
    <t xml:space="preserve">                                                                   Direktor:  Anton KOLARIČ, dipl.inž.grad. </t>
  </si>
  <si>
    <t>SKUPAJ Z DDV</t>
  </si>
  <si>
    <t>SKUPAJ BREZ DDV</t>
  </si>
  <si>
    <t>1.1.3</t>
  </si>
  <si>
    <r>
      <t>m</t>
    </r>
    <r>
      <rPr>
        <vertAlign val="superscript"/>
        <sz val="10"/>
        <rFont val="Arial"/>
        <family val="2"/>
        <charset val="238"/>
      </rPr>
      <t>3</t>
    </r>
  </si>
  <si>
    <t>- strojni izkop 90%</t>
  </si>
  <si>
    <r>
      <t>m</t>
    </r>
    <r>
      <rPr>
        <vertAlign val="superscript"/>
        <sz val="10"/>
        <rFont val="Arial"/>
        <family val="2"/>
        <charset val="238"/>
      </rPr>
      <t>2</t>
    </r>
  </si>
  <si>
    <t xml:space="preserve">Odstranitev obstoječih betonskih robnikov vključno z temeljem, komplet z nakladanjem na kamion, odvozom odpadnega materiala na stalno deponijo, razkladanjem in plačilom taks za deponiranje ter z vsemi pomožnimi deli, prenosi in prevozi. </t>
  </si>
  <si>
    <t>Pripravljalna dela pred pričetkom del, komplet z načrtom organizacije in ureditve gradbišča, ograjo gradbišča, postavitev začasnih objektov na gradbišču za potrebe izvajalca, začasnih deponij in skladišč, ureditev dovoznih poti, izvajanje ukrepov za varno izvajanje del in zaščito pred prašenjem, odtranitvijo vseh začasnih objektov in ograj po končanju del z gradbišča ter vsemi pomožnimi deli, prenosi in prevozi.</t>
  </si>
  <si>
    <t>R E K A P I T U L A C I J A</t>
  </si>
  <si>
    <t>Izvedba zakoličbe objekta, varovanje zakoličbe in postavitev prečnih profilov, komplet z vsemi pomožnimi deli, prenosi in prevozi.</t>
  </si>
  <si>
    <t>1.2.1</t>
  </si>
  <si>
    <t>1.2.2</t>
  </si>
  <si>
    <t>1.2.3</t>
  </si>
  <si>
    <t>Dobava, vezanje, krivljenje in polaganje srednje komplicirane armatura S500 (SIST EN 10080:2005) ne glede na prerez, komplet z vsemi pomožnimi deli, prenosi in prevozi.</t>
  </si>
  <si>
    <t>Izdelava enostranskega opaža podložnega betona višine do 0.10 m po obodu, komplet z opaževanjem, razopaževanjem in čiščenjem opaža ter vsemi pomožnimi deli, prenosi in prevozi.</t>
  </si>
  <si>
    <t>1.2.4</t>
  </si>
  <si>
    <t>1.2.5</t>
  </si>
  <si>
    <t>Splošno: Vsa gradbena dela se morajo izvajati po veljavnih tehničnih predpisih, normativih, standardih in zakonodajo. Vgrajeni materiali morajo ustrezati določilom veljavnih standardov in predpisov s tega področja ter morajo imeti izjavo o lasnostih, oziroma v skladu s zakonom o gradbenih proizvodih. V enoto cene je potrebno zajeti uporabo delovnih odrov, prevoz na gradbišče, ter vertikalni in horizontalni transport na gradbišču in eventuelno uporabo avtodvigala na gradbišču.</t>
  </si>
  <si>
    <t>NEPREDVIDENA DELA - 10%</t>
  </si>
  <si>
    <t xml:space="preserve">Izdelava lukenj v AB elemente premera do 200 mm, komplet z vrtanjem z diamantnimi kronskimi svedri, z nakladanjem na kamion, odvozom odpadnega materiala na stalno deponijo, razkladanjem in plačilom taks za deponiranje ter z vsemi pomožnimi deli, prenosi in prevozi. </t>
  </si>
  <si>
    <t>Izvedba zakoličbe osi meteorne kanalizacije, varovanje zakoličbe in postavitev prečnih profilov, komplet z vsemi pomožnimi deli, prenosi in prevozi.</t>
  </si>
  <si>
    <t>- ročni izkop 10%</t>
  </si>
  <si>
    <t>ZGORNJI USTROJ</t>
  </si>
  <si>
    <t>Pobrizg očiščenega asfalta s kationsko bitumensko emulzijo porabe 0.5 kg/m2, komplet z vsemi pomožnimi deli, prenosi in prevozi. (pred izdelavo obrabne plasti asfalta)</t>
  </si>
  <si>
    <t>METEORNA KANALIZACIJA</t>
  </si>
  <si>
    <t>2.2.3</t>
  </si>
  <si>
    <t>2.2.4</t>
  </si>
  <si>
    <t>2.2.5</t>
  </si>
  <si>
    <t>2.2.6</t>
  </si>
  <si>
    <t>2.2.7</t>
  </si>
  <si>
    <t>2.2.8</t>
  </si>
  <si>
    <t>2.2.9</t>
  </si>
  <si>
    <t>2.2.10</t>
  </si>
  <si>
    <t>2.2.11</t>
  </si>
  <si>
    <t>2.3.4</t>
  </si>
  <si>
    <t>2.3.5</t>
  </si>
  <si>
    <t>2.3.6</t>
  </si>
  <si>
    <t>2.3.7</t>
  </si>
  <si>
    <t>2.3.8</t>
  </si>
  <si>
    <t>2.6.1</t>
  </si>
  <si>
    <t>Planiranje dna izkopa s pripravo posteljice TIP 1 (SIST EN 1610) za položitev cevi, komplet z vsemi pomožnimi deli, prenosi in prevozi.</t>
  </si>
  <si>
    <t>Dobava in vgrajevanje peska (0-4 mm) za posteljico debeline 10 cm spodaj, okrog cevi in debeline 15 cm zgoraj (SIST EN 1610), komplet z vsemi pomožnimi deli, prenosi in prevozi.</t>
  </si>
  <si>
    <t>Izpiranje in snemanje meteorne kanalizacije po končanih delih, komplet z vsemi pomožnimi deli, prenosi in prevozi.</t>
  </si>
  <si>
    <t>št.projekta: 18030</t>
  </si>
  <si>
    <t>Občina KIDRIČEVO</t>
  </si>
  <si>
    <t>Kopališka ulica 14</t>
  </si>
  <si>
    <t>2325 Kidričevo</t>
  </si>
  <si>
    <t>OBJEKT O2</t>
  </si>
  <si>
    <t>OBJEKT O3</t>
  </si>
  <si>
    <t>4.1.1</t>
  </si>
  <si>
    <t>4.1.2</t>
  </si>
  <si>
    <t>4.1.3</t>
  </si>
  <si>
    <t>4.3.1</t>
  </si>
  <si>
    <t>4.3.2</t>
  </si>
  <si>
    <t>ELEKTRO INSTALACIJE</t>
  </si>
  <si>
    <t>5.1</t>
  </si>
  <si>
    <t>5.2</t>
  </si>
  <si>
    <t>5.3</t>
  </si>
  <si>
    <t>7.</t>
  </si>
  <si>
    <t>7.1</t>
  </si>
  <si>
    <t>7.2</t>
  </si>
  <si>
    <t>7.3</t>
  </si>
  <si>
    <t>7.4</t>
  </si>
  <si>
    <t>STROJNE INSTALACIJE</t>
  </si>
  <si>
    <t>6.</t>
  </si>
  <si>
    <t>4.2.1</t>
  </si>
  <si>
    <t>4.2.2</t>
  </si>
  <si>
    <t>4.2.3</t>
  </si>
  <si>
    <t>8.</t>
  </si>
  <si>
    <t>Obrtna cona Kidričevo II.faza - I.del</t>
  </si>
  <si>
    <t>PREDELA</t>
  </si>
  <si>
    <t>Izvedba zakoličbe povezovalne ceste, krožnega križišča, vhodne ceste pri vhodnem portalu in kolovozne poti, varovanje zakoličbe in postavitev prečnih profilov, komplet z vsemi pomožnimi deli, prenosi in prevozi.</t>
  </si>
  <si>
    <t>Izvedba zakoličbe obstoječih komunalnih vodov (vodovod, plinovod, elektrika, meteorna in fekalna ter tehnološka kanalizacija in telekomunikacije), komplet z vsemi pomožnimi deli, prenosi in prevozi.</t>
  </si>
  <si>
    <t xml:space="preserve">Rušenje in odstranitev obstoječe ceste iz granitnih kock, komplet z nakladanjem na kamion, odvozom odpadnega materiala na stalno deponijo, razkladanjem in plačilom taks za deponiranje ter z vsemi pomožnimi deli, prenosi in prevozi. </t>
  </si>
  <si>
    <t>Strojno-ročni izkop zemlje III.-IV. kategorije, komplet z nakladanjem na kamion, odvozom odpadnega materiala na stalno deponijo, razkladanjem in plačilom taks za deponiranje ter vsemi pomožnimi deli, prenosi in prevozi.</t>
  </si>
  <si>
    <t>Planiranje in valjanje planum naravnih temeljnih tal, komplet z vsemi pomožnimi deli, prenosi in prevozi.</t>
  </si>
  <si>
    <t>Strojno-ročni izkop humusa v debelini do 20 cm v območju povezovalne ceste, krožnega križišča in vhodne ceste pri vhodnem portalu, komplet z nakladanjem na kamion, odvozom odpadnega materiala na stalno deponijo, razkladanjem in plačilom taks za deponiranje ter vsemi pomožnimi deli, prenosi in prevozi.</t>
  </si>
  <si>
    <t>Strojno-ročni izkop humusa v debelini do 20 cm v območju kolovozne poti, komplet z nakladanjem na kamion, odvozom odpadnega materiala na gradbiščno deponijo ter vsemi pomožnimi deli, prenosi in prevozi.</t>
  </si>
  <si>
    <t>1.3.7</t>
  </si>
  <si>
    <t>1.3.8</t>
  </si>
  <si>
    <t>1.3.9</t>
  </si>
  <si>
    <t>1.3.10</t>
  </si>
  <si>
    <t>1.3.11</t>
  </si>
  <si>
    <t>1.3.12</t>
  </si>
  <si>
    <t>Izdelava oz. metličenje svežega betona plošče izvoznega otoka krožnega krožišča, komplet z vsemi pomožnimi deli, prenosi in prevozi.</t>
  </si>
  <si>
    <t>Dobava in vgradnja velikih tlakovcev iz silikatne kamnine velikosti 20/20/20 cm v povozni del krožnega krožišča, komplet dobavo in vgradnjo cementne malte za zapolnitev stikov ter vsemi pomožnimi deli prenosi in prevozi.</t>
  </si>
  <si>
    <t>Dobava in vgradnja betonske mulde dimenzije 50/40/8-4 (PILIH TIP M1) ali enakovredne betonske mulde, komplet z dobavo in vgradnjo frakcije 4-8 mm v debelini 3 cm, dobavo in vgradnjo cementne malte za zapolnitev stikov ter vsemi pomožnimi deli prenosi in prevozi.</t>
  </si>
  <si>
    <t>1.3.13</t>
  </si>
  <si>
    <t>Vgradnja humusa od izkopa pri kolovozni poti iz gradbiščne deponije v otok na sredini krožnega križišča, komplet z nakladanjem na kamion, dobavo in zasaditvijo s travnim semenom, komprimiranjem in obračunom v komprimiranem stanju ter z vsemi pomožnimi deli, prenosi in prevozi.</t>
  </si>
  <si>
    <t>Dobava in polaganje tipskih obcestnih betonskih robnikov iz cementnega betona C25/30 dimenzije 15/25 cm in dolžine 1.0 m, komplet z izkopom, temeljem iz cementnega betona C16/20 Dmax32 (SIST EN 206:2013 in SIST 1026:2016) dimenzije 30/35 cm, dobavo in vgradnjo cementne malte za zapolnitev stikov ter vsemi pomožnimi deli, prenosi in prevozi.</t>
  </si>
  <si>
    <t>Dobava in polaganje tipskih obcestnih betonskih robnikov iz cementnega betona C25/30 dimenzije 15/25 cm in dolžine 0.33 m, komplet z izkopom, temeljem iz cementnega betona C16/20 Dmax32 (SIST EN 206:2013 in SIST 1026:2016) dimenzije 30/35 cm, dobavo in vgradnjo cementne malte za zapolnitev stikov ter vsemi pomožnimi deli, prenosi in prevozi.</t>
  </si>
  <si>
    <t>Dobava in polaganje tipskih betonskih robnikov otoka krožnega križišča iz cementnega betona C25/30 dimenzije 15/25 cm in dolžine 1.0 m, komplet z izkopom, dobavo in vgradnjo cementne malte za zapolnitev stikov ter vsemi pomožnimi deli, prenosi in prevozi.</t>
  </si>
  <si>
    <t>1.3.14</t>
  </si>
  <si>
    <t>1.3.15</t>
  </si>
  <si>
    <t>Dobava in polaganje tipskih betonskih robnikov otoka krožnega križišča iz cementnega betona C25/30 dimenzije 35/20 cm in dolžine 0.50 m, komplet z izkopom, dobavo in vgradnjo cementne malte za zapolnitev stikov ter vsemi pomožnimi deli, prenosi in prevozi.</t>
  </si>
  <si>
    <t>Dobava in vgrajevanja cementnega betona C30/37 XD1/XF3 CI 0,2 Dmax32 S4 PV-II (SIST EN 206:2013, SIST 1026:2016) v AB talno ploščo otoka krožnega križišča prereza nad 0.30 m3/m2, komplet z dobavo, vezanjem, krivljenjem in polaganjem srednje komplicirane armatura S500 (SIST EN 10080:2005), komplet z vsemi pomožnimi deli, prenosi in prevozi.</t>
  </si>
  <si>
    <t>Dobava in vgrajevanje drobljenca (0-32 mm) v debelini do 10 cm v bankine širine nad 1.0 m, komplet s komprimiranjem v naklonu 4% od cestišča oz. robnika, obračunom v komprimiranem stanju ter z vsemi pomožnimi deli, prenosi in prevozi.</t>
  </si>
  <si>
    <t>1.4.13</t>
  </si>
  <si>
    <t>1.4.14</t>
  </si>
  <si>
    <t>1.4.15</t>
  </si>
  <si>
    <t>1.4.16</t>
  </si>
  <si>
    <t>1.4.17</t>
  </si>
  <si>
    <t>Rezanje obstoječih AB plošč do debeline 10 cm, komplet z vsemi pomožnimi deli, prenosi in prevozi.</t>
  </si>
  <si>
    <t xml:space="preserve">Rušenje in odstranitev obstoječih AB plošč v debelini do 10 cm, komplet z nakladanjem na kamion, odvozom odpadnega materiala na stalno deponijo, razkladanjem in plačilom taks za deponiranje ter z vsemi pomožnimi deli, prenosi in prevozi. </t>
  </si>
  <si>
    <t>Dobava in polaganje gladkih kanalizacijskih cevi iz PVC materiala (SN8) DN160 po standardu SIST EN 1401-1 na že pripravljeno posteljico, komplet s tesnili, spojnimi in fazonskimi elementi, atestom za vodotesnost cevi ter z vsemi pomožnimi deli, prenosi in prevozi.</t>
  </si>
  <si>
    <t>Dobava in polaganje gladkih kanalizacijskih cevi iz PVC materiala (SN8) DN200 po standardu SIST EN 1401-1 na že pripravljeno posteljico, komplet s tesnili, spojnimi in fazonskimi elementi, atestom za vodotesnost cevi ter z vsemi pomožnimi deli, prenosi in prevozi.</t>
  </si>
  <si>
    <t>Dobava in polaganje gladkih kanalizacijskih cevi iz PVC materiala (SN8) DN250 po standardu SIST EN 1401-1 na že pripravljeno posteljico, komplet s tesnili, spojnimi in fazonskimi elementi, atestom za vodotesnost cevi ter z vsemi pomožnimi deli, prenosi in prevozi.</t>
  </si>
  <si>
    <t>Dobava in polaganje gladkih kanalizacijskih cevi iz PVC materiala (SN8) DN315 po standardu SIST EN 1401-1 na že pripravljeno posteljico, komplet s tesnili, spojnimi in fazonskimi elementi, atestom za vodotesnost cevi ter z vsemi pomožnimi deli, prenosi in prevozi.</t>
  </si>
  <si>
    <t>Dobava in polaganje gladkih kanalizacijskih cevi iz PVC materiala (SN8) DN400 po standardu SIST EN 1401-1 na že pripravljeno posteljico, komplet s tesnili, spojnimi in fazonskimi elementi, atestom za vodotesnost cevi ter z vsemi pomožnimi deli, prenosi in prevozi.</t>
  </si>
  <si>
    <t>1.4.18</t>
  </si>
  <si>
    <t>1.4.19</t>
  </si>
  <si>
    <t>1.4.20</t>
  </si>
  <si>
    <t>1.4.21</t>
  </si>
  <si>
    <t>1.4.22</t>
  </si>
  <si>
    <t>1.4.23</t>
  </si>
  <si>
    <t>Dobava in vgrajevanje zasipa iz gramoza (vezljiva zemljina - 3. kategorije), komplet s komprimiranjem v plasteh po 20 cm do zbitosti 80 MPa in obračunom v komprimiranem stanju ter z vsemi pomožnimi deli, prenosi in prevozi.</t>
  </si>
  <si>
    <t>Razpiranje sten kanala pri srednjem pritisku zemljine do globine izkopa 2.15 m, komplet z opažem ter vsemi pmožnimi deli, prenosi in prevozi.</t>
  </si>
  <si>
    <t>1.4.24</t>
  </si>
  <si>
    <t>Dobava in vgrajevanje tampona iz nevezane nosilne plasti enakomerno zrnatega drobljenca (0-32 mm) v debelini do 20 cm s komprimiranjem do zbitosti 100 MPa in obračunom v komprimiranem stanju, komplet z vsemi pomožnimi deli, prenosi in prevozi.</t>
  </si>
  <si>
    <t>1.4.25</t>
  </si>
  <si>
    <t>1.4.26</t>
  </si>
  <si>
    <t>1.4.27</t>
  </si>
  <si>
    <t>1.4.28</t>
  </si>
  <si>
    <t>Dobava in polaganje betonskega tlakovca debeline 6 cm v otok pod nadtrešnico in ob vhodni objekt (vhodni portal), komplet z dobavo in vgradnjo frakcije 4-8 mm v debelini 3 cm, dobavo in vgradnjo kremenčevega peska za zapolnitev stikov ter vsemi pomožnimi deli, prenosi in prevozi.</t>
  </si>
  <si>
    <t>Dobava in vgradnja PE požiralnika DN400 globine 1.0 m, komplet z izkopom, zasipom iz gramoza (vezljiva zemljina - 3. kategorije) in komprimiranjem v plasteh 20 cm do zbitosti 80 MPa, dobavo in montažo rešetke narejene v skladu s standardom SIST EN 124-2:2015 za razred B125 (kvadratne konkavne oblike 400 x 400 mm z antikorozijsko zaščito - bitumen), prostorom za vzvod, s katerim dvignemo rešetko, AB prstanom iz cementnega betona C25/30 XC2 CI 0,2 Dmax32 S4 PV-I (SIST EN 206:2013, SIST 1026:2016), armaturo S500 (SIST EN 10080:2005, priključkom na PVC DN160, odpiranjem po asfaltiranju ter vsemi pomožnimi deli, prenosi in prevozi.</t>
  </si>
  <si>
    <t>Dobava in vgradnja jaška iz polietilena PE DN625 globine 1.0-1.50 m, komplet z izkopom, zasipom iz gramoza (vezljiva zemljina - 3. kategorije) in komprimiranjem v plasteh 20 cm do zbitosti 80 MPa, dobavo in montažo pokrova narejanega v skladu s standardom SIST EN 124-2:2015 za razreda D400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odpiranjem po asfaltiranju ter vsemi pomožnimi deli, prenosi in prevozi.</t>
  </si>
  <si>
    <t>Dobava in vgradnja jaška iz polietilena PE DN625 globine 1.50-2.0 m, komplet z izkopom, zasipom iz gramoza (vezljiva zemljina - 3. kategorije) in komprimiranjem v plasteh 20 cm do zbitosti 80 MPa, dobavo in montažo pokrova narejanega v skladu s standardom SIST EN 124-2:2015 za razreda D400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odpiranjem po asfaltiranju ter vsemi pomožnimi deli, prenosi in prevozi.</t>
  </si>
  <si>
    <t>Dobava in vgradnja jaška iz polietilena PE DN800 globine 1.0-1.50 m, komplet z izkopom, zasipom iz gramoza (vezljiva zemljina - 3. kategorije) in komprimiranjem v plasteh 20 cm do zbitosti 80 MPa, dobavo in montažo pokrova narejanega v skladu s standardom SIST EN 124-2:2015 za razreda D400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odpiranjem po asfaltiranju ter vsemi pomožnimi deli, prenosi in prevozi.</t>
  </si>
  <si>
    <t>Dobava in vgradnja PE požiralnika DN400 globine 1.0 m, komplet z izkopom, zasipom iz gramoza (vezljiva zemljina - 3. kategorije) in komprimiranjem v plasteh 20 cm do zbitosti 80 MPa, dobavo in montažo rešetke narejene v skladu s standardom SIST EN 124-2:2015 za razred D400 (kvadratne konkavne oblike 400 x 400 mm z antikorozijsko zaščito - bitumen), prostorom za vzvod, s katerim dvignemo rešetko, AB prstanom iz cementnega betona C25/30 XC2 CI 0,2 Dmax32 S4 PV-I (SIST EN 206:2013, SIST 1026:2016), armaturo S500 (SIST EN 10080:2005, priključkom na PVC cev DN160, odpiranjem po asfaltiranju ter vsemi pomožnimi deli, prenosi in prevozi.</t>
  </si>
  <si>
    <t>Dobava in vgradnja PE požiralnika DN400 globine 1.0 m, komplet z izkopom, zasipom iz gramoza (vezljiva zemljina - 3. kategorije) in komprimiranjem v plasteh 20 cm do zbitosti 80 MPa, dobavo in montažo rešetke narejene v skladu s standardom SIST EN 124-2:2015 za razred C250 (kvadratne konkavne oblike 400 x 400 mm z antikorozijsko zaščito - bitumen), prostorom za vzvod, s katerim dvignemo rešetko, AB prstanom iz cementnega betona C25/30 XC2 CI 0,2 Dmax32 S4 PV-I (SIST EN 206:2013, SIST 1026:2016), armaturo S500 (SIST EN 10080:2005, priključkom na PVC cev DN160, odpiranjem po asfaltiranju ter vsemi pomožnimi deli, prenosi in prevozi.</t>
  </si>
  <si>
    <t>1.4.29</t>
  </si>
  <si>
    <t>Dobava in vgradnja PE peskolova DN400 globine 1.0 m, komplet z izkopom, zasipom iz gramoza (vezljiva zemljina - 3. kategorije) in komprimiranjem v plasteh 20 cm do zbitosti 80 MPa, dobavo in montažo pokrova narejenega v skladu s standardom SIST EN 124-2:2015 za razred B125 (kvadratne oblike 400 x 400 mm z antikorozijsko zaščito - bitumen), prostorom za vzvod, s katerim dvignemo zaklenjen pokrov, napisom kanalizacija, AB prstanom iz cementnega betona C25/30 XC2 CI 0,2 Dmax32 S4 PV-I (SIST EN 206:2013, SIST 1026:2016), armaturo S500 (SIST EN 10080:2005), priključkom na PVC cev DN160, odpiranjem po asfaltiranju ter vsemi pomožnimi deli, prenosi in prevozi.</t>
  </si>
  <si>
    <t>Dobava in vgradnja PP odtočnega jaška za žleb z navpičnim iztokom, komplet s pokrovom z ročico, košaro za odpadno listje, notranjo pregradno ploščo, izkopom, obbetoniranjem z betonom, priključkom na PVC DN110 ter vsemi pomožnimi deli, prenosi in prevozi.</t>
  </si>
  <si>
    <t>1.4.30</t>
  </si>
  <si>
    <t>Dobava in polaganje gladkih kanalizacijskih cevi iz PVC materiala (SN8) DN110 po standardu SIST EN 1401-1 na že pripravljeno posteljico, komplet s tesnili, spojnimi in fazonskimi elementi, atestom za vodotesnost cevi ter z vsemi pomožnimi deli, prenosi in prevozi.</t>
  </si>
  <si>
    <t>1.4.31</t>
  </si>
  <si>
    <t>1.4.32</t>
  </si>
  <si>
    <t>1.4.33</t>
  </si>
  <si>
    <t>1.4.34</t>
  </si>
  <si>
    <t>1.4.35</t>
  </si>
  <si>
    <t>1.4.36</t>
  </si>
  <si>
    <t>1.4.37</t>
  </si>
  <si>
    <t>Dobava in polaganje betonskih kanalizacijskih cevi BC DN400 na že pripravljeno posteljico, komplet z obbetoniranjem po celotnem obsegu cevi po standardu STD05 s cementnim betonom C12/15 ter z vsemi pomožnimi deli, prenosi in prevozi.</t>
  </si>
  <si>
    <t>1.4.38</t>
  </si>
  <si>
    <t>Dobava in vgraditev tipskega koalescentnega izločevalca ogljikovodikov ACO OLEOPATOR G NS65/6500 H ali enakovrednega izločevalca oglikovodikov, komplet z izkopom, zasipom iz gramoza (vezljiva zemljina - 3. kategorije) in komprimiranjem v plasteh 20 cm do zbitosti 60 MPa, dobavo in montažo pokrova narejenega v skladu s standardom SIST EN 124-2:2015 za razred A15 (okrogle oblike fi600 mm z antikorozijsko zaščito - bitumen), prostorom za vzvod, s katerim dvignemo zaklenjen pokrov, napisom kanalizacija, AB prstanom iz cementnega betona C25/30 XC2 CI 0,2 Dmax32 S4 PV-I (SIST EN 206:2013, SIST 1026:2016), armaturo S500 (SIST EN 10080:2005), priključkom na PVC cev DN315, odpiranjem po asfaltiranju ter vsemi pomožnimi deli, prenosi in prevozi.</t>
  </si>
  <si>
    <t>Dobava in vgraditev tipskega koalescentnega izločevalca ogljikovodikov ACO OLEOPATOR G NS100/10000 H ali enakovrednega izločevalca oglikovodikov, komplet z izkopom, zasipom iz gramoza (vezljiva zemljina - 3. kategorije) in komprimiranjem v plasteh 20 cm do zbitosti 60 MPa, dobavo in montažo pokrova narejenega v skladu s standardom SIST EN 124-2:2015 za razred A15 (okrogle oblike fi600 mm z antikorozijsko zaščito - bitumen), prostorom za vzvod, s katerim dvignemo zaklenjen pokrov, napisom kanalizacija, AB prstanom iz cementnega betona C25/30 XC2 CI 0,2 Dmax32 S4 PV-I (SIST EN 206:2013, SIST 1026:2016), armaturo S500 (SIST EN 10080:2005), priključkom na PVC cev DN400, odpiranjem po asfaltiranju ter vsemi pomožnimi deli, prenosi in prevozi.</t>
  </si>
  <si>
    <t>Dobava in vgradnja jaška iz polietilena PE DN625 globine do 1.0 m, komplet z izkopom, zasipom iz gramoza (vezljiva zemljina - 3. kategorije) in komprimiranjem v plasteh 20 cm do zbitosti 80 MPa, dobavo in montažo pokrova narejanega v skladu s standardom SIST EN 124-2:2015 za razreda A15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ter vsemi pomožnimi deli, prenosi in prevozi.</t>
  </si>
  <si>
    <t>Dobava in vgradnja jaška iz polietilena PE DN625 globine 1.0-1.50 m, komplet z izkopom, zasipom iz gramoza (vezljiva zemljina - 3. kategorije) in komprimiranjem v plasteh 20 cm do zbitosti 80 MPa, dobavo in montažo pokrova narejanega v skladu s standardom SIST EN 124-2:2015 za razreda A15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ter vsemi pomožnimi deli, prenosi in prevozi.</t>
  </si>
  <si>
    <t>Dobava in vgradnja jaška iz polietilena PE DN625 globine 1.0-1.50 m, komplet z izkopom, zasipom iz gramoza (vezljiva zemljina - 3. kategorije) in komprimiranjem v plasteh 20 cm do zbitosti 80 MPa, dobavo in montažo pokrova narejanega v skladu s standardom SIST EN 124-2:2015 za razreda B125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ter vsemi pomožnimi deli, prenosi in prevozi.</t>
  </si>
  <si>
    <t>Dobava in vgradnja jaška iz polietilena PE DN625 globine 1.50-2.0 m, komplet z izkopom, zasipom iz gramoza (vezljiva zemljina - 3. kategorije) in komprimiranjem v plasteh 20 cm do zbitosti 80 MPa, dobavo in montažo pokrova narejanega v skladu s standardom SIST EN 124-2:2015 za razreda B125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ter vsemi pomožnimi deli, prenosi in prevozi.</t>
  </si>
  <si>
    <t>Dobava in vgradnja jaška iz polietilena PE DN625 globine 2.0-2.50 m, komplet z izkopom, zasipom iz gramoza (vezljiva zemljina - 3. kategorije) in komprimiranjem v plasteh 20 cm do zbitosti 80 MPa, dobavo in montažo pokrova narejanega v skladu s standardom SIST EN 124-2:2015 za razreda B125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ter vsemi pomožnimi deli, prenosi in prevozi.</t>
  </si>
  <si>
    <t>Dobava in vgradnja jaška iz polietilena PE DN1000 globine 1.0-1.50 m (1x vtok; 2x iztok), komplet z izkopom, zasipom iz gramoza (vezljiva zemljina - 3. kategorije) in komprimiranjem v plasteh 20 cm do zbitosti 80 MPa, dobavo in montažo pokrova narejanega v skladu s standardom SIST EN 124-2:2015 za razreda A15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kanalsko PVC cev ter vsemi pomožnimi deli, prenosi in prevozi.</t>
  </si>
  <si>
    <t>FEKALNA KANALIZACIJA - GAVITACIJSKI VOD</t>
  </si>
  <si>
    <t>Razpiranje sten kanala pri srednjem pritisku zemljine do globine izkopa 1.20 m, komplet z opažem ter vsemi pmožnimi deli, prenosi in prevozi.</t>
  </si>
  <si>
    <t>FEKALNA KANALIZACIJA - TLAČNI VOD</t>
  </si>
  <si>
    <t>Izvedba zakoličbe osi fekalna kanalizacije (tlačni vod), varovanje zakoličbe in postavitev prečnih profilov, komplet z vsemi pomožnimi deli, prenosi in prevozi.</t>
  </si>
  <si>
    <t>Izvedba zakoličbe osi fekalne kanalizacije (gravitacijski vod), varovanje zakoličbe in postavitev prečnih profilov, komplet z vsemi pomožnimi deli, prenosi in prevozi.</t>
  </si>
  <si>
    <t>Izpiranje in snemanje fekalne kanalizacije (gravitacijski vod) po končanih delih, komplet z vsemi pomožnimi deli, prenosi in prevozi.</t>
  </si>
  <si>
    <t>Izvedba preskusa tesnosti cevovoda po cevnih odsekih od jaška do jaška vključno z vsemi priključki po SIST EN1610 z zrakom - preskus po metodi LC 100 mbar nadtlaka, ki ga izvede akreditiran (registriran, usposobljen in od izvajalca neodvisen) preskusni laboratorij (izvajalec preskusa mora poročilu priložiti veljavno akreditacijsko listino (potrdilo o usposobljenosti laboratorija) ter veljavno dokazilo o umerjenosti merilnih instrumentov (kalibracijski certifikat)), komplet z vsemi pomožnimi deli, prenosi in prevozi.</t>
  </si>
  <si>
    <t>Izvedba preskusa tesnosti jaškov vključno z vsemi priključki po SIST EN1610 z zrakom - preskus po metodi LC 100 mbar nadtlaka, ki ga izvede akreditiran (registriran, usposobljen in od izvajalca neodvisen) preskusni laboratorij (izvajalec preskusa mora poročilu priložiti veljavno akreditacijsko listino (potrdilo o usposobljenosti laboratorija) ter veljavno dokazilo o umerjenosti merilnih instrumentov (kalibracijski certifikat)), komplet z vsemi pomožnimi deli, prenosi in prevozi.</t>
  </si>
  <si>
    <t>1.8</t>
  </si>
  <si>
    <t>VODOVOD</t>
  </si>
  <si>
    <t>1.8.1</t>
  </si>
  <si>
    <t>Dobava in polaganje indikatorskega opozorilnega traku z napisom "VODOVOD" 30 cm nad cevjo, komplet z vsemi pomožnimi deli, prenosi in prevozi.</t>
  </si>
  <si>
    <t>Dobava in polaganje indikatorskega opozorilnega traku z napisom "KANALIZACIJA" 30 cm nad cevjo, komplet z vsemi pomožnimi deli, prenosi in prevozi.</t>
  </si>
  <si>
    <t>Izpiranje cevovoda, kloriranje, odvzem vzorca in  izdelava potrebnih analiz.</t>
  </si>
  <si>
    <t>Dobava in vgradnja jaška iz polietilena PE DN625 globine 1.50-2.0 m na obstoječo fekalno kanalizacijo DN300, komplet z izkopom, zasipom iz gramoza (vezljiva zemljina - 3. kategorije) in komprimiranjem v plasteh 20 cm do zbitosti 80 MPa, dobavo in montažo pokrova narejanega v skladu s standardom SIST EN 124-2:2015 za razreda B125 (kvadratne oblike 600x600 mm z antikorozijsko zaščito - bitumen) z vgrajenim protihrupnim vložkom, prostorom za vzvod, s katerim dvignemo zaklenjen pokrov, napisom kanalizacija, AB prstanom iz cementnega betona C25/30 XC2 CI 0,2 Dmax32 S4 PV-I (SIST EN 206:2013, SIST 1026:2016), armaturo S500 (SIST EN 10080:2005), priključkom na obstoječo kanalsko PVC in novo PE cev ter vsemi pomožnimi deli, prenosi in prevozi.</t>
  </si>
  <si>
    <t xml:space="preserve">Strojno ročni izkop zemlje III.-IV. kategorije za meteorno kanalizacijo širine 0.55 - 1.40 m in globine do 2.15 m, komplet z nakladanjem na kamion, odvozom odpadnega materiala na stalno deponijo, razkladanjem in plačilom taks za deponiranje ter z vsemi pomožnimi deli, prenosi in prevozi. </t>
  </si>
  <si>
    <t>Izvedba zakoličbe osi vodovoda, varovanje zakoličbe in postavitev prečnih profilov, komplet z vsemi pomožnimi deli, prenosi in prevozi.</t>
  </si>
  <si>
    <t>Razpiranje sten kanala pri srednjem pritisku zemljine do globine izkopa 1.30 m, komplet z opažem ter vsemi pmožnimi deli, prenosi in prevozi.</t>
  </si>
  <si>
    <t xml:space="preserve">Strojno ročni izkop zemlje III.-IV. kategorije za fekalno kanalizacijo širine 0.80 m in globine do 1.20 m, komplet z nakladanjem na kamion, odvozom odpadnega materiala na stalno deponijo, razkladanjem in plačilom taks za deponiranje ter z vsemi pomožnimi deli, prenosi in prevozi. </t>
  </si>
  <si>
    <t xml:space="preserve">Strojno ročni izkop zemlje III.-IV. kategorije za vodovod širine 0.80 m in globine do 1.30 m, komplet z nakladanjem na kamion, odvozom odpadnega materiala na stalno deponijo, razkladanjem in plačilom taks za deponiranje ter z vsemi pomožnimi deli, prenosi in prevozi. </t>
  </si>
  <si>
    <t>1.8.2</t>
  </si>
  <si>
    <t>1.8.3</t>
  </si>
  <si>
    <t>1.8.4</t>
  </si>
  <si>
    <t>1.8.5</t>
  </si>
  <si>
    <t>1.8.6</t>
  </si>
  <si>
    <t>1.8.7</t>
  </si>
  <si>
    <t>1.8.8</t>
  </si>
  <si>
    <t>- vgradna garnitura TIP ''H'', RD=1.0-1.5 m</t>
  </si>
  <si>
    <t>- UNI podložna plošča</t>
  </si>
  <si>
    <t>- cestna kapa za ventil s pokrovom in betonski prstan</t>
  </si>
  <si>
    <t xml:space="preserve">- UNI - navrtni zasun ZAK 46 (vertikalni in horizontalni 90° izhod), DA 46/DN 60-500 </t>
  </si>
  <si>
    <t>- fiting ravni ZAK 46, PE - DA 50 mm</t>
  </si>
  <si>
    <t>Dobava in montaža kompleta HAWLE ali enakovrednega kompleta za priklop, komplet z vsemi pomožnimi deli, prenosi in prevozi:</t>
  </si>
  <si>
    <t>Dobava in polaganje vodovodnih cevi PE100 RC DN50 PN10 SDR17, komplet z vsem pritrdilnim, spojnim in veznim materialom ter vsemi pomožnimi deli, prenosi in prevozi.</t>
  </si>
  <si>
    <t>Dobava in polaganje vodovodnih cevi PE100 RC DN32 PN10 SDR17, komplet z vsem pritrdilnim, spojnim in veznim materialom ter vsemi pomožnimi deli, prenosi in prevozi.</t>
  </si>
  <si>
    <t>1.8.9</t>
  </si>
  <si>
    <t>1.8.10</t>
  </si>
  <si>
    <t>1.8.11</t>
  </si>
  <si>
    <t>1.8.12</t>
  </si>
  <si>
    <t>1.8.13</t>
  </si>
  <si>
    <t>1.8.14</t>
  </si>
  <si>
    <t>1.8.15</t>
  </si>
  <si>
    <t>1.8.16</t>
  </si>
  <si>
    <t>Izvedba tlačni preizkus cevovoda po veljavnih standardih (SIST EN 805) za posamezne vrste cevovoda in navodilih proizvajalca ter zahtevah nadzornega organa.</t>
  </si>
  <si>
    <t>- signalna tablica za označevanje zasunov modre barve, komplet z zaščitno ploščo z robom iz aluminija dimenzije 140/200 mm (PSIST 1005), objemko za montažo na steber 6/4, pocinkanim steberom 50x2000 mm s plastično kapo, EKO sidrom iz pocinkanega materiala 50/600 mm s prirobnico, gumi tesnilom in vijaki, PVC modro tablico, polnilom 40 mm (črke - 2 kom), polnilom 25 mm (številke 0-9 - 8 kom), polnilom 10 mm  (črke VODA - 1 kom, polnilom 10 mm (številke 0-9 - 2 kom), polnilom 25 mm prazno - 4 kom, polnilom prazno 10 mm - 1 kom</t>
  </si>
  <si>
    <t>Izvedba PODBOJA pod železniškim tirom, komplet z uvlačenjem zaščitne kovinske cevi DN100 za vstavljanje vodovodne cevi iz PE DN50, izkopom vhodne in zaključne gradbene jame, izvedbo vrtine ter vsemi pomožnimi deli, prenosi in prevozi.</t>
  </si>
  <si>
    <t>Uvlačenje vodovodne cevi PE DN50 v zaščitno cev na mestu prečkanja železniškega tira, komplet s spajanjem ter vsemi pomožnimi deli in prenosi.</t>
  </si>
  <si>
    <t>1.9</t>
  </si>
  <si>
    <t>1.9.1</t>
  </si>
  <si>
    <t>OMREŽJE ZA TEHNOLOŠKO VODO</t>
  </si>
  <si>
    <t>Izvedba zakoličbe osi cevovoda, varovanje zakoličbe in postavitev prečnih profilov, komplet z vsemi pomožnimi deli, prenosi in prevozi.</t>
  </si>
  <si>
    <t>Dobava in polaganje kanalizacijske cevi iz PE100 DN63 PN10 SDR 17 po standardu SIST EN 12201, SIST EN 12666 in SIST ISO 8772 na že pripravljeno posteljico, komplet s tesnili, spojnimi in fazonskimi elementi, atestom za vodotesnost cevi ter z vsemi pomožnimi deli, prenosi in prevozi.</t>
  </si>
  <si>
    <t>- fiting ravni ZAK 46, PE - DA 32 mm</t>
  </si>
  <si>
    <t>- hišni zasun ZAK 46, ZAK-II 46/ A 46*</t>
  </si>
  <si>
    <t>Dobava in montaža kompleta HAWLE ali enakovrednega kompleta za priklop uporabnika, komplet z vsemi pomožnimi deli, prenosi in prevozi:</t>
  </si>
  <si>
    <t>Dobava in montaža T kosa 50/50/0 za cev PE DN50, komplet z vsemi pomožnimi deli, prenosi in prevozi.</t>
  </si>
  <si>
    <t>Dobava in montaža R kosa 50-32 za cev PE DN50 - DN32, komplet z vsemi pomožnimi deli, prenosi in prevozi.</t>
  </si>
  <si>
    <t>Dobava in montaža končnega čepa za cev PE DN32, komplet z vsemi pomožnimi deli, prenosi in prevozi.</t>
  </si>
  <si>
    <t>1.8.17</t>
  </si>
  <si>
    <t>1.8.18</t>
  </si>
  <si>
    <t>1.9.2</t>
  </si>
  <si>
    <t>1.9.3</t>
  </si>
  <si>
    <t>1.9.4</t>
  </si>
  <si>
    <t>1.9.5</t>
  </si>
  <si>
    <t>1.9.6</t>
  </si>
  <si>
    <t>1.9.7</t>
  </si>
  <si>
    <t>Dobava in polaganje vodovodnih cevi PE100 DN110 PN10 SDR17, komplet z vsem pritrdilnim, spojnim in veznim materialom ter vsemi pomožnimi deli, prenosi in prevozi.</t>
  </si>
  <si>
    <t>Dobava oz. izdelava in montaža signalnih tablic za označevanje prečkanja modre barve, komplet z zaščitno ploščo z robom iz aluminija dimenzije 140/200 mm (PSIST 1005), objemko za montažo na steber 6/4, pocinkanim steberom 50x2000 mm s plastično kapo, EKO sidrom iz pocinkanega materiala 50/600 mm s prirobnico, gumi tesnilom in vijaki, PVC modro tablico, polnilom 40 mm (črke - 2 kom), polnilom 25 mm (številke 0-9 - 8 kom), polnilom 10 mm  (črke VODA - 1 kom, polnilom 10 mm (številke 0-9 - 2 kom), polnilom 25 mm prazno - 4 kom, polnilom prazno 10 mm - 1 kom ter vsemi pomožnimi deli, prenosi in prevozi.</t>
  </si>
  <si>
    <t>1.8.19</t>
  </si>
  <si>
    <t>- vgradna garnitura TELE DN65-80, RD=1.3-2.0 m</t>
  </si>
  <si>
    <t>- vertikalno bajonetno varovalo z manšeto DN80</t>
  </si>
  <si>
    <t>- drenažni element za nadzemni hidrant</t>
  </si>
  <si>
    <t>- signalna tablica za označevanje hidrantov modre barve, komplet z zaščitno ploščo z robom iz aluminija dimenzije 140/200 mm (PSIST 1005), objemko za montažo na steber 6/4, pocinkanim steberom 50x2000 mm s plastično kapo, EKO sidrom iz pocinkanega materiala 50/600 mm s prirobnico, gumi tesnilom in vijaki, PVC modro tablico, polnilom 40 mm (črke - 2 kom), polnilom 25 mm (številke 0-9 - 8 kom), polnilom 10 mm (črke VODA - 1 kom, polnilom 10 mm (številke 0-9 - 2 kom), polnilom 25 mm prazno - 4 kom, polnilom prazno 10 mm - 1 kom</t>
  </si>
  <si>
    <t>Dobava in montaža kompleta za priklop na obstoječo cev NL (DUCTIL) DN200, komplet z vsemi pomožnimi deli, prenosi in prevozi:</t>
  </si>
  <si>
    <t>Dobava in montaža iJOINT KONČNA KAPA 110 +GF+ ali enakovredne kape za zatesnitev konca PE cevi DN110, komplet z vsem pritrdilnim in veznim materialo ter vsemi pomožnimi deli, prenosi in prevozi.</t>
  </si>
  <si>
    <t>1.9.8</t>
  </si>
  <si>
    <t>1.9.9</t>
  </si>
  <si>
    <t>- univerzalna spojka MULTI/JOINT DN200</t>
  </si>
  <si>
    <t>- univerzalna spojka MULTI/JOINT DN100</t>
  </si>
  <si>
    <t>- vgradna garnitura TELE DN100, RD=1.3-1.9 m</t>
  </si>
  <si>
    <t>- EV zasun F4 DN100</t>
  </si>
  <si>
    <t>1.9.10</t>
  </si>
  <si>
    <t>- T- kos DN100/100</t>
  </si>
  <si>
    <t>Dobava in montaža kompleta za vmesni hidrant, komplet z vsemi pomožnimi deli, prenosi in prevozi:</t>
  </si>
  <si>
    <t>- T- kos DN100/80</t>
  </si>
  <si>
    <t>- EV zasun F4 DN80</t>
  </si>
  <si>
    <t>- nadzemni hidrant povozni bajonetni (INOX) DN80 RD=1.50 m</t>
  </si>
  <si>
    <t>- FF-kos DN80/600</t>
  </si>
  <si>
    <t>- FFK-Q KOS DN 80/90°</t>
  </si>
  <si>
    <t>Dobava in montaža kompleta za končni hidrant, komplet z vsemi pomožnimi deli, prenosi in prevozi:</t>
  </si>
  <si>
    <t>- FFR-kos L200 DN100/80</t>
  </si>
  <si>
    <t>1.9.11</t>
  </si>
  <si>
    <t>1.9.12</t>
  </si>
  <si>
    <t>1.9.13</t>
  </si>
  <si>
    <t>1.9.14</t>
  </si>
  <si>
    <t>1.8.20</t>
  </si>
  <si>
    <t>Izvedba prevezave novozgrajenega cevovoda na obstoječe vode, komplet z zapiranjem in odpiranjem vode, obveščanjem o zapori, odzračevanjem, ... ter vsem potrebnim materialom.</t>
  </si>
  <si>
    <t>1.9.15</t>
  </si>
  <si>
    <t>1.9.16</t>
  </si>
  <si>
    <t>1.9.17</t>
  </si>
  <si>
    <t>1.9.18</t>
  </si>
  <si>
    <t>Dobava in vgraditev stebriča za prometni znak iz vroče cinkane jeklene cevi premera 51 mm in dolžine 4000 mm, komplet z betonskim temeljem ter z vsemi pomožnimi deli, prenosi in prevozi.</t>
  </si>
  <si>
    <t>1.10</t>
  </si>
  <si>
    <t>1.11</t>
  </si>
  <si>
    <t xml:space="preserve">Strojno ročni izkop zemlje III.-IV. kategorije za cevovod širine 0.90 m in globine do 1.20 m, komplet z nakladanjem na kamion, odvozom odpadnega materiala na stalno deponijo, razkladanjem in plačilom taks za deponiranje ter z vsemi pomožnimi deli, prenosi in prevozi. </t>
  </si>
  <si>
    <t>Dobava in montaža vodovodnih cevi iz nodularne litine, komplet z vsem pritrdilnim, spojnim in veznim materialom ter vsemi pomožnimi deli, prenosi in prevozi:</t>
  </si>
  <si>
    <t>- cev NL (DUCTIL) DN200 izdelane po standardu EN545:2010 klase C64 (K9) s spojem VRS, Ve, RJ ali enakovrednim spojem</t>
  </si>
  <si>
    <t>- cev NL (DUCTIL) DN200 izdelane po standardu EN545:2010 klase C64 (K9) s spojem TYTON ali enakovrednim spojem</t>
  </si>
  <si>
    <t>Uvlačenje vodovodne cevi NL (DUCTIL) DN200 v zaščitno cev na mestu prečkanja železniškega tira, komplet s spajanjem ter vsemi pomožnimi deli in prenosi.</t>
  </si>
  <si>
    <t>Izvedba PODBOJA pod železniškim tirom, komplet z uvlačenjem zaščitne kovinske cevi DN400 za vstavljanje vodovodne cevi iz NL (DUCTIL) DN200, izkopom vhodne in zaključne gradbene jame, izvedbo vrtine ter vsemi pomožnimi deli, prenosi in prevozi.</t>
  </si>
  <si>
    <t>- EV zasun F4 DN200</t>
  </si>
  <si>
    <t>- T- kos DN200/200</t>
  </si>
  <si>
    <t>- vgradna garnitura TELE DN100, RD=1.3-1.85 m</t>
  </si>
  <si>
    <t>Dobava in montaža kompleta za odcep DN100, komplet z vsemi pomožnimi deli, prenosi in prevozi:</t>
  </si>
  <si>
    <t>Dobava in montaža kompleta za odcep DN200, komplet z vsemi pomožnimi deli, prenosi in prevozi:</t>
  </si>
  <si>
    <t>- TT- kos DN200/200</t>
  </si>
  <si>
    <t>- FFR-kos L300 DN100/80</t>
  </si>
  <si>
    <t>1.9.19</t>
  </si>
  <si>
    <t>1.9.20</t>
  </si>
  <si>
    <t>- FFK-Q-kos DN80/90°</t>
  </si>
  <si>
    <t>Dobava in montaža FFK-Q-kos DN200/45° za izbedbo loka, komplet z univerzalno spojko MULTI/JOINT DN200, vsem pritrdilnim in veznim materialo ter vsemi pomožnimi deli, prenosi in prevozi.</t>
  </si>
  <si>
    <t>1.9.21</t>
  </si>
  <si>
    <t>1.10.1</t>
  </si>
  <si>
    <t>1.10.2</t>
  </si>
  <si>
    <t>Dobava in vgraditev stebriča za prometni znak iz vroče cinkane jeklene cevi premera 51 mm in dolžine 2000 mm, komplet z betonskim temeljem ter z vsemi pomožnimi deli, prenosi in prevozi.</t>
  </si>
  <si>
    <t>1.10.3</t>
  </si>
  <si>
    <t>1.10.4</t>
  </si>
  <si>
    <t>Dobava in vgraditev stebriča za prometni znak iz vroče cinkane jeklene cevi premera 51 mm in dolžine 3000 mm, komplet z betonskim temeljem ter z vsemi pomožnimi deli, prenosi in prevozi.</t>
  </si>
  <si>
    <t>1.10.5</t>
  </si>
  <si>
    <t>1.10.6</t>
  </si>
  <si>
    <t>Dobava in pritrditev okroglega prometnega znaka 2232-3 dimenzije D=600, komplet s podlago aluminijaste pločevine, znaki z odsevno folijo tipa RA2, komplet z vsemi pomožnimi deli, prenosi in prevozi.</t>
  </si>
  <si>
    <t>Dobava in pritrditev okroglega prometnega znaka 2304 dimenzije D=600, komplet s podlago aluminijaste pločevine, znaki z odsevno folijo tipa RA3, komplet z vsemi pomožnimi deli, prenosi in prevozi.</t>
  </si>
  <si>
    <t>1.10.7</t>
  </si>
  <si>
    <t>1.10.8</t>
  </si>
  <si>
    <t>Dobava in pritrditev trikotnega prometnega znaka 2101 dimenzije A=900, komplet s podlago aluminijaste pločevine, znaki z odsevno folijo tipa RA3, komplet z vsemi pomožnimi deli, prenosi in prevozi.</t>
  </si>
  <si>
    <t>1.10.9</t>
  </si>
  <si>
    <t>Dobava in pritrditev kvadratnega prometnega znaka 2436-2 dimenzije A=600, komplet s podlago aluminijaste pločevine, znaki z odsevno folijo tipa RA2, komplet z vsemi pomožnimi deli, prenosi in prevozi.</t>
  </si>
  <si>
    <t>1.10.10</t>
  </si>
  <si>
    <t>1.10.11</t>
  </si>
  <si>
    <t>Dobava in pritrditev pravokotne prometne dopolnilne table 4501-10 dimenzije H1=250, komplet s podlago aluminijaste pločevine, znaki z odsevno folijo tipa RA2, komplet z vsemi pomožnimi deli, prenosi in prevozi.</t>
  </si>
  <si>
    <t>Dobava in pritrditev pravokotne prometne dopolnilne table 4501 dimenzije H1=250, komplet s podlago aluminijaste pločevine, znaki z odsevno folijo tipa RA2, komplet z vsemi pomožnimi deli, prenosi in prevozi.</t>
  </si>
  <si>
    <t>Dobava in pritrditev okroglega prometnega znaka 2301-1 dimenzije D=600, komplet s podlago aluminijaste pločevine, znaki z odsevno folijo tipa RA3, komplet z vsemi pomožnimi deli, prenosi in prevozi.</t>
  </si>
  <si>
    <t>1.10.12</t>
  </si>
  <si>
    <t>Dobava in pritrditev pravokotnega prometnega znaka 3403-4 dimenzije 1000x250 mm, komplet s podlago aluminijaste pločevine, znaki z odsevno folijo tipa RA2, komplet z vsemi pomožnimi deli, prenosi in prevozi.</t>
  </si>
  <si>
    <t>1.10.13</t>
  </si>
  <si>
    <t>Dobava in pritrditev trikotnega prometnega znaka 1201 dimenzije A=900, komplet s podlago aluminijaste pločevine, znaki z odsevno folijo tipa RA3, komplet z vsemi pomožnimi deli, prenosi in prevozi.</t>
  </si>
  <si>
    <t>1.10.14</t>
  </si>
  <si>
    <t>Dobava in pritrditev pravokotnega prometnega znaka 1203 dimenzije 300x1000 mm, komplet s podlago aluminijaste pločevine, znaki z odsevno folijo tipa RA3, komplet z vsemi pomožnimi deli, prenosi in prevozi.</t>
  </si>
  <si>
    <t>Dobava in pritrditev pravokotnega prometnega znaka 1203-1 dimenzije 300x1000 mm, komplet s podlago aluminijaste pločevine, znaki z odsevno folijo tipa RA3, komplet z vsemi pomožnimi deli, prenosi in prevozi.</t>
  </si>
  <si>
    <t>Dobava in pritrditev pravokotnega prometnega znaka 1203-2 dimenzije 300x1000 mm, komplet s podlago aluminijaste pločevine, znaki z odsevno folijo tipa RA3, komplet z vsemi pomožnimi deli, prenosi in prevozi.</t>
  </si>
  <si>
    <t>Dobava in vgraditev stebriča za prometni znak iz vroče cinkane jeklene cevi premera 51 mm in dolžine 4500 mm, komplet z betonskim temeljem ter z vsemi pomožnimi deli, prenosi in prevozi.</t>
  </si>
  <si>
    <t>Dobava in pritrditev prometnega znaka 3313-3 dimenzije 100x600 mm, komplet s podlago aluminijaste pločevine, znaki z odsevno folijo tipa RA3, komplet z vsemi pomožnimi deli, prenosi in prevozi.</t>
  </si>
  <si>
    <t>Dobava in pritrditev okroglega prometnega znaka 2303 dimenzije D=300, komplet s podlago aluminijaste pločevine, znaki z odsevno folijo tipa RA3, komplet z vsemi pomožnimi deli, prenosi in prevozi.</t>
  </si>
  <si>
    <t>Strojna izdelava tankoslojnih talnih označb z enokomponentno belo barvo debeline plasti suhe snovi 200 mikronov za ločilno neprekinjeno črto 5111 širine 0.15 m, komplet z 250 g/m2 posipa z drobci / kroglicami stekla ter vsemi pomožnimi deli, prenosi in prevozi.</t>
  </si>
  <si>
    <t>Strojna izdelava tankoslojnih talnih označb z enokomponentno belo barvo debeline plasti suhe snovi 200 mikronov za robno neprekinjeno črto 5112 širine 0.15 m, komplet z 250 g/m2 posipa z drobci / kroglicami stekla ter vsemi pomožnimi deli, prenosi in prevozi.</t>
  </si>
  <si>
    <t>Strojna izdelava tankoslojnih talnih označb z enokomponentno belo barvo debeline plasti suhe snovi 200 mikronov za ločilno prekinjeno črto 5121 (3/3/3) širine 0.15 m, komplet z 250 g/m2 posipa z drobci / kroglicami stekla ter vsemi pomožnimi deli, prenosi in prevozi.</t>
  </si>
  <si>
    <t>Strojna izdelava tankoslojnih talnih označb z enokomponentno belo barvo debeline plasti suhe snovi 200 mikronov za ločilno prekinjeno črto 5121 (1/1/1) širine 0.15 m, komplet z 250 g/m2 posipa z drobci / kroglicami stekla ter vsemi pomožnimi deli, prenosi in prevozi.</t>
  </si>
  <si>
    <t>Izdelava tankoslojnih talnih označb z enokomponentno belo barvo debeline plasti suhe snovi 200 mikronov za prekinjeno široko prečno črto 5212 širine 0.50 m, komplet z 250 g/m2 posipa z drobci / kroglicami stekla ter vsemi pomožnimi deli, prenosi in prevozi.</t>
  </si>
  <si>
    <t xml:space="preserve">Cena na enoto v € </t>
  </si>
  <si>
    <t>Izdelava tankoslojnih talnih označb z enokomponentno belo barvo debeline plasti suhe snovi 200 mikronov za polje za usmerjanje prometa 5314, komplet z 250 g/m2 posipa z drobci / kroglicami stekla ter vsemi pomožnimi deli, prenosi in prevozi.</t>
  </si>
  <si>
    <t>Izdelava tankoslojnih talnih označb z enokomponentno belo barvo debeline plasti suhe snovi 200 mikronov za neprekinjeno široko prečno črto 5211 širine 0.50 m, komplet z 250 g/m2 posipa z drobci / kroglicami stekla ter vsemi pomožnimi deli, prenosi in prevozi.</t>
  </si>
  <si>
    <t>Strojna izdelava tankoslojnih talnih označb z enokomponentno belo barvo debeline plasti suhe snovi 200 mikronov za robno prekinjeno črto 5122-2 širine 0.15 m, kkomplet z 250 g/m2 posipa z drobci / kroglicami stekla ter vsemi pomožnimi deli, prenosi in prevozi.</t>
  </si>
  <si>
    <t>Izdelava tankoslojnih talnih označb z enokomponentno belo barvo debeline plasti suhe snovi 200 mikronov za zaporno ploskev 5311 širine 0.15 m, komplet z 250 g/m2 posipa z drobci / kroglicami stekla ter vsemi pomožnimi deli, prenosi in prevozi.</t>
  </si>
  <si>
    <t>Izdelava tankoslojnih talnih označb z enokomponentno belo barvo debeline plasti suhe snovi 200 mikronov za usmerjevalno črto 5321 širine 0.10 m, komplet z 250 g/m2 posipa z drobci / kroglicami stekla ter vsemi pomožnimi deli, prenosi in prevozi.</t>
  </si>
  <si>
    <t>Izdelava tankoslojnih talnih označb z enokomponentno belo barvo debeline plasti suhe snovi 200 mikronov za parkirna mesta 5356-2 širine 0.10 m, komplet z 250 g/m2 posipa z drobci / kroglicami stekla ter vsemi pomožnimi deli, prenosi in prevozi.</t>
  </si>
  <si>
    <t>Dobava in pritrditev kvadratnega prometnega znaka 2407 dimenzije A=600, komplet s podlago aluminijaste pločevine, znaki z odsevno folijo tipa RA2, komplet z vsemi pomožnimi deli, prenosi in prevozi.</t>
  </si>
  <si>
    <t>Dobava in pritrditev šestkotnega prometnega znaka 2102 dimenzije A=600, komplet s podlago aluminijaste pločevine, znaki z odsevno folijo tipa RA3, komplet z vsemi pomožnimi deli, prenosi in prevozi.</t>
  </si>
  <si>
    <t>Dobava in pritrditev okroglega prometnega znaka 2201 dimenzije D=600, komplet s podlago aluminijaste pločevine, znaki z odsevno folijo tipa RA2, komplet z vsemi pomožnimi deli, prenosi in prevozi.</t>
  </si>
  <si>
    <t>GRADBENA DELA ZA KABLOVOD PREHODA</t>
  </si>
  <si>
    <t>Izvedba zakoličbe osi kablovoda, varovanje zakoličbe in postavitev prečnih profilov, komplet z vsemi pomožnimi deli, prenosi in prevozi.</t>
  </si>
  <si>
    <t xml:space="preserve">Strojno ročni izkop zemlje III.-IV. kategorije za cevovod širine 0.80 m in globine do 1.0 m, komplet z nakladanjem na kamion, odvozom odpadnega materiala na stalno deponijo, razkladanjem in plačilom taks za deponiranje ter z vsemi pomožnimi deli, prenosi in prevozi. </t>
  </si>
  <si>
    <t>Dobava in polaganje zaščitnih cevi STIGMAFLEX DN110 ali enakovrednih cevi na že pripravljeno posteljico, komplet z vsem pritrdilnim in veznim materialom ter z vsemi pomožnimi deli, prenosi in prevozi.</t>
  </si>
  <si>
    <t>Dobava in polaganje zaščitnih cevi STIGMAFLEX DN63 ali enakovrednih cevi na že pripravljeno posteljico, komplet z vsem pritrdilnim in veznim materialom ter z vsemi pomožnimi deli, prenosi in prevozi.</t>
  </si>
  <si>
    <t>Dobava in vgradnja betona za obbetoniranje cevi DN110 po celotnem obsegu cevi po standardu STD05 s cementnim betonom C12/15, komplet z vsemi pomožnimi deli, prenosi in prevozi.</t>
  </si>
  <si>
    <t>Dobava in polaganje opozorilnega traku z napisom "ELEKTRIKA" 30 cm nad kablovodom, komplet z vsemi pomožnimi deli, prenosi in prevozi.</t>
  </si>
  <si>
    <t>Dobava in polaganje cevi za zaščito telekomunikacijskih in elektroenergetskih kablov iz PVC materiala DN110 po standardu STS-06/047 na že pripravljeno posteljico preko nove ceste, komplet s tesnili, spojnimi in fazonskimi elementi, atestom za cevi ter z vsemi pomožnimi deli, prenosi in prevozi.</t>
  </si>
  <si>
    <t>Izvedba PODBOJA pod železniškim tirom, komplet z uvlačenjem zaščitne kovinske cevi DN250 za vstavljanje STIGMAFLEX DN110 ali enakovrednih cevi, izkopom vhodne in zaključne gradbene jame, izvedbo vrtine ter vsemi pomožnimi deli, prenosi in prevozi.</t>
  </si>
  <si>
    <t>Uvlačenje STIGMAFLEX DN110 ali enakovrednih cevi v zaščitno cev na mestu prečkanja železniškega tira, komplet s spajanjem ter vsemi pomožnimi deli in prenosi.</t>
  </si>
  <si>
    <t>- strojno ročnim izkopom zemlje III.-IV. kategorije, nakladanjem zemlje na kamion, odvozom in razkladanjem zemlje na stalno deponijo,</t>
  </si>
  <si>
    <t>- planiranjem dna gradbene jame,</t>
  </si>
  <si>
    <r>
      <t>m</t>
    </r>
    <r>
      <rPr>
        <vertAlign val="superscript"/>
        <sz val="10"/>
        <rFont val="Arial CE"/>
        <charset val="238"/>
      </rPr>
      <t>2</t>
    </r>
  </si>
  <si>
    <t>- dobavo in vgrajevanjem podložnega cementnega betona C12/15 Dmax32 S4 (SIST EN 206:2013, SIST 1026:2016) v prerez 0.08 - 0.12 m3/m2 pod AB talno ploščo,</t>
  </si>
  <si>
    <r>
      <t>- dobavo in vgrajevanjem cementnega betona C25/30 XC2 CI 0,2 Dmax32 S4 PV-I (SIST EN 206:2013, SIST 1026:2016) v AB talno ploščo prereza 0.20 - 0.30 m</t>
    </r>
    <r>
      <rPr>
        <vertAlign val="superscript"/>
        <sz val="10"/>
        <rFont val="Arial"/>
        <family val="2"/>
        <charset val="238"/>
      </rPr>
      <t>3</t>
    </r>
    <r>
      <rPr>
        <sz val="10"/>
        <rFont val="Arial"/>
        <family val="2"/>
        <charset val="238"/>
      </rPr>
      <t>/m</t>
    </r>
    <r>
      <rPr>
        <vertAlign val="superscript"/>
        <sz val="10"/>
        <rFont val="Arial"/>
        <family val="2"/>
        <charset val="238"/>
      </rPr>
      <t>2</t>
    </r>
    <r>
      <rPr>
        <sz val="10"/>
        <rFont val="Arial"/>
        <family val="2"/>
        <charset val="238"/>
      </rPr>
      <t>,</t>
    </r>
  </si>
  <si>
    <r>
      <t>- dobavo in vgrajevanjem cementnega betona C25/30 XC2 CI 0,2 Dmax32 S4 PV-I (SIST EN 206:2013, SIST 1026:2016) v AB stene prereza 0.20 - 0.30 m</t>
    </r>
    <r>
      <rPr>
        <vertAlign val="superscript"/>
        <sz val="10"/>
        <rFont val="Arial"/>
        <family val="2"/>
        <charset val="238"/>
      </rPr>
      <t>3</t>
    </r>
    <r>
      <rPr>
        <sz val="10"/>
        <rFont val="Arial"/>
        <family val="2"/>
        <charset val="238"/>
      </rPr>
      <t>/m</t>
    </r>
    <r>
      <rPr>
        <vertAlign val="superscript"/>
        <sz val="10"/>
        <rFont val="Arial"/>
        <family val="2"/>
        <charset val="238"/>
      </rPr>
      <t>2</t>
    </r>
    <r>
      <rPr>
        <sz val="10"/>
        <rFont val="Arial"/>
        <family val="2"/>
        <charset val="238"/>
      </rPr>
      <t>,</t>
    </r>
  </si>
  <si>
    <r>
      <t>- dobavo in vgrajevanjem cementnega betona C25/30 XC2 CI 0,2 Dmax32 S4 PV-I (SIST EN 206:2013, SIST 1026:2016) v AB krovno ploščo prereza 0.20 - 0.30 m</t>
    </r>
    <r>
      <rPr>
        <vertAlign val="superscript"/>
        <sz val="10"/>
        <rFont val="Arial"/>
        <family val="2"/>
        <charset val="238"/>
      </rPr>
      <t>3</t>
    </r>
    <r>
      <rPr>
        <sz val="10"/>
        <rFont val="Arial"/>
        <family val="2"/>
        <charset val="238"/>
      </rPr>
      <t>/m</t>
    </r>
    <r>
      <rPr>
        <vertAlign val="superscript"/>
        <sz val="10"/>
        <rFont val="Arial"/>
        <family val="2"/>
        <charset val="238"/>
      </rPr>
      <t>2</t>
    </r>
    <r>
      <rPr>
        <sz val="10"/>
        <rFont val="Arial"/>
        <family val="2"/>
        <charset val="238"/>
      </rPr>
      <t>,</t>
    </r>
  </si>
  <si>
    <t>- dobavo, vezanjem, krivljenjem in polaganjem srednje komplicirane armatura S500 (SIST EN 10080:2005) ne glede na prerez,</t>
  </si>
  <si>
    <t>- izdelavo enostranskega opaža podložnega betona talne plošče višine do 10 cm po obodu, razopaževanjem in čiščenjem opaža,</t>
  </si>
  <si>
    <t>- izdelavo enostranskega opaža AB talne plošče višine do 20 cm po obodu, razopaževanjem in čiščenjem opaža,</t>
  </si>
  <si>
    <t>- izdelavo enostranskega opaža AB krovne plošče višine do 20 cm po obodu in za vstopno odprtino, razopaževanjem in čiščenjem opaža,</t>
  </si>
  <si>
    <t>- zasipom z materialom od izkopa s komprimiranjem v plasteh po 20 cm do zbitosti 25 MPa.</t>
  </si>
  <si>
    <t>- dobavo in montažo pokrova narejenega v skladu s standardom SIST EN 124-2:2015 za razred D400 (kvadratne oblike 600x600 mm z antikorozijsko zaščito - bitumen) z vgrajenim protihrupnim vložkom, prostorom za vzvod, s katerim dvignemo zaklenjen pokrov, napisom ELEKTRIKA,</t>
  </si>
  <si>
    <t>- izdelavo enostranskega opaža AB krovne plošče s spodnje strani s podpiranjem do višine 1.75 m, razopaževanjem in čiščenjem opaža,</t>
  </si>
  <si>
    <t>Izdelava 2 (dveh) AB jaškov v bankini nove ceste zunanjih dimenzij 160x160x205 cm (notranje dimenzije 120x120x175 cm), komplet z vsemi pomožnimi deli, prenosi in prevozi ter s:</t>
  </si>
  <si>
    <t>- dobavo in vgradnjo gramoza pod podložni beton v debelini do 20 cm s komprimiranjem do zbitosti 60 MPa,</t>
  </si>
  <si>
    <t>- izdelavo dvostranskega opaža AB sten višine do 175 cm, razopaževanjem in čiščenjem opaža,</t>
  </si>
  <si>
    <t>Dobava in vgradnja betonske cevi BC DN1000 globine 1.0 m, komplet z izkopom, zasipom z gramozom in komprimiranjem v plasteh 20 cm do zbitosti 80 MPa, dobavo in montažo pokrova narejenega v skladu s standardom SIST EN 124-2:2015 za razred D400 (kvadratne oblike 600x600 mm z antikorozijsko zaščito - bitumen) z vgrajenim protihrupnim vložkom, prostorom za vzvod, s katerim dvignemo zaklenjen pokrov, napisom ELEKTRIKA, AB talno ploščo in prstanom iz cementnega betona C25/30 XC2 CI 0,2 Dmax32 S4 PV-II (SIST EN 206:2013 in SIST 1026:2016), armaturo S500 (SIST EN 10080:2005), priključkom na elektroenergetsko kanalizacijo DN110 ter vsemi pomožnimi deli, prenosi in prevozi.</t>
  </si>
  <si>
    <t>OBJEKT O4 - GRADBENA DELA</t>
  </si>
  <si>
    <t>Posek in odstranitev dreves z deblom premera do 30 komplet s panjem dreves ter grmičevja višine do 3 m, komplet z razrezom, odvozom odpadnega materiala na stalno deponijo, razkladanjem in plačilom taks za deponiranje ter z vsemi pomožnimi deli, prenosi in prevozi.</t>
  </si>
  <si>
    <t>4.1.4</t>
  </si>
  <si>
    <t>Strojno-ročni izkop humusa v debelini do 20 cm, komplet z nakladanjem na kamion, odvozom odpadnega materiala na gradbiščno deponijo ter vsemi pomožnimi deli, prenosi in prevozi.</t>
  </si>
  <si>
    <t>Strojno-ročni izkop zemlje III.-IV. kategorije v območju transformatorske postaje, komplet z nakladanjem na kamion, odvozom odpadnega materiala na stalno deponijo, razkladanjem in plačilom taks za deponiranje ter vsemi pomožnimi deli, prenosi in prevozi.</t>
  </si>
  <si>
    <t>Strojno-ročni izkop zemlje III.-IV. kategorije v območju talne plošče agregata, komplet z nakladanjem na kamion, odvozom odpadnega materiala na gradbiščno deponijo ter vsemi pomožnimi deli, prenosi in prevozi.</t>
  </si>
  <si>
    <t>4.1.5</t>
  </si>
  <si>
    <t>4.1.6</t>
  </si>
  <si>
    <t>4.1.7</t>
  </si>
  <si>
    <t>4.1.8</t>
  </si>
  <si>
    <t>4.1.9</t>
  </si>
  <si>
    <t>Dobava in vgrajevanje gramoza - frakcije 0-63 mm v debelini do 20 cm, komplet s komprimiranjem (gostota 95-98% po Proctorju in dinamični deformacijski modul Evd ≥ 45 MPa) do projektirane kote dna podložnega betona transformatorske postaje, obračunom v komprimiranem stanju ter z vsemi pomožnimi deli, prenosi in prevozi.</t>
  </si>
  <si>
    <t>Dobava in vgrajevanje gramoza - frakcije 0-63 mm v debelini do 50 cm, komplet s komprimiranjem v plasteh 25 cm (gostota 95-98% po Proctorju in dinamični deformacijski modul Evd ≥ 45 MPa) do projektirane kote dna podložnega betona talne plošče agregata, obračunom v komprimiranem stanju ter z vsemi pomožnimi deli, prenosi in prevozi.</t>
  </si>
  <si>
    <t>Vgradnja humusa in zemljine od izkopa, komplet z nakladanjem na kamion, komprimiranjem in obračunom v komprimiranem stanju ter z vsemi pomožnimi deli, prenosi in prevozi.</t>
  </si>
  <si>
    <r>
      <t>Dobava in vgrajevanje cementnega betona C30/37 XC4/XF3 CI 0,2 Dmax32 S4 PV-II (SIST EN 206:2013, SIST 1026:2016) v AB talno ploščo prereza 0.20 - 0.30 m</t>
    </r>
    <r>
      <rPr>
        <vertAlign val="superscript"/>
        <sz val="10"/>
        <rFont val="Arial"/>
        <family val="2"/>
        <charset val="238"/>
      </rPr>
      <t>3</t>
    </r>
    <r>
      <rPr>
        <sz val="10"/>
        <rFont val="Arial"/>
        <family val="2"/>
        <charset val="238"/>
      </rPr>
      <t>/m</t>
    </r>
    <r>
      <rPr>
        <vertAlign val="superscript"/>
        <sz val="10"/>
        <rFont val="Arial"/>
        <family val="2"/>
        <charset val="238"/>
      </rPr>
      <t>2</t>
    </r>
    <r>
      <rPr>
        <sz val="10"/>
        <rFont val="Arial"/>
        <family val="2"/>
        <charset val="238"/>
      </rPr>
      <t>, komplet z vsemi pomožnimi deli, prenosi in prevozi.</t>
    </r>
  </si>
  <si>
    <r>
      <t>Dobava in vgrajevanje podložnega cementnega betona C12/15 Dmax 32 S4 (SIST EN 206:2013 in SIST 1026:2016) pod AB talno ploščo prereza 0.08 - 0.12 m</t>
    </r>
    <r>
      <rPr>
        <vertAlign val="superscript"/>
        <sz val="10"/>
        <rFont val="Arial"/>
        <family val="2"/>
        <charset val="238"/>
      </rPr>
      <t>3</t>
    </r>
    <r>
      <rPr>
        <sz val="10"/>
        <rFont val="Arial"/>
        <family val="2"/>
        <charset val="238"/>
      </rPr>
      <t>/m</t>
    </r>
    <r>
      <rPr>
        <vertAlign val="superscript"/>
        <sz val="10"/>
        <rFont val="Arial"/>
        <family val="2"/>
        <charset val="238"/>
      </rPr>
      <t>2</t>
    </r>
    <r>
      <rPr>
        <sz val="10"/>
        <rFont val="Arial"/>
        <family val="2"/>
        <charset val="238"/>
      </rPr>
      <t>, komplet z vsemi pomožnimi deli, prenosi in prevozi.</t>
    </r>
  </si>
  <si>
    <t>- povezovalna cesta širine 8 m</t>
  </si>
  <si>
    <t>- krožno križišče</t>
  </si>
  <si>
    <t>- vhodna cesta pri vhodnem portalu širine 22.40 m</t>
  </si>
  <si>
    <t>- kolovozna pot širine 3 m</t>
  </si>
  <si>
    <t>- fekalna kanalizacija - tlačni vod</t>
  </si>
  <si>
    <t>- fekalna kanalizacija - gravitacijski vod</t>
  </si>
  <si>
    <t>- glavno črpališče</t>
  </si>
  <si>
    <t>- vodovod</t>
  </si>
  <si>
    <t>- omrežje za tehnološko vodo</t>
  </si>
  <si>
    <t>- gradbena dela prehoda čez železnico</t>
  </si>
  <si>
    <t>- meteorna kanalizacija in lovilec olja</t>
  </si>
  <si>
    <t>Izdelava enostranskega opaža AB talne plošče višine do 0.20 m po obodu, komplet z opaževanjem, razopaževanjem in čiščenjem opaža ter z vsemi pomožnimi deli, prenosi in prevozi.</t>
  </si>
  <si>
    <t>- parkirišče za tovorna vozila</t>
  </si>
  <si>
    <t>- dostopna cesta do parkirišč za tovornjake širine 4 m</t>
  </si>
  <si>
    <t>- ponikovalno polje</t>
  </si>
  <si>
    <t>Izvedba zakoličbe dostopne, varovanje zakoličbe in postavitev prečnih profilov, komplet z vsemi pomožnimi deli, prenosi in prevozi.</t>
  </si>
  <si>
    <t>Izvedba zakoličbe parkirišča za tovorna vozila, varovanje zakoličbe in postavitev prečnih profilov, komplet z vsemi pomožnimi deli, prenosi in prevozi.</t>
  </si>
  <si>
    <t>Izvedba zakoličbe ponikovalnega polja, varovanje zakoličbe in postavitev prečnih profilov, komplet z vsemi pomožnimi deli, prenosi in prevozi.</t>
  </si>
  <si>
    <t>Dobava in vgrajevanje rečnih krogel 32-64 mm v debelini do 1.0 m v območju ponikovalnega polja, komplet s komprimiranjem in obračunom v komprimiranem stanju ter z vsemi pomožnimi deli, prenosi in prevozi.</t>
  </si>
  <si>
    <t>Dobava in vgrajevanje nasipa iz gramoza (vezljiva zemljina - 3. kategorije) v debelini do 20 cm v območju povezovalne ceste, krožnega križišča in vhodne ceste pri vhodnem portalu, komplet s komprimiranjem do zbitosti 80 MPa in obračunom v komprimiranem stanju ter z vsemi pomožnimi deli, prenosi in prevozi.</t>
  </si>
  <si>
    <t>Dobava in vgrajevanje posteljice iz gramoza (vezljiva zemljina - 3. kategorije) v debelini do 30 cm v območju kolovozne poti, komplet s komprimiranjem do zbitosti 80 MPa in obračunom v komprimiranem stanju ter z vsemi pomožnimi deli, prenosi in prevozi.</t>
  </si>
  <si>
    <t>Dobava in vgrajevanje nasipa iz gramoza (vezljiva zemljina - 3. kategorije) v debelini do 20 cm v območju dovozne ceste in parkirišča za tovorna vozila, komplet s komprimiranjem do zbitosti 80 MPa in obračunom v komprimiranem stanju ter z vsemi pomožnimi deli, prenosi in prevozi.</t>
  </si>
  <si>
    <t>Strojno-ročni izkop humusa v debelini do 20 cm v območju dostopne ceste, komplet z nakladanjem na kamion, odvozom odpadnega materiala na gradbiščno deponijo ter vsemi pomožnimi deli, prenosi in prevozi.</t>
  </si>
  <si>
    <t>Strojno-ročni izkop humusa v debelini do 20 cm v območju parkirišča za tovorna vozila in ponikovalnega polja, komplet z nakladanjem na kamion, odvozom odpadnega materiala na stalno deponijo, razkladanjem in plačilom taks za deponiranje ter vsemi pomožnimi deli, prenosi in prevozi.</t>
  </si>
  <si>
    <t>Humuziranje brežin v debelini do 15 cm z materialom od izkopa v območju dostopne ceste iz gradbiščne deponije, komplet z dobavo in zasaditvijo s travnim semenom, komprimiranjem in obračunom v komprimiranem stanju ter z vsemi pomožnimi deli, prenosi in prevozi.</t>
  </si>
  <si>
    <t>Humuziranje brežin v debelini do 15 cm z materialom od izkopa v območju kolovozne poti iz gradbiščne deponije, komplet z dobavo in zasaditvijo s travnim semenom, komprimiranjem in obračunom v komprimiranem stanju ter z vsemi pomožnimi deli, prenosi in prevozi.</t>
  </si>
  <si>
    <t>Vgradnja humusa od izkopa v območju dovozne ceste iz gradbiščne deponije v območje med dostopno cesto in parkiriščem za tovorna vozila, komplet z nakladanjem na kamion, dobavo in zasaditvijo s travnim semenom, komprimiranjem in obračunom v komprimiranem stanju ter z vsemi pomožnimi deli, prenosi in prevozi.</t>
  </si>
  <si>
    <t>OBJEKT O1</t>
  </si>
  <si>
    <t>Dobava in vgrajevanje obrabne in zaporne plasti bituminizirane zmesi AC 8 surf B70/100 A5 v debelini 4 cm, komplet z vsemi pomožnimi deli, prenosi in prevozi.</t>
  </si>
  <si>
    <t>Dobava in polaganje tipskih vrtnih betonskih robnikov iz cementnega betona C25/30 dimenzije 5/20 cm in dolžine 1.0 m, komplet z izkopom, temeljem iz cementnega betona C16/20 Dmax32 (SIST EN 206:2013 in SIST 1026:2016) dimenzije 20/30 cm, dobavo in vgradnjo cementne malte za zapolnitev stikov ter vsemi pomožnimi deli, prenosi in prevozi.</t>
  </si>
  <si>
    <t>2.3.9</t>
  </si>
  <si>
    <t>2.3.10</t>
  </si>
  <si>
    <t>2.3.11</t>
  </si>
  <si>
    <r>
      <t>Dobava in vgrajevanja cementnega betona C30/37 XD3/XF4 CI 0,2 Dmax32 S4 PV-II (SIST EN 206:2013, SIST 1026:2016) v AB talno ploščo čakališča na parkirišču za tovorna vozila prereza 0.20 - 0.30 m</t>
    </r>
    <r>
      <rPr>
        <vertAlign val="superscript"/>
        <sz val="10"/>
        <rFont val="Arial"/>
        <family val="2"/>
        <charset val="238"/>
      </rPr>
      <t>3</t>
    </r>
    <r>
      <rPr>
        <sz val="10"/>
        <rFont val="Arial"/>
        <family val="2"/>
        <charset val="238"/>
      </rPr>
      <t>/m</t>
    </r>
    <r>
      <rPr>
        <vertAlign val="superscript"/>
        <sz val="10"/>
        <rFont val="Arial"/>
        <family val="2"/>
        <charset val="238"/>
      </rPr>
      <t>2</t>
    </r>
    <r>
      <rPr>
        <sz val="10"/>
        <rFont val="Arial"/>
        <family val="2"/>
        <charset val="238"/>
      </rPr>
      <t>, komplet z dobavo, vezanjem, krivljenjem in polaganjem srednje komplicirane armatura S500 (SIST EN 10080:2005), komplet z vsemi pomožnimi deli, prenosi in prevozi.</t>
    </r>
  </si>
  <si>
    <r>
      <t>Dobava in vgrajevanja cementnega betona C30/37 XD3/XF4 CI 0,2 Dmax32 S4 PV-II (SIST EN 206:2013, SIST 1026:2016) v AB ploščo izvoznega otoka krožnega križišča prereza 0.04 - 0.08 m</t>
    </r>
    <r>
      <rPr>
        <vertAlign val="superscript"/>
        <sz val="10"/>
        <rFont val="Arial"/>
        <family val="2"/>
        <charset val="238"/>
      </rPr>
      <t>3</t>
    </r>
    <r>
      <rPr>
        <sz val="10"/>
        <rFont val="Arial"/>
        <family val="2"/>
        <charset val="238"/>
      </rPr>
      <t>/m</t>
    </r>
    <r>
      <rPr>
        <vertAlign val="superscript"/>
        <sz val="10"/>
        <rFont val="Arial"/>
        <family val="2"/>
        <charset val="238"/>
      </rPr>
      <t>2</t>
    </r>
    <r>
      <rPr>
        <sz val="10"/>
        <rFont val="Arial"/>
        <family val="2"/>
        <charset val="238"/>
      </rPr>
      <t>, komplet z dobavo, vezanjem, krivljenjem in polaganjem srednje komplicirane armatura S500 (SIST EN 10080:2005), komplet z vsemi pomožnimi deli, prenosi in prevozi.</t>
    </r>
  </si>
  <si>
    <t>Dobava in polaganje tipskih obcestnih betonskih robnikov iz cementnega betona C25/30 dimenzije 15/25 cm in dolžine 1.0 m z odprtino za vtok meteornih vod, komplet z izkopom, temeljem iz cementnega betona C16/20 Dmax32 (SIST EN 206:2013 in SIST 1026:2016) dimenzije 30/35 cm, dobavo in vgradnjo cementne malte za zapolnitev stikov ter vsemi pomožnimi deli, prenosi in prevozi.</t>
  </si>
  <si>
    <t>2.3.12</t>
  </si>
  <si>
    <t>2.3.13</t>
  </si>
  <si>
    <t>Dobava in vgrajevanje drobljenca (0-32 mm) v debelini do 10 cm v bankine širine 0.51 - 0.75 m, komplet s komprimiranjem v naklonu 4% od cestišča oz. robnika, obračunom v komprimiranem stanju ter z vsemi pomožnimi deli, prenosi in prevozi.</t>
  </si>
  <si>
    <t>Dobava in izvedba zavarovanja brežine ponikovalnega polja iz zloženega kamnometa v območju iztoka meteorne kanalizacije debeline do 25 cm zafugiranega v beton, komplet z dobavo in vgradnjo betona C16/20, dobavo in polaganjem kamnometa ter z vsemi pomožnimi deli, prenosi in prevozi.</t>
  </si>
  <si>
    <t>- transformatorska postaja in agregat</t>
  </si>
  <si>
    <t>Porušitev in odstranitev obstoječe žične ograje višine do 2.0 m, komplet s pletivom, zgornjima  bodečima žicama, betonskimi stebri (cca 100 kom), betonskimi temelji, nakladanjem na kamion, odvozom odpadnega materiala na stalno deponijo, razkladanjem in plačilom taks za deponiranje ter z vsemi pomožnimi deli, prenosi in prevozi.</t>
  </si>
  <si>
    <t>e-mail:info@reing.si │www.reing.si</t>
  </si>
  <si>
    <t>Cena na enoto v EUR</t>
  </si>
  <si>
    <t xml:space="preserve">Znesek brez DDV </t>
  </si>
  <si>
    <t>Ponudnik-izvajalec del mora pred začetkom del pregledati vso projektno dokumentacijo.</t>
  </si>
  <si>
    <t>Za vse nejasnosti ali variantne rešitve se mora obvezno posvetovati z odgovornim projektantom oziroma investitorjem. </t>
  </si>
  <si>
    <t>Z oddajo ponudbe vsak ponudnik izjavlja, da je skrbno pregledal vse sestavne dele PZI projektne dokumentacije, da so v končni vrednosti ponudbe zajeta vsa dela in material, ki zagotavljajo popolno, zaključeno in celostno izvedbo objekta, ki ga obravnava projekt, kot tudi vsa dela, ki niso neposredno opisana ali našteta v tekstualnem delu popisa, a so kljub temu razvidna iz grafičnih prilog in ostalih sestavnih delov PZI projekta.</t>
  </si>
  <si>
    <t>Načrte in detajle izvajalec predhodno natančno pregleda in v primeru nejasnosti in na eventuelne  pomanjkljivosti, kot strojni strokovnjak  opozori projektanta. </t>
  </si>
  <si>
    <t>Dobava in montaža  vsebuje tudi drobni montažni material.</t>
  </si>
  <si>
    <t>Vsa dela morajo biti izvedena kvalitetno, iz   materialov z zahtevanimi lastnostmi, z atesti.</t>
  </si>
  <si>
    <t>Vsaka opisana pozicija je mišljena kompletno z   vsemi deli, materialom in transporti za  vgrajen oz. montiran izdelek.</t>
  </si>
  <si>
    <t>Vsak izvajalec mora po končani svoji fazi očistiti in odstraniti vse odpadke z odvozom na komunalno deponijo, s plačilom vseh stroškov za koriščenje deponije.</t>
  </si>
  <si>
    <t>9.</t>
  </si>
  <si>
    <t>Vsa sanitarna keramika in sanitarna oprema mora biti 1 kvalitete v skladu s TSG-12640:2008 po izbiri arhitekta oziroma investitorja!</t>
  </si>
  <si>
    <t>10.</t>
  </si>
  <si>
    <t>Izvajalec je dolžan izvesti vsa pripravljalna dela, organizacijo gradbišča, ustrezno varnost in zaščito gradbišča!</t>
  </si>
  <si>
    <t>11.</t>
  </si>
  <si>
    <t>V ponudbi je potrebno opremo natančno specificirati v kolikor se nudijo alternative razpisanim produktom !</t>
  </si>
  <si>
    <t>12.</t>
  </si>
  <si>
    <t>Na iztočnih armaturah morajo biti vgrajeni perlatorji z usmerjevalnikom curka!</t>
  </si>
  <si>
    <t>13.</t>
  </si>
  <si>
    <t>Vse mere in detajle je potrebno preveriti na licu mesta</t>
  </si>
  <si>
    <t>14.</t>
  </si>
  <si>
    <t>Preboji: Izvajalec je dolžan sodelovati že v fazah, ko gradbinci izdelali opaže in pravočasno namestiti vložke, ki pozneje služijo za prehod strojnih inštalacij. V drugačnem primeru stroške dodatnih del dolbljenja nosilnih in opečnih konstrukcij nosi izvajalec sam.</t>
  </si>
  <si>
    <t>15.</t>
  </si>
  <si>
    <t>Upoštevati je potrebno Uredbo o zelenem javnem naročanju za posemezen sklop.</t>
  </si>
  <si>
    <t>VODOVOD IN KANALIZACIJA</t>
  </si>
  <si>
    <t xml:space="preserve">01. </t>
  </si>
  <si>
    <t>02.</t>
  </si>
  <si>
    <t>Dodatna oprema za WC po izbiri investitorja ali arhitekta:</t>
  </si>
  <si>
    <t>držalo za toaletni papir v roli, pokroman ter držalo za WC ščetko z krtačo vključno pritrdilni in tesnilni material</t>
  </si>
  <si>
    <t>03.</t>
  </si>
  <si>
    <t>04.</t>
  </si>
  <si>
    <t>Dodatna oprema za umivalnike:
- ogledalo širine 650 mm
- keramični etažer 650 mm
- držalo za brisače, pokromano
- držalo za tekoče milo, vključno s pritrdilnim materialom</t>
  </si>
  <si>
    <t>kos</t>
  </si>
  <si>
    <t>05.</t>
  </si>
  <si>
    <t xml:space="preserve">Dobava in montaža stoječe enoročne mešalne baterije s podaljšanim iztokom za vgradnjo na pomivalna korita vključno z vsem montažnim materialom in dvema kotnima ventiloma 15/10, kot npr. GROHE Eurostyle Cosmopolitan </t>
  </si>
  <si>
    <t>06.</t>
  </si>
  <si>
    <t>Dobava in montaža keramičnega trokadera, vključno s sifonom, mešalno baterijo GROHE, pritrdilni in tesnilni material</t>
  </si>
  <si>
    <t>07.</t>
  </si>
  <si>
    <t>Dobava in montaža sifona za pomivalno korito vključno pritrdilni in tesnilni material</t>
  </si>
  <si>
    <t>08.</t>
  </si>
  <si>
    <t>Dobava in montaža pretočnega PVC talnega sifona s kromirano ploščo velikosti 15 x 15 cm z zapornim lijakom kot npr. HL300</t>
  </si>
  <si>
    <t>09.</t>
  </si>
  <si>
    <t>Dobava in montaža  podometnega ventila z kromirano kapo</t>
  </si>
  <si>
    <t>DN 15</t>
  </si>
  <si>
    <t>Dobava in montaža kanalizacijske cevi izdelane iz trdega polipropilena PP-ja po DIN 19531 tip HT, zatesnjene z gumijastimi tesnili vključno z vsemi fazonskimi kosi in pritrdilnim materialom</t>
  </si>
  <si>
    <t>PP 50</t>
  </si>
  <si>
    <t>PP 75</t>
  </si>
  <si>
    <t>PP 110</t>
  </si>
  <si>
    <t xml:space="preserve">Dobava in montaža cevnega strešnega odzračevalnika kanalizacije na strehi DN110/50/75, vključno z vsem potrebnim montažnim in tesnilnim materialom </t>
  </si>
  <si>
    <t>Dobava in montaža vodnega filtra proizvod Cintropur DUO NW 25 z aktivnim ogljem in element PTH , vključno z krogelnim ventilom pred in za filtrom ter krogelnim ventilom na bypassu ter ves potrebni pritrdilni, tesnilni in montažni material</t>
  </si>
  <si>
    <t xml:space="preserve">Tipski vodomerni termo jašek z vsemi priključnimi nastavki in prehodnimi kosi vključno z tesnilnim in montažnim materialom </t>
  </si>
  <si>
    <t>Dobava in montaža vodomerja DN20; Qn= 2,5m3/h; Qmax= 5m3/h; Qmin= 0,02m3/h; navojne izvedbe; vključno prehodni kosi ter ostali montažni in tesnilni material (po navodilih vzdrževalca javnega vodovodnega omrežja)</t>
  </si>
  <si>
    <t>Dobava in montaža navojnega krogličnega ventila, vključno spojni in tesnilni material</t>
  </si>
  <si>
    <t>DN 25</t>
  </si>
  <si>
    <t>16.</t>
  </si>
  <si>
    <t>Dobava in montaža navojnega krogličnega ventila z izpustno pipico, vključno spojni in tesnilni material</t>
  </si>
  <si>
    <t>17.</t>
  </si>
  <si>
    <t>Dobava in montaža lovilca nesnage, vključno ves potrebni montažni material</t>
  </si>
  <si>
    <t>18.</t>
  </si>
  <si>
    <t>Dobava in montaža protipovratnega ventila, vključno ves potrebni montažni material</t>
  </si>
  <si>
    <t>19.</t>
  </si>
  <si>
    <t>Dobava in montaža vodovodne cevi izdelane iz polietilena PE100 v skladu s standardom SIST ISO 4427 in SIST EN 12201,  z vsemi fazonskimi kosi, prehodnimi in ostalim potrebnim materialom za montažo.</t>
  </si>
  <si>
    <t>PE 100 ø32 PN 10</t>
  </si>
  <si>
    <t>20.</t>
  </si>
  <si>
    <t>Opozorilni trak s kovinskim vložkom in napisom "POZOR VODOVOD"</t>
  </si>
  <si>
    <t>21.</t>
  </si>
  <si>
    <t>Dobava in montaža  kompletnega pisoara, sestavljen iz:</t>
  </si>
  <si>
    <t>pisoarne školjke iz bele sanitarne keramike po izboru arhitekta oz. INVESTITORJA kot npr. Geberit Kolo,  višina montaže (spodnji rob pisoarja) je 65 cm nad tlemi</t>
  </si>
  <si>
    <t>krmilna elektronika za pisoar, IR, 230V, komplet z vgradnim setom s kotnim ventilom, magnetnim ventilom, pokrivne plošče, možnost nastavitve časa iztoka po izboru arhitekta oz. INVESTITORJA kot npr. Geberit</t>
  </si>
  <si>
    <t>1 kos Duofix GEBERIT montažni element za pisoar</t>
  </si>
  <si>
    <t>vključno z podometnim sifonon DN 50 primernega za izbrani tip pisoarja</t>
  </si>
  <si>
    <t>vključno z konzolami, tesnilni in pritrdilni material</t>
  </si>
  <si>
    <t>22.</t>
  </si>
  <si>
    <t>volumna 5 litrov.</t>
  </si>
  <si>
    <t>23.</t>
  </si>
  <si>
    <t>Dobava in montaža PE-Xb/Al/PE cevi za toplo sanitarno vodo, z vsemi fazonskimi kosi in ostalim potrebnim materialom za montažo, vključno Armacell izolacija tip ITS debeline najmanj DN notranji premer cevi, a ne manjše od 6 mm kot npr. Geberit Mepla</t>
  </si>
  <si>
    <t>D 20x2,5 mm</t>
  </si>
  <si>
    <t>24.</t>
  </si>
  <si>
    <t>Dobava in montaža PE-Xb/Al/PE cevi za hladno sanitarno vodo kot npr. Geberit Mepla, z vsemi fazonskimi kosi in ostalim potrebnim materialom za montažo, vključno Armacell izolacijo tip Tubolit  S plus debeline 4 mm</t>
  </si>
  <si>
    <t>D 32x3,0 mm</t>
  </si>
  <si>
    <t>D 26x3,0 mm</t>
  </si>
  <si>
    <t>25.</t>
  </si>
  <si>
    <t>Manjša gradbena dela: Izdelava prebojev, utorov, dolbenje skozi zidove za potrebe razvoda in podobno. Komplet z tesnilnim materialom in vzpostavitvijo v obstoječe stanje. Mere preveriti na licu mesta.</t>
  </si>
  <si>
    <t>ur</t>
  </si>
  <si>
    <t>26.</t>
  </si>
  <si>
    <t>Nadzor upravljalca vodovovda</t>
  </si>
  <si>
    <t>ocena</t>
  </si>
  <si>
    <t>27.</t>
  </si>
  <si>
    <t>Izpiranje in polnjenje sistema, tlačni preizkus</t>
  </si>
  <si>
    <t>28.</t>
  </si>
  <si>
    <t>Dobava in montaža vseh napisov in označb cevovodov ter varnostnih označb</t>
  </si>
  <si>
    <t>29.</t>
  </si>
  <si>
    <t>Klorni šok vodovodne instalacije in pridobitev pozitivnega izvida o neoporečnosti sanitarne vode</t>
  </si>
  <si>
    <t>skupaj</t>
  </si>
  <si>
    <t>∑</t>
  </si>
  <si>
    <t>30.</t>
  </si>
  <si>
    <t>Razna nepredvidena dela po dejanskih stroških se vpiše v gradbeno knjigo in potrdi nadzorni organ - ocena.</t>
  </si>
  <si>
    <t>%</t>
  </si>
  <si>
    <t>31.</t>
  </si>
  <si>
    <t xml:space="preserve">Projektantski nadzor </t>
  </si>
  <si>
    <t>32.</t>
  </si>
  <si>
    <t xml:space="preserve">Izdelava tehnične dokumentacije PID </t>
  </si>
  <si>
    <t>33.</t>
  </si>
  <si>
    <t>Pripravljalna dela, splošni in transportni stroški, stroški zavarovanja, izdelava navodil za obratovanje, predaja gradbene dokum. po 91. členu ZGO-1-UPB1 ter garancije za opremo in izvedbo ter zaključna dela</t>
  </si>
  <si>
    <t>OPOMBA: Oprema opisana v popisih se lahko zamenja z opremo od drugega proizvajalca, vendar mora imeti enake ali podobne karakteristike.</t>
  </si>
  <si>
    <t>OGREVANJE in HLAJENJE</t>
  </si>
  <si>
    <t>01.</t>
  </si>
  <si>
    <t>Sistem zunanje reverzibilne zračno hlajene ter notranje enote, ti. SPLIT sistema (deljena izvedba), za ogrevanje in hlajenje prostorov z ekološkim hladilnim sredstvom R32.</t>
  </si>
  <si>
    <t>Naprava, ter proizvajalec naprave, sta certificirana po glavnih in priznanih standardih in smernicah in s tem zagotavljata ustrezen nivo kvalitete in skladnost z EU zakonodajo (CE, Eurovent, ISO9001, ISO14001, ipd.)</t>
  </si>
  <si>
    <t>Oprema je v tovarni pred odpremo popolnoma testirana skladno z njeno uporabo ter zakoni in smernicami v EU (tlačna trdnost &gt;38bar, elektronski test morebitnega puščanja hladiva, vakuumski test do 2 torr, električni "šok" testi, ipd.).</t>
  </si>
  <si>
    <t>Zunanja enota je primerna za zunanjo postavitev, grajena iz ohišja iz pocinkane pločevine, dodatno prašno barvanega (poliestersko termalno, debelina nanosa min. 70μ).</t>
  </si>
  <si>
    <t>Enota je zračno hlajenja, sestavljena iz izmenjevalnika iz aluminijastih lamel, navlečenih na bakrene cevi. Aluminijaste lamele so dodatno prevlečene s plastjo posebnega akrilnega in hidrofilskega premaza, ki zagotavlja dolgo življensko dobo ob visoki odpornosti na atmosfersko korozijo (kisli dež, sol).</t>
  </si>
  <si>
    <t>Za odvod kondenzacijske toplote so predvideni (eden ali več) visokoučinkoviti aksialni ventilatorji z DC INVERTER motorjem (brezkoračna regulacija), ki se prilagajajo dejanskim potrebam kondenzatorja oz. uparjalnika.</t>
  </si>
  <si>
    <t>Izpih zraka je horizontalni (bočni).</t>
  </si>
  <si>
    <t>Sistem je toplotna črpalka, ki deluje na principu spremenljive količine hladilnega sredstva, z modulacijo vrtljajev brezstopenjsko vodenih kompresorjev in se s tem popolnoma prilagaja potrebam objekta (notranje enote sistema). Omogoča ogrevanje ali hlajenje sistema kot celote.</t>
  </si>
  <si>
    <t>Sistem kot celota je sestavljen iz ene zunanje in ene notranje enote, zunanja pa je opremljena s spiralnim hermetičnim kompresorjem, popolnoma brezkoračno krmiljenim (INVERTER motor), za zagotavljanje natančnega prilagajanja potrebam po hladilni ali ogrevni moči.</t>
  </si>
  <si>
    <t>Notranja enota je z zunanjo povezana z ustreznimi bakrenimi cevmi ustreznih dimenzij. Cevi morajo biti primerne za uporabo v hladilništvu, vsi lotani spoji morajo biti izvedeni v atmosferi zaščitnega plina (dušik - N2), po končani montaži očiščene, razmaščene in zvakuumirane, skladno z navodili proizvajalca.</t>
  </si>
  <si>
    <t>Med notranjo in zunanjo enoto je izvedena še ustrezna komunikacijska povezava, s kablom skladno z navodili proizvajalca, z opletom ali brez, ustreznimi odmiki od morebitnih energetskih in ostalih vodnikov v objektu.</t>
  </si>
  <si>
    <t>Notranja kasetna enota, za vgradnjo v spuščeni strop (ali vidno pod strop), s stilsko dekorativno masko (popolnoma poravnano s stropom), z zajemom zraka iz spodnje strani ter vpihom v štirih smereh (360°). Lopute za izpih zraka so avtomatizirane in jih je dovoljeno tudi zapreti.</t>
  </si>
  <si>
    <t>Ohišje enote (skriti del) je iz panelov iz pocinkane pločevine, ustrezno protikondenčno in toplotno izolirano.</t>
  </si>
  <si>
    <t>Dekorativni panel iz toge ABS plastike, stilske izvedbe, ustrezno protikondenčno in toplotno izolirano, zunanji, vidni del, pa je dodatno prašno barvano, v beli ali sivi barvi (po izbiri arhitekta).</t>
  </si>
  <si>
    <t>Izmenjevalnik toplote je iz bakrenih cevi in nanje navlečenih aluminijastih lamel.</t>
  </si>
  <si>
    <t>Ventilator je ti. "Multi Blade" centrifugalni, z več lopaticami, z dvojnim sesanjem, statično in dinamično balansiran za nizki hrup in maksimalni izkoristek. Motor ventilatorja je brezkrtačni DC brezstopenjski (inverter).</t>
  </si>
  <si>
    <t>Na zajemu zraka je nameščen snemljivi, pralni sintetični "long-life" filter (filter za dolgo življensko dobo).</t>
  </si>
  <si>
    <t>Pod enoto je nameščeno korito za zbiranje kondenzata z odprtino za namestitev kondenzne cevi. V enoti je standardno vgrajena črpalka za odvod kondenzata, s tlačno višino min. 750mm.</t>
  </si>
  <si>
    <t>Enota lahko deluje z brezžičnim daljinskim upravljalnikom (standardno dobavljivo), na razpolago pa so mnoge druge opcije krmilja in kontrole (oddaljena tipala, CNS vmesniki, lokalni krmilniki, ipd.)</t>
  </si>
  <si>
    <t>Nominalni tehnični podatki sistema (EN14825):</t>
  </si>
  <si>
    <t>Hladilna moč: 2.5kW</t>
  </si>
  <si>
    <t>SEER: 6.17</t>
  </si>
  <si>
    <t>Energijski razred - hlajenje: A++</t>
  </si>
  <si>
    <t>Ogrevalna moč: 3.2kW</t>
  </si>
  <si>
    <t>SCOP: 4.24</t>
  </si>
  <si>
    <t>Energijski razred - ogrevanje: A+</t>
  </si>
  <si>
    <t>Zunanja enota:</t>
  </si>
  <si>
    <t>Nominalna priključna moč: 0,55kW</t>
  </si>
  <si>
    <t>Priporočeno varovanje enote: 13A</t>
  </si>
  <si>
    <t>Električno napajanje enote: 1~, 230V/50Hz</t>
  </si>
  <si>
    <t>Območje delovanja - ogrevanje: od -20°C do +24°C</t>
  </si>
  <si>
    <t>Območje delovanja - hlajenje: od -10°C do +50°C</t>
  </si>
  <si>
    <t>Hladilno sredstvo: R32</t>
  </si>
  <si>
    <t>Količina hladilnega sredstva v zunanji enoti: 0.76 kg</t>
  </si>
  <si>
    <t>Dimenzije (V x Š x G): 550 x 765 x 285 mm</t>
  </si>
  <si>
    <t>Teža: 32 kg</t>
  </si>
  <si>
    <t>Zvočni tlak: 46 dB(A)</t>
  </si>
  <si>
    <t>Freonski priključki: Cu 6.35/9.52 mm</t>
  </si>
  <si>
    <t>Notranja enota:</t>
  </si>
  <si>
    <t>Pretok zraka (V / S / N / tiho): 9.0 / 8.0 / 6.5 m3/min</t>
  </si>
  <si>
    <t>Hladilno sredstvo: R32 / R410a</t>
  </si>
  <si>
    <t>Dimenzije enote (V x Š x G): 260 x 575 x 575 mm</t>
  </si>
  <si>
    <t>Dimenzije maske (V x Š x G): 46 x 620 x 620 mm</t>
  </si>
  <si>
    <t>Teža enote: 16.0 kg</t>
  </si>
  <si>
    <t>Teža maske: 2.8 kg</t>
  </si>
  <si>
    <t>Zvočni tlak (V / N / tiho): 31 / 29 / 25 dB(A)</t>
  </si>
  <si>
    <t>Ustreza na primer:</t>
  </si>
  <si>
    <t>Proizvajalec: DAIKIN</t>
  </si>
  <si>
    <t>Tip zunanje enote: RXM25N9</t>
  </si>
  <si>
    <t>Tip notranje enote: FFA25A9 + maska BYFQ60CW + BRC1E53B krmilni panel</t>
  </si>
  <si>
    <t>Cevovodi iz bakrenih cevi za povezavo hladilnih naprav po navodilih proizvajalca, s tovarniško (manjše dimenzije) ali dodatno izolacijo (večje dimenzije), po EN 12735-1, trdo spojeni v atmosferi z uporabo zaščitnega plina (dušik - N2), vključno s fitingi, tesnilnim in dodajnim materialom, zunaj objekta z dodatno UV in fizično zaščito (proti direktnemu sončnemu obsevanju in fizičnim poškodbam izolacije), ustreznih dimenzij:</t>
  </si>
  <si>
    <t>*bakrene povezave in izvedba le-teh med zunanjo in notranjimi enotami morajo biti v skladu z navodili in shemami proizvajalca oz. dobavitelja opreme. Ustrezati morajo vsem dolžinskim omejitvam in po končani montaži ustrezno preverjena, očiščena in zvakuumirana..</t>
  </si>
  <si>
    <t>Vključno 4-žilna ekektro-krmilna povezava med zunanjo in notranjo enoto</t>
  </si>
  <si>
    <t>zunanji premer R 1/4 (6,35 mm)</t>
  </si>
  <si>
    <t>zunanji premer R 3/8 (9,52 mm)</t>
  </si>
  <si>
    <t>Sistem zunanje reverzibilne zračno hlajene ter več notranjih enot, ti. MULTISPLIT sistema (deljena izvedba), za ogrevanje in hlajenje prostorov z ekološkim hladilnim sredstvom R32.</t>
  </si>
  <si>
    <t>Sistem kot celota je sestavljen iz ene zunanje in več notranjih enot, zunanja pa je opremljena s spiralnim hermetičnim kompresorjem, popolnoma brezkoračno krmiljenim (INVERTER motor), za zagotavljanje natančnega prilagajanja potrebam po hladilni ali ogrevni moči.</t>
  </si>
  <si>
    <t>Notranje enote so z zunanjo povezane z ustreznimi bakrenimi cevmi ustreznih dimenzij. Cevi morajo biti primerne za uporabo v hladilništvu, vsi lotani spoji morajo biti izvedeni v atmosferi zaščitnega plina (dušik - N2), po končani montaži očiščene, razmaščene in zvakuumirane, skladno z navodili proizvajalca.</t>
  </si>
  <si>
    <t>Med notranjimi in zunanjo enoto je izvedena še ustrezna komunikacijska povezava, s kablom skladno z navodili proizvajalca, z opletom ali brez, ustreznimi odmiki od morebitnih energetskih in ostalih vodnikov v objektu.</t>
  </si>
  <si>
    <t>Notranja kasetna enota</t>
  </si>
  <si>
    <t>Hladilna moč: 5.0kW</t>
  </si>
  <si>
    <t>SEER: 8.53</t>
  </si>
  <si>
    <t>Energijski razred - hlajenje: A+++</t>
  </si>
  <si>
    <t>Ogrevalna moč: 5.6kW</t>
  </si>
  <si>
    <t>SCOP: 4.61</t>
  </si>
  <si>
    <t>Energijski razred - ogrevanje: A++</t>
  </si>
  <si>
    <t>Nominalna priključna moč: 1.25kW</t>
  </si>
  <si>
    <t>Priporočeno varovanje enote: 16A</t>
  </si>
  <si>
    <t>Območje delovanja - ogrevanje: od -15°C do +18°C</t>
  </si>
  <si>
    <t>Območje delovanja - hlajenje: od -10°C do +46°C</t>
  </si>
  <si>
    <t>Količina hladilnega sredstva v zunanji enoti: 0.88 kg</t>
  </si>
  <si>
    <t>Teža: 41 kg</t>
  </si>
  <si>
    <t>Zvočni tlak: 48 dB(A)</t>
  </si>
  <si>
    <t>Freonski priključki: 2 x Cu 6.35/9.52 mm</t>
  </si>
  <si>
    <t>Notranja kasetna enota (2 kos):</t>
  </si>
  <si>
    <t>Zvočni tlak (V / N / tiho): 31 / 28 / 25 dB(A)</t>
  </si>
  <si>
    <t>Tip zunanje enote: 2MXM50M9</t>
  </si>
  <si>
    <t>HLAJENJE SERVERJA</t>
  </si>
  <si>
    <t>Sistem zunanje reverzibilne zračno hlajene ter notranje enote (ali več enot), ti. SPLIT sistema (deljena izvedba) za profesionalno komercialno rabo, za ogrevanje in hlajenje prostorov z ekološkim hladilnim sredstvom R32.</t>
  </si>
  <si>
    <t>Sistem kot celota je sestavljen iz ene zunanje in ene notranje enote (lahko tudi več notranjih), zunanja pa je opremljena s spiralnim hermetičnim kompresorjem, popolnoma brezkoračno krmiljenim (INVERTER motor), za zagotavljanje natančnega prilagajanja potrebam po hladilni ali ogrevni moči.</t>
  </si>
  <si>
    <t>Sistem je primeren za ti. tehnično hlajenje (hlajenje IT ali procesnih prostorv), v obdobju celega leta (tudi pozimi) in istočasno standardno omogoča napredne funkcije rotacije enot, backup, ipd. (v primeru uporabe več notranjih enot).</t>
  </si>
  <si>
    <t>Notranja enota (ali več enot, preko ustreznega Y odcepnega kosa) je z zunanjo povezana z ustreznimi bakrenimi cevmi ustreznih dimenzij. Cevi morajo biti primerne za uporabo v hladilništvu, vsi lotani spoji morajo biti izvedeni v atmosferi zaščitnega plina (dušik - N2), po končani montaži očiščene, razmaščene in zvakuumirane, skladno z navodili proizvajalca.</t>
  </si>
  <si>
    <t>Med notranjo (ali večimi, zaporedno) in zunanjo enoto je izvedena še ustrezna komunikacijska povezava, s kablom skladno z navodili proizvajalca, z opletom ali brez, ustreznimi odmiki od morebitnih energetskih in ostalih vodnikov v objektu.</t>
  </si>
  <si>
    <t>Notranja stilska enota, visoko-stenske izvedbe (vgradnja na steno) z dekorativno maske, z zajemom zraka iz zgornje strani ter vpihom navzdol.</t>
  </si>
  <si>
    <t>Ohišje enote je iz toge ABS plastike, stilsko oblikovano, ustrezno protikondenčno in toplotno izolirano.</t>
  </si>
  <si>
    <t>Pod enoto je nameščeno korito za zbiranje kondenzata z odprtino za namestitev kondenzne cevi.</t>
  </si>
  <si>
    <t>Tehnični podatki sistema:</t>
  </si>
  <si>
    <t>Temperatura okolice +35°C, temperatura in vlaga prostora 22°C / 35%RH</t>
  </si>
  <si>
    <t>Totalna hladilna moč: 4.31kW</t>
  </si>
  <si>
    <t>Senzibilna hladilna moč: 4.24kW</t>
  </si>
  <si>
    <t>Temperatura okolice -15°C, temperatura in vlaga prostora 22°C / 35%RH</t>
  </si>
  <si>
    <t>Totalna hladilna moč: 4.51kW</t>
  </si>
  <si>
    <t>Nominalna priključna moč: 1.26kW</t>
  </si>
  <si>
    <t>Maksimalni obratovalni tok (MCA) enote: 14.83A</t>
  </si>
  <si>
    <t>Območje delovanja - ogrevanje: od -20°C do +18°C</t>
  </si>
  <si>
    <t>Količina hladilnega sredstva v zunanji enoti: 1.55 kg</t>
  </si>
  <si>
    <t>Dimenzije (V x Š x G): 734 x 870 x 373 mm</t>
  </si>
  <si>
    <t>Teža: 52 kg</t>
  </si>
  <si>
    <t>Zvočni tlak: 49 dB(A)</t>
  </si>
  <si>
    <t>Freonski priključki: Cu 6.35/12.70 mm</t>
  </si>
  <si>
    <t>Pretok zraka (V / N / tiho): 17.1 / 12 / 9.1 m3/min</t>
  </si>
  <si>
    <t>Dimenzije (V x Š x G): 300 x 1.040 x 295 mm</t>
  </si>
  <si>
    <t>Teža: 14.5 kg</t>
  </si>
  <si>
    <t>Zvočni tlak (V / N / tiho): 46 / 37 / 30 dB(A)</t>
  </si>
  <si>
    <t>Tip zunanje enote: RZAG50A</t>
  </si>
  <si>
    <t>Tip notranje enote: FTXM60N + IR upravljalnik</t>
  </si>
  <si>
    <t>zunanji premer R 1/2 (12,70 mm)</t>
  </si>
  <si>
    <t>Dobava in montaža kondenčnega sifona z vodno in protismradno zaporo s kroglico, za kondenz konvektorjev. Vključno z vsem pritrdilnim tesnilnim in montažnim materialom.</t>
  </si>
  <si>
    <t>Dobava in montaža  cevi za odvod kondenza iz trdega polipropilena PP-ja po DIN 19531, proizvod kot npr. HL  Hutterer &amp; Lechner tip HT, zatesnjene z gumijastimi tesnili vključno z vsemi fazonskimi kosi in pritrdilnim materialom</t>
  </si>
  <si>
    <t>PP 32</t>
  </si>
  <si>
    <t>Dobava profilnega železa za izdelavo konzol, podpor, obešalnega materiala in preostalih elementov</t>
  </si>
  <si>
    <t>Zaščita bakrenih cevovodov (par bakrenih cevi s tovarniško izolacijo) izven objekta, kot kabelska polica s pokrovom, za zaščito instalacije pred fizičnimi poškodbami in direktnim sončnim sevanjem</t>
  </si>
  <si>
    <t>ali podobna rešitev</t>
  </si>
  <si>
    <t>Pocinkana kabelska polica, s pokrovom, za polaganje instalacij znotraj objekta, različnih dimenzij (glede na debelino Cu instalacije in izolacije), za montažo na steno, tla ali strop, vključno s potrebnimi spojnimi in prehodnimi kosi, ter pritrdilnim materialom in profili</t>
  </si>
  <si>
    <t>ali podobno</t>
  </si>
  <si>
    <t>*komunikacijska povezava se izvede od zunanje do zanje notranje enote zaporedno! Vzporedna vezava (prekinjanje komunikacijeske povezave, zvezda, ipd.) ni dovoljena.</t>
  </si>
  <si>
    <t>- 2 x 0,75mm2 oklopljen kabel za signal oz. komunikacijo</t>
  </si>
  <si>
    <t>- 3 x 1,5mm2 oklopljen kabel za napajanje</t>
  </si>
  <si>
    <t>Po končani montaži tlačni preizkus instalacije (dušik, N2 - 24ur, 40bar), izdaja zapisnika, vakuumiranje instalacije, ter morebitno dodatno polnjenje sistema s hladilnim sredstvom (R32, predvideno cca. 3kg)</t>
  </si>
  <si>
    <t>skladno z navodili proizvajalca</t>
  </si>
  <si>
    <t>Dobava in montaža, električni radiator proizvod kot npr. GLAMOX H60 H, Kapaciteto gretja 400W, 230V%50Hz, dimenzije (šxvxg) 606x340x87mm. Opremljen z digitalnim termostatom DT.  Vključno z tesnilnim, pritrdilnim, kablirnim in montažnim materialom.</t>
  </si>
  <si>
    <t>Moči 400W</t>
  </si>
  <si>
    <t>Dobava in montaža Električne grelne preproge kot npr: Danfoss 088L0559 EFMS 150. Grelna moč 900W, polagalna površina 6m2, Nazivna napetost 230V/50Hz. Komplet s pritrdilnim in drobnim materialom. Dobaviti skupaj s termostatom za talno gretje: kot npr: Danfoss tip: ECtemp Touch tip tipala NTC; 230V/50Hz z regulacijo PWM. dimenzije termostata 85x85x44mm. Komplet z vsem pritrdilnim in kablirnim materialom.</t>
  </si>
  <si>
    <t>Dobava in montaža inštalacijskega PVC kanala za razvod bakrene cevi v sloju izolacije, komplet s prenosi in vsem materialom</t>
  </si>
  <si>
    <t>Preboji in dobljenje za instalacijo ogrevanja in hlajenja</t>
  </si>
  <si>
    <t>Elektroinstalacijska dela (kabliranje), priključitev opreme vključno z poizkusnim zagonom</t>
  </si>
  <si>
    <t>Označevanje razvodov z označevalnimi nalepkami.</t>
  </si>
  <si>
    <t>Prednastavitev grelnih/hladilnih teles, pozkusni zagon in regulacija celotnega ogrevalnega sistema.</t>
  </si>
  <si>
    <t>Nepredvidena dela po dejanskih stroških se vpiše v gradbeno knjigo in jih potrdi nadzorni organ - ocena.</t>
  </si>
  <si>
    <t>Izdelava tehnične dokumentacije PID</t>
  </si>
  <si>
    <t>Pripravljalna dela, splošni in transportni stroški, izdelava navodil za obratovanje, predaja gradbene dokum. po 91. členu ZGO-1-UPB1 ter garancije za opremo in izvedbo ter zaključna dela</t>
  </si>
  <si>
    <t>Opomba:</t>
  </si>
  <si>
    <t>Oprema opisana v popisu se lahko zamenja z opremo drugega proizvajalca z predhodnim soglasjem projektanta. Vendar mora imeti enake ali boljše karakteristike.</t>
  </si>
  <si>
    <t>Vključuje vsa manjša gradbena dela, ki so potrebna za strojne inštalacije. Komplet z pritrdilnim in tesnilnim materialom in vzpostavitvijo v obstoječe stanje.</t>
  </si>
  <si>
    <t>Vse mere in detaile preveriti na objektu.</t>
  </si>
  <si>
    <t xml:space="preserve">V popisu niso zajeta večja gradbena dela-preboji za potrebe strojnih inštalacij. Zajeta so v gradbenem  delu popisov.  </t>
  </si>
  <si>
    <t>PREZRAČEVANJE</t>
  </si>
  <si>
    <t xml:space="preserve">Dobava in montaža cevnega ventilatorja za potrebe odvoda zraka iz prostorov. Proizvod kot npr.: RUCK tip: RS 100 EC; Vodv=160m³/h. El.pod.:1fx230V/50Hz, Pel=70W. Nameščen med prezračevalne kanale. Vklop ventilatorja na časovno uro, oz. vklop na senzor prisotnosti z vsem potrebnim pritrdilnim, tesnilnim, kablirnim materialom ter priklopom na omrežje in zagonom. </t>
  </si>
  <si>
    <t>Dobava in montaža okrogle protipovratne lopute za samodejno zapiranje kanala po prenehanju delovanja ventilatorja, delovanje na vzmet. Vgradnja v kanalsko mrežo. Komplet z pritrdilnim in tesnilnim materialom. Kot npr.: Bossplast</t>
  </si>
  <si>
    <t>RSK vel. 180</t>
  </si>
  <si>
    <t>Dobava in montaža cevnega kanalskega razvoda iz spiralne cevi za potrebe prezračevanja. Komplet z obešalnim materialom in pripadajočimi fazonskimi kosi. Vključno s tesnenjem in montažo odsesovalnih elementov.</t>
  </si>
  <si>
    <t>∅180</t>
  </si>
  <si>
    <t>∅150</t>
  </si>
  <si>
    <t>∅125</t>
  </si>
  <si>
    <t>∅100</t>
  </si>
  <si>
    <t>Dobava in montaža krožnikasti – prezračevalni ventil za potrebe odvoda zraka. Vgradnja v kanalsko mrežo. Kot npr.: Bossplast. Komplet s pritrdilnim in tesnilnim materialom ter odcepnim razvodom.</t>
  </si>
  <si>
    <t>A-LVS vel.125 - odvod</t>
  </si>
  <si>
    <t>Dobava in montaža okrogle fasadne zaščitne rešetke: kot npr: Bossplast USAV 180 z vgradnjo na kanalsko mrežo, komplet s protimrčesno mrežo in vsem potrebnim pritrdilnim im tesnilnim materialom.</t>
  </si>
  <si>
    <t>Podrez vrat za potrebe prehoda zraka. Podrez v višini  10 mm, komplet z opleskom na željo arhitekta - investitorja. Uskladiti z dobaviteljem notranje opreme.</t>
  </si>
  <si>
    <t>Dobava in montaža vratne rešetke za izmenjavo pretoka zraka med prostori. Komplet sestavljen iz 2 rešetk, vključno z izrezom vrat, ter vsem potrebnim pritrdilnim in tesnilnim materialom. Kot npr:</t>
  </si>
  <si>
    <t>TehnoVentil, TTA 325/125</t>
  </si>
  <si>
    <t>Meritve prezračevalnih količin, nastavitev prezračevalnih količin z upoštevanjem regulacije ter izdelava zapisnika.</t>
  </si>
  <si>
    <t>Manjša gradbena dela: Izdelava prebojev dolbenje skozi zidove za potrebe razvoda prezračevalnih kanalov in podobno. Komplet z tesnilnim materialom in vzpostavitvijo v obstoječe stanje. Mere preveriti na licu mesta.</t>
  </si>
  <si>
    <t>Preboji okrogle dimenzije: fi200mm ali manjši</t>
  </si>
  <si>
    <t>Dobava in montaža kompletnega stranišča konzolne viseče izvedbe, na vodno izpiranje sestoječega iz:
- 1 kos Duofix GEBERIT montažni element za stenski WC, aktiviranje spredaj
- 1 kos stenska konzolna keramična školjka s sedežno desko - po izboru arhitekta oz. INVESTITORJA kot npr. CATALANO Zero
- 1 kos aktivirna tipka po izboru arhitekta oz. INVESTITORJA kot npr. Geberit SIGMA 50
- regulacijski ventil 15/10 s pripadajočo zvezno cevko ter odtočno plastično cevjo
- vključno ves pritrdilni, tesnilni in montažni material</t>
  </si>
  <si>
    <t>Odmik zgoraj  500 mm</t>
  </si>
  <si>
    <t>Odmik spredaj za priklop oz.menj.bat.  1000 mm</t>
  </si>
  <si>
    <t>odmik zadaj za hlajenje/priklop   300 mm</t>
  </si>
  <si>
    <t>zajem hladilnega zraka spredaj, odvod zadaj</t>
  </si>
  <si>
    <t xml:space="preserve">Postavitev oz. minimalni odmiki naprave </t>
  </si>
  <si>
    <t xml:space="preserve">Koičina  300 m3/h </t>
  </si>
  <si>
    <t xml:space="preserve">Hladilni zrak </t>
  </si>
  <si>
    <t xml:space="preserve"> </t>
  </si>
  <si>
    <t>odvod iz UPS: 5x6 mm2</t>
  </si>
  <si>
    <t>Priključni kabli:  dovod v UPS: 5x6 mm2</t>
  </si>
  <si>
    <t>Vhodna varovalke : Usmernik (z bajpasom) : 3 x 25 A</t>
  </si>
  <si>
    <t>Priključitev UPS naprave:</t>
  </si>
  <si>
    <t>UPS naprava kot Borri INGENIO COMPACT 10 kW dobavitelja kot npr. Mides ali enakovredno</t>
  </si>
  <si>
    <t xml:space="preserve"> - sondo za temperaturno komenzacijo napetosti polnjenja baterij</t>
  </si>
  <si>
    <t xml:space="preserve"> - RJ45 SNMP/Web vmesniško kartico</t>
  </si>
  <si>
    <t xml:space="preserve"> - kartica RS485 ModbusRTU</t>
  </si>
  <si>
    <t xml:space="preserve"> - relejska kartica</t>
  </si>
  <si>
    <t xml:space="preserve">REŽA ZA OPCIJSKE KARTICE: </t>
  </si>
  <si>
    <t>vključuje povezave: RS232, USB, vhod za daljinski EPO</t>
  </si>
  <si>
    <t>vgrajen LCD zaslon NA DOTIK 
prikazuje blokovno shemo, meritve, alarme/stanja, zgodovino dogodkov, nastavitve baterij)</t>
  </si>
  <si>
    <t>Nadzor</t>
  </si>
  <si>
    <t>svinčene hermetično zaprte (VRLA)</t>
  </si>
  <si>
    <t>Baterije</t>
  </si>
  <si>
    <t xml:space="preserve">
 </t>
  </si>
  <si>
    <t>avtonomija  (polne baterije)   12 min</t>
  </si>
  <si>
    <t>Vgrajeni baterijski polnilnik   7 kW</t>
  </si>
  <si>
    <t>Oblika ohišja  nameščene v osnovni napravi</t>
  </si>
  <si>
    <t>Oznaka  CE</t>
  </si>
  <si>
    <t>Stopnja zaščite  IEC EN 60529</t>
  </si>
  <si>
    <t>Okoljski standadi   IEC EN 62040-4</t>
  </si>
  <si>
    <t>Testiranje in zmogljivosti  IEC EN 62040-3</t>
  </si>
  <si>
    <t>Standard za elektromagnetno kompatibilnost (EMC) IEC EN 62040-2</t>
  </si>
  <si>
    <t>Standard varnosti  IEC EN 62040-1</t>
  </si>
  <si>
    <t>Standardi kakovosti, okolja, zdravja in varnosti ISO 9001:2008, ISO 14001:2004,  BS OHSAS 18001:2007</t>
  </si>
  <si>
    <t>Standardi in certifikati:</t>
  </si>
  <si>
    <t>Stopnja zaščite  IP20</t>
  </si>
  <si>
    <t>Nivo hrupnosti na 1 m:  &lt; 52 dBA</t>
  </si>
  <si>
    <t>Masa naprave z baterijami do:  150 kg</t>
  </si>
  <si>
    <t>Masa naprave brez baterij:   75 kg</t>
  </si>
  <si>
    <t>Dimenzija naprave: (šxgxv) 440x800x800 mm</t>
  </si>
  <si>
    <t>Relativna vlažnost  '5-95 %  brez kondenziranja</t>
  </si>
  <si>
    <t>Temperatura skladiščenja  '-10 -70 °C</t>
  </si>
  <si>
    <t>'0 -40 °C</t>
  </si>
  <si>
    <t>Zmožnost preobremenitve  110% za 60 min, 125% za 10 min, 150% za 1 min</t>
  </si>
  <si>
    <t xml:space="preserve">izhodna frekvenca  50Hz (60 Hz) </t>
  </si>
  <si>
    <t xml:space="preserve">izhodna napetost  380/400/415 V ( 3f +N) </t>
  </si>
  <si>
    <t>Največji Izkoristek  AC/AC  do 98%   (skladno z IEC/EN 62040-3)</t>
  </si>
  <si>
    <t>Izkoristek v on-line (VFI) načinu  95%</t>
  </si>
  <si>
    <t>vhodna frekvenca  50Hz  (40-70 Hz)</t>
  </si>
  <si>
    <t xml:space="preserve">toleranca vhodne napetosti   -20%, +15% (usmernik); ±10% (bajpas) </t>
  </si>
  <si>
    <t xml:space="preserve">vhodna napetost   400 V (3f +N) </t>
  </si>
  <si>
    <t xml:space="preserve">tokovno popačenje (THDI) na vhodu naprave  &lt; 3 % </t>
  </si>
  <si>
    <t>faktor moči (PF) na vhodu naprave  0,99</t>
  </si>
  <si>
    <t>Možnost paralelne povezave UPS naprav do 6 enot  (opcijsk kartica)</t>
  </si>
  <si>
    <t xml:space="preserve">tehnologija IGBT, brez transformatorja </t>
  </si>
  <si>
    <t>maks.delovna moč na izhodu naprave 10 kW  (pri cos fi =0,9)</t>
  </si>
  <si>
    <t>navidezna moč naprave 10 Kva</t>
  </si>
  <si>
    <t xml:space="preserve">način delovanja on-line, dvojna pretvorba, VFI-SS-111 </t>
  </si>
  <si>
    <t>Oblika ohišja mora omogočati 
postavitev na tla</t>
  </si>
  <si>
    <t>UPS splošno</t>
  </si>
  <si>
    <t>UPS INGENIO COMPACT 10 kW dobavitelja kot npr.Mides ali enakovredno</t>
  </si>
  <si>
    <t>Sistem za neprekinjeno napajanje</t>
  </si>
  <si>
    <t>Kablaža, razdelilne omare, temelj agregata in ostale strojne inštalacije niso predmet popisa in niso vključene v projektantski oceni investicije.</t>
  </si>
  <si>
    <t>Dizelski Električni Agregat kot FE16P_SA v zvočno izoliranem ohišju, dobavitelja kot npr. MIDES ali enakovredno</t>
  </si>
  <si>
    <t>Po zaključeni primopredaji se izvede usposabljanje končnega uporabnika na montirani opremi.</t>
  </si>
  <si>
    <t>Usposabljanje uporabnika</t>
  </si>
  <si>
    <t>Zagon naprave s strani pooblaščenega serviserja in izdaja garancijskih listin</t>
  </si>
  <si>
    <t>Izjava o skladnosti (CE certifikat)</t>
  </si>
  <si>
    <t>Potrdilo o tovarniškem preskusu agregata pri proizvajalcu.</t>
  </si>
  <si>
    <t>Električne sheme agregata</t>
  </si>
  <si>
    <t>Navodilo za uporabo agregata v Slovenščini</t>
  </si>
  <si>
    <t>Dokumentacija</t>
  </si>
  <si>
    <t>Odvoz materiala na trajno deponijo.</t>
  </si>
  <si>
    <t>Čiščenje objekta po končanih delih</t>
  </si>
  <si>
    <t xml:space="preserve">Priklop signalnih kablov na pripravljeno in označeno inštalacijo. </t>
  </si>
  <si>
    <t>Kabelske povezave med DEA in ATS</t>
  </si>
  <si>
    <t>Dostava na objekt in montaža agregata (sidranje) na predvideno mikrolokacijo.</t>
  </si>
  <si>
    <t xml:space="preserve">Transport, dobava, postavitev in inštalacija  </t>
  </si>
  <si>
    <t>Zajem signalov za tipanje prisotnosti in anomalije omrežja na nadzorno ploščo agregata.
Krmiljen iz nadzorne plošče agregata izvede avtomatski preklop celotnega bremena na agregatsko napajanje ob izpadu omrežja in delujočem agregatu. ATS preklopno stikalo ie inštalirano v zvočno izoliranem ohišju agregata. Prilagojeno nazivni moči agregata.</t>
  </si>
  <si>
    <t xml:space="preserve">Avtomatsko preklopno stilkalo kontaktorske izvedbe </t>
  </si>
  <si>
    <t>2.2.</t>
  </si>
  <si>
    <t>Termo-magnetno zaščitno stikalo, ki je montirano v notranjosti elektro komandne omare agregata služi za zaščito pred preobremenitvijo agregata in zaščito pred kratkim stikom.</t>
  </si>
  <si>
    <t>Termo-magnetno zaščitno stikalo (inštalacijski odklopnik)</t>
  </si>
  <si>
    <t>2.1.</t>
  </si>
  <si>
    <t>Reža za razširitvene in komunikacijske kartice.</t>
  </si>
  <si>
    <t xml:space="preserve">Omara je opremljena z LCD prikazovalnikom in tipkami za upravljanje ter stikalom za izklop v sili. </t>
  </si>
  <si>
    <t>Zgodovino dogodkov in alarmov</t>
  </si>
  <si>
    <t>Število zagonov pogonskega motorja</t>
  </si>
  <si>
    <t>Beleženje:</t>
  </si>
  <si>
    <t>Tlak motornega olja</t>
  </si>
  <si>
    <t>Temperatura hladilne tekočine pogonskega motorja</t>
  </si>
  <si>
    <t>Števec ur do naslednjega servisa</t>
  </si>
  <si>
    <t>Števec delovnih ur</t>
  </si>
  <si>
    <t>Število vrtljajev pogonskega motorja</t>
  </si>
  <si>
    <t>Nivo goriva v dnevnem rezervoarju v %</t>
  </si>
  <si>
    <t>Merjenje mehanskih veličin dizelskega agregata:</t>
  </si>
  <si>
    <t>Frekvenca omrežja (Hz)</t>
  </si>
  <si>
    <t>Napetost (V): L1, L2 in L3</t>
  </si>
  <si>
    <t>Merjenje električnih veličin omrežja:</t>
  </si>
  <si>
    <t>Frekvenca generatorja (Hz):</t>
  </si>
  <si>
    <t>Tok generatorja (A): L1, L2 in L3</t>
  </si>
  <si>
    <t>Napetost generatorja (V): L1, L2 in L3</t>
  </si>
  <si>
    <t>Merjenje električnih veličin dizelskega agregata:</t>
  </si>
  <si>
    <t>Samodejni testni zagon agregata (uporabnik nastavi dan, uro in čas trajanja testa).</t>
  </si>
  <si>
    <t>Testni zagon agregata</t>
  </si>
  <si>
    <t>Ročni zagon in zaustavitev agregata</t>
  </si>
  <si>
    <t xml:space="preserve">Samodejni zagon agregata ob izpadu ali anomalijah na omrežju. </t>
  </si>
  <si>
    <t>Montirana na podnožje agregata. Služi za nadzor in upravljanje dizelskega električnega agregata. Omogoča:</t>
  </si>
  <si>
    <t>Elektro komandna omara s panelom kot IL3AMF9</t>
  </si>
  <si>
    <t>Ročna črpalka, ki je montirana na podnožje agregata omogoča črpanje izrabljenega motornega olja iz oljnega korita.</t>
  </si>
  <si>
    <t>Ročna črpalka za črpanje motornega olja</t>
  </si>
  <si>
    <t>1.9.</t>
  </si>
  <si>
    <t>Akumulatorski polnilnik je montiran v notranjosti elektro komandne omare. Vzdržuje napolnjenost akumulatorjev z električno energijo. Polnilnik je procesorsko krmiljen in se napaja iz električnega omrežja.</t>
  </si>
  <si>
    <t>Akumulatorski polnilnik</t>
  </si>
  <si>
    <t>1.8.</t>
  </si>
  <si>
    <t>Grelnik pogonskega motorja je montiran na podnožje agregata. Vzdržuje primerno temperaturo in omogoča lažji zagon in takojšnjo obremenitev motorja. Grelnik se napaja iz električnega omrežja.</t>
  </si>
  <si>
    <t>Grelnik pogonskega motorja</t>
  </si>
  <si>
    <t>1.7.</t>
  </si>
  <si>
    <t xml:space="preserve">Lovilna posoda za tekočine motorja </t>
  </si>
  <si>
    <t>1.6.a</t>
  </si>
  <si>
    <t xml:space="preserve">Rezervoar mora zadostovati za več kot 24 ur delovanja pri 75% bremenu. </t>
  </si>
  <si>
    <t>Dvoplaščni rezervoar za gorivo je montiran v podnožje agregata. Prostornina rezervoarja je 70 litrov. Rezervoar mora biti pred zagonom agregata napolnjen s 50 litri dizelskega goriva.</t>
  </si>
  <si>
    <t>Dvoplaščni rezervoar za gorivo</t>
  </si>
  <si>
    <t>1.6.</t>
  </si>
  <si>
    <t xml:space="preserve">Ohišje je prašno barvano. </t>
  </si>
  <si>
    <t>Zvočno izolirano ohišje za zunanjo ali notranjo montažo.</t>
  </si>
  <si>
    <t>1.5.</t>
  </si>
  <si>
    <t>Impregnacija H (zunanja temperatura 40°C)</t>
  </si>
  <si>
    <t>Stopnja zaščite: IP23</t>
  </si>
  <si>
    <t>Nazivna frekvenca: 50Hz</t>
  </si>
  <si>
    <t>Nazivna fazna napetost: 230V</t>
  </si>
  <si>
    <t>Nazivna medfazna napetost: 400V</t>
  </si>
  <si>
    <t>Trajna moč generatorja najmanj: 13,5 kVA</t>
  </si>
  <si>
    <t xml:space="preserve">Sinhronski generator z elektronsko regulacijo napetosti:  ±1%  </t>
  </si>
  <si>
    <t xml:space="preserve">Sinhronski generator kot MECCALTE ECP3-2L/4 </t>
  </si>
  <si>
    <t>Generator</t>
  </si>
  <si>
    <t>1.4.</t>
  </si>
  <si>
    <t>Vključene vse potrebne tehnične tekočine motorja.</t>
  </si>
  <si>
    <t>Največja poraba goriva pri 75 % obremenitvi  2,8  l/h</t>
  </si>
  <si>
    <t>Napetost zagonskih akumulatorjev: 12 V 85Ah</t>
  </si>
  <si>
    <t xml:space="preserve">Nivo emisij: non emissioned </t>
  </si>
  <si>
    <r>
      <t>Način regulacije vrtljajev motorja:</t>
    </r>
    <r>
      <rPr>
        <b/>
        <sz val="10"/>
        <rFont val="Arial"/>
        <family val="2"/>
        <charset val="238"/>
      </rPr>
      <t xml:space="preserve"> elektronski</t>
    </r>
  </si>
  <si>
    <t xml:space="preserve">Največja moč motorja pri 1500/min najmanj: 17,8 kM (  12,67 kW) </t>
  </si>
  <si>
    <t>Vrsta:  3 valjni v liniji</t>
  </si>
  <si>
    <t>Tekočinsko hlajen dizelski motor</t>
  </si>
  <si>
    <t>Pogonski motor kot Perkins 403A 15G1</t>
  </si>
  <si>
    <t>1.3.</t>
  </si>
  <si>
    <t>Masa agregata (brez goriva): 575 kg</t>
  </si>
  <si>
    <t>Maksimalna višina: 1125 mm</t>
  </si>
  <si>
    <t>Maksimalna širina: 700 mm</t>
  </si>
  <si>
    <t>Maksimana dolžina: 1750 mm</t>
  </si>
  <si>
    <t>Dizelski električni agregat v zvočno izoliranem ohišju</t>
  </si>
  <si>
    <t>1.2.</t>
  </si>
  <si>
    <t>Faktor moči: 0,8</t>
  </si>
  <si>
    <t>Vrtljaji : 1500 /min</t>
  </si>
  <si>
    <t>Nazivna frekvenca: 50 Hz</t>
  </si>
  <si>
    <t>Nazivna napetost: 400/230 V</t>
  </si>
  <si>
    <t>Trenutna delovna moč: najmanj 11,6 kW</t>
  </si>
  <si>
    <t>Trenutna nazivna moč: najmanj 14,5 kVA</t>
  </si>
  <si>
    <t>Delovna trajna moč: najmanj 10,5 kW</t>
  </si>
  <si>
    <t>Nazivna trajna moč: najmanj 13,1 kVA</t>
  </si>
  <si>
    <t>Dizelski električni agregat kot FE16P_SA, dobavitelja kot npr. MIDES ali enakovredno</t>
  </si>
  <si>
    <t>1.1.</t>
  </si>
  <si>
    <t xml:space="preserve">Dizelski agregat postavljen (pod nadstreškom) na zunanjem platoju na betonskem temelju.
Namenjen je rezervnemu napajanju v primeru izpada električnega omrežja. </t>
  </si>
  <si>
    <t>DIZELSKI ELEKTRIČNI AGREGAT KOT  tip FE16P_SA  v ZVOČNO IZOLIRANEM OHIŠJU 
z ohišjem za dušenje hrupa 58 ±3 dB(A)/7m, dobavitelja kot npr. MIDES ali enakovredno</t>
  </si>
  <si>
    <t>Skupaj (€)</t>
  </si>
  <si>
    <t>Cena (€)</t>
  </si>
  <si>
    <t>EM</t>
  </si>
  <si>
    <t>Poz</t>
  </si>
  <si>
    <t>DEA - DIESEL ELEKTRO AGREGAT IN UPS</t>
  </si>
  <si>
    <t>NN razdelilnik merilev - 12 merilnilh mest
lzdelava in dobava NN razdelilnika dimenzij  1130x2100x400 mm (ŠxVxG) in vgrajeno naslednjo ali enakovredno  poglavitno oprerno:
- 12x Stevec Landis+Gyr tip ZMD410 CT 44.0457 (brez dodatnega kornunikacijskega modula!)
- 12x rnerilna spončna letev tip WTL 6/1 BM KOM
- 12x števčna plošča Schrack tip 2T-S 1L
- 12x steklo za omarico
- 1x drobni material, interno ožičenje
- 1x ožičenje znotraj omare</t>
  </si>
  <si>
    <t>NN blok stikalni 4000A, 0.4 kV - INOX
lzdelava in dobava NN bloka iz nerjavne pločevine, šest polj po namembnosti in okvirnih dimenzij:
- 2x dovodno polje 780x1900x600mm (ŠxVxG)
- 2x razvodno polje 780x l900x600rnm
- 2x razvodno polje 950x l900x600rnm
Skupne dimenzije NN bloka so tako: 5050x 1900x600rnm.
Dovod v NN blok je predviden od zgoraj, odvodi od spodaj. Poglavitna oprema, ki je upoštevana v ponudbeni ceni:
- 2x dovodni odklopnik Schneider Electric tip Masrerpact MTZ2 25H2 2500A, 3p, Icu=Ics=100kA. zaščitna enota Micrologic 5.0X, motorni pogon, 2x izklopna, 1x vklopna tuljava, pomožni kontakti, izvlekljive izvedbe
- 6x tokovni transfomator Circutor TC 2500/5A - nežigosan
- 2x merilni center lskra tip MC330 z RS485 kornunikacijo
Odvodi kot horizontalni varovalčni ločilniki ETI tip KVL 3p (brez talilnih vložkov), vsak odvod opremljen s 3x tokovniki Circutor TC xxx/5A - žigosan:
- 2x KVL-3 630
- 4x KVL-2 400
- 6x KVL-1 250
- 12x KVL-00 160
- 2x odvodniki prenapetosti 3p s predvarovanjem
- 2x servisna vtičnica Gewiss 16A/230V
- 2x klasično zaščitno krrnilje transformatorja (releji, varovalke)
- 1x TN-C bakreni zbiralčni sistem s 3x120x10 barvanimi šinami za fazne in 2x100x10 šinami za PEN vodnik</t>
  </si>
  <si>
    <t>Dobava in vgradnja SN opreme v rezervni vodni celici v TP1 Energetska centrala in sicer:
-2 x odklopni ločilnik sistema 12 kV, lk=25 kA, In=630A.
-odklopnik vakumski TSN 12 kV, Ik=25 kA, In=630A,
-izhodni ločilnik z ozemljitvenirni noži TSN l2 kV, Ik =20 kA, ln=630A
-3x tokovni merilni in zaščitni TR 12 kV 630/1A, kl. 1
-števec el. energije L&amp;G, tip ZMD 410 (specifikacijo dostavi Talum)
-digitalni zaščitni rele ABB REF - vezava in parametriranje (releja dobavi Talum),
-objemni merilni TR zemeljskega stika 50/1 A,
-ureditev zajema podatkov in meritev za nadzor 10 kV celic na Microscadi ABB.
-montaža in ožičenje opreme v SN celici, kjer bo potrebno izhajati iz obstoječih načrtov, ki jih je izdelal TSN Maribor (načrte dostavi Talum).</t>
  </si>
  <si>
    <t>Dobava in montaža transformatorja 1600kVA, 10,5/0,42kV, DY5, uk:6%o, s hladilno tekočino MIDEL, zaščitno napravo RlS, Etra 7HTIM 1600, Kot npr. ETRA 33 ali enakovredno</t>
  </si>
  <si>
    <t>Izdelava in postavitev montažne betonske transformatorske postaje tip TPR E1v 10 (2x 1600kVA):
-izvedba strelovodne instalacije
-izvedba notranjih ozemljitev TP,
-izvedba razsvetljave v TP,
-izvedba barvanja TP s tipsko barvo.
Dimenzije: 5250x4140x2790mm (dxšxv)</t>
  </si>
  <si>
    <t>TRANSFORMATORSKA POSTAJA, SN OPREMA IN NN STIKALNI BLOKI</t>
  </si>
  <si>
    <t>KABLOVOD</t>
  </si>
  <si>
    <t>A/ PRIPRAVLJALNA DELA</t>
  </si>
  <si>
    <t xml:space="preserve">Zakoličba predvidenih kabelskih tras, trasiranje </t>
  </si>
  <si>
    <t xml:space="preserve">Priprava del in materiala </t>
  </si>
  <si>
    <t>h</t>
  </si>
  <si>
    <t>Zavarovanje:</t>
  </si>
  <si>
    <t>kabelskega jarka</t>
  </si>
  <si>
    <t>B/ GRADBENA DELA</t>
  </si>
  <si>
    <t>Kombinirani ročni in strojni izkop (20 / 80%) kabelskega jarka v zemljišču III. kat., dim.: 0,6 x 1m , niveliranje dna jarka,  in zasip z mineralno frakcijo 4-8mm v višini 10-30cm in izkopanim materialom, utrjevanjem po plasteh, odvozom odvečnega materiala na deponijo,  ureditvijo zgornjega ustroja kabelskega jarka, komplet</t>
  </si>
  <si>
    <t>m3</t>
  </si>
  <si>
    <t>Obbetoniranje cevi pri prehodu s cestiščem PVC Ø63mm z betonom C12/15, prevoz, komplet</t>
  </si>
  <si>
    <t>Izdelava kabelske blazine (posteljice) iz frakcije mineralnega materiala 4-8mm, širine 0,6m in debeline 0,1m z dobavo in vgradnjo</t>
  </si>
  <si>
    <t>Izdelava tipskega betonskega kabelskega jaška z litoželeznim pokrovom iz nodularne litine testirani za obremenite 125kN, velikosti pokrova 0,8x0,8m z napisom ELEKTRIKA, komplet z izkopim v zemljišču III. kat., planiranjem dna jarka, izdelavo dvostranskega opaža, dobavo in vgradnjo armature, dobavo in vgradnjo betona C20/25, odstranitvijo opaža, zasutjem v plasteh z utrjevanjem, oćiščenjem terena in odvozom odvečnega materiala, komplet s statičnim izračunom, naslednjih velikosti:</t>
  </si>
  <si>
    <t xml:space="preserve"> - 1,2 x 1,2 x 1,25m</t>
  </si>
  <si>
    <t>Izdelava tipskega betonskega kabelskega jaška z litoželeznim pokrovom iz nodularne litine testirani za obremenite 125kN, velikosti pokrova 0,8x0,8m z napisom TELEKOMUNIKACIJE, komplet z izkopim v zemljišču III. kat., planiranjem dna jarka, izdelavo podložnega betona in talne plošče, dobavo in vgradnjo betonske cevi, izdelavo betonskega venca in armirane betonske plošče iz betona C20/25, odstranitvijo opaža, zasutjem v plasteh z utrjevanjem, oćiščenjem terena in odvozom odvečnega materiala, komplet s statičnim izračunom, naslednjih velikosti:</t>
  </si>
  <si>
    <t>Zaščitna plastična, gibljiva dvoslojna narebrena, notranje gladka cev rdeče barve za vgradnjo v zemljo z obbetoniranjem cevi GDC160/136, obodna toogost 450N, komplet s polaganjem</t>
  </si>
  <si>
    <t>Zaščitna plastična, gibljiva dvoslojna narebrena, notranje gladka cev rdeče barve za vgradnjo v zemljo z obbetoniranjem cevi GDC110/95, obodna toogost 450N, komplet s polaganjem</t>
  </si>
  <si>
    <t>Zaščitna plastična, gibljiva dvoslojna narebrena, notranje gladka cev rdeče barve za vgradnjo v zemljo z obbetoniranjem cevi GDC63/50, obodna toogost 450N, komplet s polaganjem</t>
  </si>
  <si>
    <t>Ščitnik GAL energetski, rdeči</t>
  </si>
  <si>
    <t>Opozorilni PVC trak rdeče barve z opozorilnim napisom npr. "POZOR ENERGETSKI KABEL"</t>
  </si>
  <si>
    <t>Opozorilni PVC trak rumene barve z opozorilnim napisom npr. "POZOR TK KABEL"</t>
  </si>
  <si>
    <t>Zaščitna termoplastična cev  PE cev visoke gostoteza uvlačenje in vpihovanje optičnih kablov PEHD 2x50/3,7 (dvojček), ožebljena s tesnilom</t>
  </si>
  <si>
    <t>,</t>
  </si>
  <si>
    <t>Cevni distančniki za medsebojno razdaljo cevi 160mm</t>
  </si>
  <si>
    <t>Cevni distančniki za medsebojno razdaljo cevi 110mm</t>
  </si>
  <si>
    <t>Zapiranje praznih cevi z namenskimi čepi ustreznega premera.</t>
  </si>
  <si>
    <t>C/ MONTAŽNA DELA</t>
  </si>
  <si>
    <t>Polaganje zemeljskega srednjenapetostnega kabla 12/20kV v kabelsko kanalizacijo</t>
  </si>
  <si>
    <r>
      <t>3xNA2XS(F)2Y 1×150 RM/16 mm</t>
    </r>
    <r>
      <rPr>
        <vertAlign val="superscript"/>
        <sz val="10"/>
        <rFont val="Arial"/>
        <family val="2"/>
        <charset val="238"/>
      </rPr>
      <t xml:space="preserve">2 </t>
    </r>
    <r>
      <rPr>
        <sz val="10"/>
        <rFont val="Arial"/>
        <family val="2"/>
        <charset val="238"/>
      </rPr>
      <t>12/20 kV</t>
    </r>
  </si>
  <si>
    <r>
      <t>3xNA2XS(F)2Y 1×70 RM/16 mm</t>
    </r>
    <r>
      <rPr>
        <vertAlign val="superscript"/>
        <sz val="10"/>
        <rFont val="Arial"/>
        <family val="2"/>
        <charset val="238"/>
      </rPr>
      <t xml:space="preserve">2 </t>
    </r>
    <r>
      <rPr>
        <sz val="10"/>
        <rFont val="Arial"/>
        <family val="2"/>
        <charset val="238"/>
      </rPr>
      <t>12/20 kV (povezava med transformatorjema in podnožjem SN varovalk)</t>
    </r>
  </si>
  <si>
    <t>Polaganje zemeljskega kabla 0,6 / 1kV v traso jaška, delno v cevi, (križanja, prehodi, …3x kabel)</t>
  </si>
  <si>
    <t>NA2X-J 4x240 mm2 (NN in DEA - dovod)</t>
  </si>
  <si>
    <t>Polaganje zemeljskega kabla 0,6 / 1kV v traso jaška, delno v cevi, (križanja, prehodi, …)</t>
  </si>
  <si>
    <t>NA2X-J 4x35 mm2 (dovodi)</t>
  </si>
  <si>
    <t>Izdelava priključkov na priključna mesta</t>
  </si>
  <si>
    <t>Polaganje zemnika, montaža, drobni material, komplet:</t>
  </si>
  <si>
    <t xml:space="preserve">Rf 30 x 3,5mm </t>
  </si>
  <si>
    <t>Izvedba priključka na obstoječe kovinske mase, drobni material, komplet</t>
  </si>
  <si>
    <t>D/ ZAKLJUČNA DELA</t>
  </si>
  <si>
    <t xml:space="preserve">Snemanje trase kablovoda, izris geodetskih podlog po specifikaciji naročnika in vris v kataster:  </t>
  </si>
  <si>
    <t xml:space="preserve">Pregled in napetostni preizkus NN kabla ter ostalih naprav, komplet </t>
  </si>
  <si>
    <t xml:space="preserve">Pregled, meritve in preizkus </t>
  </si>
  <si>
    <t xml:space="preserve">ZAŠČITA STAVB PRED DELOVANJEM STRELE </t>
  </si>
  <si>
    <t>STRELOVODNA INSTALACIJA</t>
  </si>
  <si>
    <t>LOVILNI SISTEM STRELOVODNE INSTALACIJE</t>
  </si>
  <si>
    <t>Dobava in montaža slemenskega/strešnega nosilnega elementa SON16 iz nerjavečega jekla za pritrjevanje strelovodnega vodnika AH1 Al fi 8mm na pločevinasto kritino. Kot npr. HERMI ali enakovredno</t>
  </si>
  <si>
    <t>Dobava in montaža strešnega nosilnega elementa SON17 A iz PVC za pritrjevanje strelovodnega vodnika AH1 Al fi 8mm na PVC kritine SIKA, PROTAN in podobno. Kot npr. HERMI ali enakovredno</t>
  </si>
  <si>
    <t>ODVODNI SISTEM STRELOVODNE INSTALACIJE</t>
  </si>
  <si>
    <t>Dobava in montaža zidnega nosilnega elementa ZON01 iz nerjavečega jekla za pritrjevanje strelovodnega vodnika AH1 Al fi 8mm na votle fasade z izolacijo do 100 mm. Kot npr. HERMI ali enakovredno</t>
  </si>
  <si>
    <t>Dobava in montaža mehanske vertikalne zaščite VZ01 za zaščito zemljevodov. Kot npr. HERMI ali enakovredno</t>
  </si>
  <si>
    <t>Dobava in montaža instalacijske samougasne cevi PVC v katero se vstavi vodnik RH3*H2 Rf fi 8mm in se na steno pritrdi z nosilcem ZON03 DIREKT. Kot npr. HERMI ali enakovredno</t>
  </si>
  <si>
    <t>Dobava in montaža zidnega nosilnega elementa ZON03 DIREKT za pritrjevanje  okroglega strelovodnega vodnika RH3*H2 fi 8mm na trde stene - izvedba podometnih odvodov. Kot npr. HERMI ali enakovredno</t>
  </si>
  <si>
    <t>Dobava in montaža zidne merilne omarice ZON05 A  PVC/Rf za izvedbo merilnih spojev pri podometni izvedvi vertikalnih odvodov. Kot npr. HERMI ali enakovredno</t>
  </si>
  <si>
    <t>KONTAKTNI MATERIAL IN STRELOVODNI VODNIKI</t>
  </si>
  <si>
    <t>Dobava in montaža merilne sponke KON02  za izdelavo merilnega spoja med strelovodnim vodnikom AH1 in ozemljilnim trakom. Kot npr. HERMI ali enakovredno</t>
  </si>
  <si>
    <t>Dobava in montaža sponke KON04 A iz nerjavečega jekla za medsebojno spajanje okroglih strelovodnih vodnikov. Kot npr. HERMI ali enakovredno</t>
  </si>
  <si>
    <t>Dobava in montaža kontaktne sponke KON05 iz nerjavečega jekla za izvedbo kontaktnih spojev med strelovodnim vodnikom AH1 Al fi 8mm in pločevinastimi deli. Kot npr. HERMI ali enakovredno</t>
  </si>
  <si>
    <t>Dobava in montaža odkapnika KON21. Kot npr. HERMI ali enakovredno</t>
  </si>
  <si>
    <t>Dobava in montaža oznak merilnih mest MŠ. Kot npr. HERMI ali enakovredno</t>
  </si>
  <si>
    <t>Dobava in montaža strelovodnega vodnika AH1 Al fi 8mm na tipske strelovodne nosilne elemente. Kot npr. HERMI ali enakovredno</t>
  </si>
  <si>
    <t>Dobava in montaža strelovodnega vodnika RH3*H2 Rf fi 8mm na tipske strelovodne nosilne elemente. Kot npr. HERMI ali enakovredno</t>
  </si>
  <si>
    <t>OZEMLJITVENI SISTEM STRELOVODNE INSTALACIJE IN IZENAČITVE POTENCIALOV</t>
  </si>
  <si>
    <t>Dobava in montaža ploščatega vodnika RH1*H2 30x3,5 mm iz nerjavečega jekla 30x3,5 mm za izvedbo ozemljitvene instalacije. Kot npr. HERMI ali enakovredno</t>
  </si>
  <si>
    <t>Dobava in montaža sponke KON01 iz nerjavečega jekla za izvedbo spojev med ploščatim strelovodnim vodniki. Kot npr. HERMI ali enakovredno</t>
  </si>
  <si>
    <t>Dobava in montaža sponke KON09 iz jekla za izvedbo spojev med ploščatimi strelovodnimi vodniki ter armaturo temeljev. Kot npr. HERMI ali enakovredno</t>
  </si>
  <si>
    <t>Meritve strelovodne napeljave z izdajo poročila in merilnih protokolov</t>
  </si>
  <si>
    <t>Izdelava projekta izvedenih del</t>
  </si>
  <si>
    <t xml:space="preserve">Drobni in montažni material </t>
  </si>
  <si>
    <t xml:space="preserve">Transportni in manipulativni stroški  </t>
  </si>
  <si>
    <r>
      <t xml:space="preserve">Nepredvidena dela z vpisom v gradbeni dnevnik </t>
    </r>
    <r>
      <rPr>
        <b/>
        <sz val="10"/>
        <rFont val="Arial"/>
        <family val="2"/>
        <charset val="238"/>
      </rPr>
      <t xml:space="preserve"> </t>
    </r>
  </si>
  <si>
    <t>INŠTALACIJSKI MATERIAL</t>
  </si>
  <si>
    <t>Dobava in montaža kabla položenega delno v I.C. podometno, delno po kabelskih policah, delno po priponah, označena obeh koncih, drobni material, komplet</t>
  </si>
  <si>
    <t>NHXMH-J 3 x 1,5 mm2</t>
  </si>
  <si>
    <t>NHXMH-J 4 x 1,5 mm2</t>
  </si>
  <si>
    <t>NHXMH-J 3 x 2,5 mm2</t>
  </si>
  <si>
    <t>NHXMH-J 5 x 2,5 mm2</t>
  </si>
  <si>
    <t>NHXMH-J 5 x 10 mm2</t>
  </si>
  <si>
    <t>NHXMH-J 5 x 16 mm2</t>
  </si>
  <si>
    <t>N2XH-J 3 x 1,5 mm2</t>
  </si>
  <si>
    <t>N2XH-J 3 x 2,5 mm2</t>
  </si>
  <si>
    <t>N2XH-J 5 x 2,5 mm2</t>
  </si>
  <si>
    <t>N2XH-J 4 x 50+25 mm2</t>
  </si>
  <si>
    <t>Požarnoodporni montažni (obešalni) pribor E90 in kabli:</t>
  </si>
  <si>
    <t>NHXH FE 180/E90 3 x 1,5 mm2</t>
  </si>
  <si>
    <t>NHXH FE 180/E90 3 x 4 mm2</t>
  </si>
  <si>
    <t>H07Z-K  1 x 50 mm2</t>
  </si>
  <si>
    <t>H07Z-K  1 x 25 mm2</t>
  </si>
  <si>
    <t>H07Z-K  1 x 16 mm2</t>
  </si>
  <si>
    <t>H07Z-K  1 x 6 mm2</t>
  </si>
  <si>
    <t>Dobava in montaža brezhalogenskih cevi, za polaganje P/O ali v spuščene stropovedom ali ndometno</t>
  </si>
  <si>
    <t xml:space="preserve">Ø16 mm         </t>
  </si>
  <si>
    <t xml:space="preserve">Ø23 mm                         </t>
  </si>
  <si>
    <t xml:space="preserve">Ø50 mm                         </t>
  </si>
  <si>
    <t xml:space="preserve">PN cevi Ø16mm        </t>
  </si>
  <si>
    <t>Dobava in montaža stikal p/o /Kot npr.  JUNG500 ali enakovredno /</t>
  </si>
  <si>
    <t>navadno</t>
  </si>
  <si>
    <t>menjalno</t>
  </si>
  <si>
    <t>serijsko</t>
  </si>
  <si>
    <t>stikalo gor-dol za dvig ramp</t>
  </si>
  <si>
    <t>Dobava in montaža senzorja prisotnosti / Kot npr.  JUNG500 ali enakovredno /</t>
  </si>
  <si>
    <t>Dobava in montaža P/O vtičnic / Kot npr.  JUNG500 ali enakovredno /</t>
  </si>
  <si>
    <t>Dobava in montaža zidnega kovinskega triprekatnega kanala n.pr.: elba tip at 130/72, pregradami, zaključki in pokrovi z opremo:</t>
  </si>
  <si>
    <t>trojna vtičnica 230V, pokrovček, doza, (DEA, rdeča)</t>
  </si>
  <si>
    <t>dvojna vtičnica 230V, pokrovček, doza, (UPS, zelena)</t>
  </si>
  <si>
    <t>prenapetostna zaščita, tip D</t>
  </si>
  <si>
    <t>izvedba ozemljitve z H07Z-K  1x6 mm2 / dolžine 7 m /</t>
  </si>
  <si>
    <t>klp</t>
  </si>
  <si>
    <t>montažni pribor, komplet</t>
  </si>
  <si>
    <t>Dobava in montaža kabelske police PK100 v sestavi:</t>
  </si>
  <si>
    <t>1m kabelska polica PK 100</t>
  </si>
  <si>
    <t>1m pokrov police PPK 100</t>
  </si>
  <si>
    <t>0,5 kom  ravna spojnica RS 100</t>
  </si>
  <si>
    <t>pregrada</t>
  </si>
  <si>
    <t>6 kom vijak VE 03</t>
  </si>
  <si>
    <t xml:space="preserve">1 kom konzola NPK 099, l=110. </t>
  </si>
  <si>
    <t>1 kom stropni nosilec 400mm</t>
  </si>
  <si>
    <t>Dobava in montaža kabelske police PK200 v sestavi:</t>
  </si>
  <si>
    <t>1m kabelska polica PK 200</t>
  </si>
  <si>
    <t>1m pokrov police PPK 200</t>
  </si>
  <si>
    <t>0,5 kom  ravna spojnica RS 200</t>
  </si>
  <si>
    <t xml:space="preserve">1 kom konzola NPK 099, l=210. </t>
  </si>
  <si>
    <t>Dobava in montaža kabelske police PK300 v sestavi:</t>
  </si>
  <si>
    <t>1m kabelska polica PK 300</t>
  </si>
  <si>
    <t>1m pokrov police PPK 300</t>
  </si>
  <si>
    <t>0,5 kom  ravna spojnica RS 300</t>
  </si>
  <si>
    <t>7 kom vijak VE 03</t>
  </si>
  <si>
    <t xml:space="preserve">1 kom konzola NPK 099, l=310. </t>
  </si>
  <si>
    <r>
      <t xml:space="preserve">Dobava in montaža stikalnega bloka </t>
    </r>
    <r>
      <rPr>
        <b/>
        <sz val="10"/>
        <rFont val="Arial"/>
        <family val="2"/>
        <charset val="238"/>
      </rPr>
      <t xml:space="preserve">RAG </t>
    </r>
    <r>
      <rPr>
        <sz val="10"/>
        <rFont val="Arial"/>
        <family val="2"/>
        <charset val="238"/>
      </rPr>
      <t>(glavni Diesel-agregat razdelilec), lakirano</t>
    </r>
  </si>
  <si>
    <t>Dimenzij (800 x 2100 x 400mm), z vgrajeno naslednjo opremo, 10kA, z blendo do stropa, barvo določi arhitekt</t>
  </si>
  <si>
    <t>bremensko ločilno stikalo 100A, izklopilno tuljavo in tipkalom za nujni izklop  / na vratih /</t>
  </si>
  <si>
    <t xml:space="preserve">kom </t>
  </si>
  <si>
    <t>Oznaka varnostnega napajanja na vratih z rdečo diagonalno nalepko š = 5cm</t>
  </si>
  <si>
    <t xml:space="preserve">katodni odvodnik tip PRD40r, 3p+N, 2kV </t>
  </si>
  <si>
    <t>inšt. Odklopnik C60H, 4P, 40A C, 10kA (za katodni odvodnik)</t>
  </si>
  <si>
    <t>inst. Odklopnik B2/1 (za signalke)</t>
  </si>
  <si>
    <t>signalke 230V</t>
  </si>
  <si>
    <t>varovalčno stikalo  PK100/NV100 - 35A, 3p</t>
  </si>
  <si>
    <t>varovalčno stikalo PK100/NV100 - 63A, 3p</t>
  </si>
  <si>
    <t>varovalčno stikalo PK100/NV100 - 80A, 3p</t>
  </si>
  <si>
    <t>predal za načrte A4</t>
  </si>
  <si>
    <t>tesnilo komplet</t>
  </si>
  <si>
    <t>uvodnice - razne</t>
  </si>
  <si>
    <t>pribor montažni</t>
  </si>
  <si>
    <t>prekritje - plošča končna</t>
  </si>
  <si>
    <t>prekritje - profil kotni</t>
  </si>
  <si>
    <t>ključavnica</t>
  </si>
  <si>
    <t>drobni material (uvodnice, vezni in izolacijski material,</t>
  </si>
  <si>
    <t>vrstne sponke, napisi.....), komplet</t>
  </si>
  <si>
    <r>
      <t xml:space="preserve">Dobava in montaža stikalnega bloka </t>
    </r>
    <r>
      <rPr>
        <b/>
        <sz val="10"/>
        <rFont val="Arial"/>
        <family val="2"/>
        <charset val="238"/>
      </rPr>
      <t xml:space="preserve">RUG </t>
    </r>
    <r>
      <rPr>
        <sz val="10"/>
        <rFont val="Arial"/>
        <family val="2"/>
        <charset val="238"/>
      </rPr>
      <t>(glavni UPS razdelilec), lakirano</t>
    </r>
  </si>
  <si>
    <t xml:space="preserve">bremensko ločilno stikalo  80A, izklopilno tuljavo in tipkalom za nujni izklop  / na vratih / </t>
  </si>
  <si>
    <t>bremensko ločilno preklopno stikalo 1-0-2 stikalo 80A</t>
  </si>
  <si>
    <t>Oznaka varnostnega napajanja na vratih z zeleno diagonalno nalepko š = 5cm</t>
  </si>
  <si>
    <t>inšt. Odklopnik C60H, 4P, 40A C, 10kA  (za katodni odvodnik)</t>
  </si>
  <si>
    <t>varovalčno stikalo PK100/NV100, 3p - 63A</t>
  </si>
  <si>
    <t>varovalčno stikalo PK100/NV100, 1p - 50A</t>
  </si>
  <si>
    <t>inst. odklopnik C16/1</t>
  </si>
  <si>
    <t>inst. odklopnik C10/1</t>
  </si>
  <si>
    <r>
      <t xml:space="preserve">Dobava in montaža stikalnega bloka </t>
    </r>
    <r>
      <rPr>
        <b/>
        <sz val="10"/>
        <rFont val="Arial"/>
        <family val="2"/>
        <charset val="238"/>
      </rPr>
      <t xml:space="preserve">RG </t>
    </r>
    <r>
      <rPr>
        <sz val="10"/>
        <rFont val="Arial"/>
        <family val="2"/>
        <charset val="238"/>
      </rPr>
      <t>(pritličje splošno novo), lakirano, z blendo do stropa, barvo določi arhitekt</t>
    </r>
  </si>
  <si>
    <t>Dimenzij (800+800)x2100x400mm, z vgrajeno naslednjo opremo, 10kA</t>
  </si>
  <si>
    <t>tokovno   zaščitno stikalo 40/0,3 A</t>
  </si>
  <si>
    <t>tokovno   zaščitno stikalo 40/0,03 A</t>
  </si>
  <si>
    <t>inst. odklopnik C6/2</t>
  </si>
  <si>
    <t>inst. odklopnik B10/1</t>
  </si>
  <si>
    <t>inst. odklopnik C16/3</t>
  </si>
  <si>
    <t>inst. odklopnik C25/2</t>
  </si>
  <si>
    <t>inštalacijski kontaktor, 16A, 2P</t>
  </si>
  <si>
    <t>vrstne sponke, napisi...), komplet</t>
  </si>
  <si>
    <t>UPS:</t>
  </si>
  <si>
    <t>bremensko ločilno stikalo  40A  / na vratih / n.pr. INS40 Schneider Electric s podaljšano vrtrljivo ročko</t>
  </si>
  <si>
    <t>inst. odklopnik B10/2</t>
  </si>
  <si>
    <t>inst. odklopnik C16/2</t>
  </si>
  <si>
    <t>Priklopi razni (klima, štedilik, pisoar, ...)</t>
  </si>
  <si>
    <t>Dobava in montaža omarice za glavno izenačitev potenciala z Cu  zbiralnico 30x5 x 600mm z luknjami za vijake M8 za kabelj. čevlje do 50 mm2, komplet</t>
  </si>
  <si>
    <t>Dobava in montaža ozemljitvenih omaric (OIP), drobni material, komplet</t>
  </si>
  <si>
    <t>Izvedba ozemljitev (razdelilci, podboji, kovinske mase, kabelske police, objemke, spoji, parapetni kanali, cevi, pulti,  ...), komplet</t>
  </si>
  <si>
    <t>Izvedba priklopov vrat in ramp na el. pogon, dovod, drobni material, komplet</t>
  </si>
  <si>
    <t>Funkcionalni preizkus vgrajene el. opreme in usposabljanje uporabnika</t>
  </si>
  <si>
    <t>Pregledi, meritve, certifikati</t>
  </si>
  <si>
    <t>Prevozni stroški, manipulativni stroški, drobni material</t>
  </si>
  <si>
    <t>RAZSVETLJAVA</t>
  </si>
  <si>
    <t>DOBAVA IN MONTAŽA SVETILK:</t>
  </si>
  <si>
    <t xml:space="preserve">6484240, Atirion D-L RPV 1500 4000-840 ET, Nadometna rasterska LED svetilka. Moč 38 W, svetlobni tok 4400 lm. S paraboličnim zrcalnim rastrom, visok sijaj, eloksiran.. Življenska doba do 50 000 ur. 5 let garancije. Velikost 1548 mm x 197 mm. TriLux  (Kot npr. MTSi d.o.o. Maribor ali enakovredno)  </t>
  </si>
  <si>
    <t xml:space="preserve">7116640. OleveonF 12 B 2300-840 ET PC Zaprta industrijska LED svetilka. Izstopni svetlobni tok 2600 lm. Moč 19 W, 840, 4000K. IP66. Ra &gt; 80. Svetlobni izkoristek 137 lm/W. Življenska doba L80(tq 25 °C) = 50,000 h. Ohišje iz samougasljivega brizganega polikarboonata. 5LET garanciije. HACCP, IFS različice 6 in / ali družbe BRC Global Standard Food Version 7, certificirane v industriji hrane in pijač. temperaturno območje od -20°C do + 40°C. Odpornost na UV. IK 08. AA++. 5LET garanciije. Dolžina svetilke 1257 mm. EVG - elektronska predstikalna naprava. Trilux (Kot npr. MTSi d.o.o. Maribor ali enakovredno) </t>
  </si>
  <si>
    <t xml:space="preserve">6965140 Limaro WD2 2000-840 ET.  Zaprta LED svetilka. Primarni svetlobnotehnični pokrov: pokrov, material: PC, opalno. Izstop svetlobe: direktno sevajoče, primarna svetlobna karakteristika: simetrično. Priključna moč 23 W. Svetlobni izkoristek 91 lm/W. Svetlobni tok 2100 lm, barva svetlobe: 840, barvna temperatura: 4000K, predstikalna naprava: EVG, priklop na omrežje: 220..240V, AC, 50/60Hz, ohišje, premer 327 mm, zaščitna stopnja (celota): IP65, IK 10. Certifikacijski znak: CE, dopustna okoliška temperatura za notranje prostore: -20..+35°C. Življenjska doba: 50.000h. 5 let garancije. Trilux. Kot npr. MTSi d.o.o. Maribor ali enakovredno </t>
  </si>
  <si>
    <t xml:space="preserve">7128640. OleveonF 15 B 8000-840 ET PC Zaprta industrijska LED svetilka. Izstopni svetlobni tok 7700 lm. Moč 57 W, 840, 4000K. IP66. Ra &gt; 80. Svetlobni izkoristek 135 lm/W. Življenska doba L80(tq 25 °C) = 50,000 h. Ohišje iz samougasljivega brizganega polikarboonata. 5LET garanciije. temperaturno območje od -20°C do + 40°C. Odpornost na UV. IK 08. AA++. 5LET garanciije. Dolžina svetilke 1552 mm. EVG - elektronska predstikalna naprava. Trilux (Kot npr. MTSi d.o.o. Maribor ali enakovredno) </t>
  </si>
  <si>
    <t>4301, UP LED 11-24W SE 1/2/3N IP65,  varnostna svetilka z izjemno tehnološko dovršeno elektroniko. Sekundarni spoj, avtonomija 3h, IK 07. Svetlobni tok 340 lm. Višina svetilke 20 mm. Primerna tudi za visoke prostore. Zaščitna stopnja IP 65. Garancija 4 let. Beghelli (MTSi d.o.o. Maribor)</t>
  </si>
  <si>
    <t>4320, UP LED EXIT DF 20M SA 1H. Piktogramska varnostna LED svetilka. SA - trajni spoj. Na svetilki lahko z mikro-preklopniki izbiramo želene avtonomije delovanja (1h, 2h ali 3h). IP 40. UV stabilna. 4 leta garancije. Beghelli (MTSi d.o.o. Maribor)</t>
  </si>
  <si>
    <t>Fotolumimiscenčna piktogramska nalepka ravno, levo, desno (skladno s tlorisom)</t>
  </si>
  <si>
    <t>Izdelava shem varnostne razsvetljave, komplet</t>
  </si>
  <si>
    <t>Označbe svetilk varnostne razsvetljave (št. razdelilca, tokokroga in št. svetilke v tokokrogu)</t>
  </si>
  <si>
    <t>ZUNANJA RAZSVETLJAVA</t>
  </si>
  <si>
    <t>Zakoličba obstoječih kabelskih tras, trasiranje (NN, SN, TK, optika, kanalizacija, …)</t>
  </si>
  <si>
    <t>B/  GRADBENA DELA</t>
  </si>
  <si>
    <t>Ročni in strojni izkop (20 / 80%) kabelskega jarka in jam v zemljišču III. kat., dim.: 0,4 x 0,8m  in zasip z utrjevanjem po plasteh, odvozom odvečnega materiala, komplet</t>
  </si>
  <si>
    <t>Izdelava kabelske blazine iz presejane zemlje (1/2) in mivke (1/2), širine 0,4m in debeline 0,2m z dobavo in vgradnjo</t>
  </si>
  <si>
    <t xml:space="preserve">Dobava in postavitev montažnega armirano betonskega temelja za kandelaber višine 8m (1,1x1,1x0,7m - dimenzije temeljev so okvirne pri upoštavnju terena 1kg/cm2,, končne dimenzije se določijo v skladu s karakteristiko zemljine  po statičnem izračunu dobavitelja), komplet s sidrom, dobavo in izdelavo podbetona in ostalimi deli in pomožnim materialom. 
</t>
  </si>
  <si>
    <t xml:space="preserve">Dobava in postavitev montažnega armirano betonskega temelja za kandelaber višine 15m (1,2x1,2x1m - dimenzije temeljev so okvirne pri upoštavnju terena 1kg/cm2, končne dimenzije se določijo v skladu s karakteristiko zemljine  po statičnem izračunu dobavitelja), komplet s sidrom, dobavo in izdelavo podbetona in ostalimi deli in pomožnim materialom. </t>
  </si>
  <si>
    <t>NAYY-J 4x16+1,5mm2</t>
  </si>
  <si>
    <t>NYY-J 3x2,5mm2</t>
  </si>
  <si>
    <t>Dobava in polaganje valjanca Rf 30x3,5mm, montaža, drobni material, komplet</t>
  </si>
  <si>
    <t>Dobava in polaganje dvoslojne zaščitne cevi DWP Ø63mm s predvleko, montaža, drobni material, komplet</t>
  </si>
  <si>
    <t>Dobava in polaganje opozorilnega traku v zemlji nad kablom in valjancem, komplet</t>
  </si>
  <si>
    <t xml:space="preserve">Dobava in montaža kandelabra višine 8m z osnovno ploščo 400x400mm, (Ø139x3mm, Ø114x3mm, Ø89x3mm, Ø76x3mm,  Ø60x3mm, pocinkani v skladu s SIST EN ISO 1461,komplet s priključnimi sponkami MVL435/2, cevno varovalko 6A, pokrovom, prikljućkom za ozemljitev. Cona vetra, za katero morajo biti dimenzionirani drogovi svetilk je CONA 1, za katero velja Vref,0 = 25 m/s. </t>
  </si>
  <si>
    <t xml:space="preserve">Dobava in montaža kandelabra višine 15m  sestavljenega iz dveh delov, z osnovno ploščo 400x400mm, (Ø219x4mm, Ø193x4mm, Ø168x4mm, Ø139x3mm, Ø114x3mm, Ø102x3mm, Ø60x3mm, oprmljen s konzolo za pritrditev dveh reflektorjev Ø127x3mm, dolžine 1m, komplet s priključnimi sponkami MVL435/2, cevno varovalko 6A, pokrovom, prikljućkom za ozemljitev. Cona vetra, za katero morajo biti dimenzionirani drogovi svetilk je CONA 1, za katero velja Vref,0 = 25 m/s. </t>
  </si>
  <si>
    <t>7245240. Jovie 50-AB2L-LRA/4200-730 4G1 ET. Cestna LED svetilka. Asimetrična osvetlitev. Izstopni
svetlobni tok 4200 lm. Moč 40 W, 730, 3000K. IP66, IK 09. Svetlobni izkoristek 100 lm/W. IK08/5J. Več kot 100 000 ur (L80). Redukcija moči. Ohišje iz tlačno litega aluminija. Pretokovna zaščita 10 kV. CLO - konstantni svetlobni tok. Natik na kandelaber premera 76 mm. Optični sistem s tehnologijo Multi-Lens.
Življenska doba 100.000 ur (L80/B20). 5LET garanciije. AA++. S 4-polno sponko do 2,5 mm² in izolirano priključno točko za ozemljitveni vodnik. Zmanjšanje moči preko kontrolne faze. Izklop krmilne faze povzroči prilagoditev svetlobni tok svetilke na 50% TRILUX (Kot npr. MTSi d.o.o. Maribor ali enakovredno)</t>
  </si>
  <si>
    <t>306116. Guell 3A 50W. Asimetrični LED reflektor . Svetlobni tok 27496 lm ( 36256 lm). Moč 231 W, 4000K. Visoko zmogljiv asimetrični reflektor, izdelan iz 99,99% prevlečenega aluminija, poliran. Ohišje iz tlačnolitega aluminija, ki je kemično predobdelano in pobarano s poliestrskim praškastim
premazom. Grafitne barve. Varnostno kaljen stekleni difuzor. Silikonsko tesnilo proti staranju. Zunanji vijaki iz nerjavečega jekla. Jekleni nosilec, vroče pocinkan in pobarvan v poliestrskem prahu. IP66, zaščitni razred I. Certifikat CE, EAC.  KOmplet s "T" konzol0 za dva reflektorja. Širine 1,2 m. Fi natika 76 mmŽivljenska doba 55 000 ur (L80/B10). 5 let Garancije. Kot npr. MTSi d.o.o. Maribor ali enakovredno</t>
  </si>
  <si>
    <t xml:space="preserve">Snemanje trase kablovoda in vris v kataster:  </t>
  </si>
  <si>
    <t xml:space="preserve">Pregled in preizkus </t>
  </si>
  <si>
    <t>UNIVERZALNO OŽIČENJE</t>
  </si>
  <si>
    <t>Optični kabel FO Outdoor ZwbKWT BL 1x24 E9/125 G.652.D OS2 / A-DQ(ZN)(SR)2Y, slabljenje 0,4dB/km, za razdalje do 10km, s kovinskim plaščem za optimalno zaščito proti glodalcem, za uvlačenje v zaščitne cevi oziroma polaganje na kabelske police (povezava server prostor - obstoječe)</t>
  </si>
  <si>
    <t>Kabel CU 7080 4P / S/FTP cat 7, AWG23, FRNC/LSOH euroclass Cca, ISO/IEC 11801, IEC 61156-5, EN 50173-1 and EN 50288-4-1, možnost napajanja preko Etherneta PoE / PoE+ / 4PPoE</t>
  </si>
  <si>
    <t>Modularna vtičnica za dva modula RJ45 Keystone z vgrajenimi protiprašnima pokrovčkoma, ploščo za označevanje, okvirjem in podometno dozo, brez modulov</t>
  </si>
  <si>
    <t>Modularna vtičnica za dva modula RJ45 Keystone z vgrajenimi protiprašnima pokrovčkoma, ploščo za označevanje, okvirjem in dozo za vgradnjo v parapetni kanal, brez modulov</t>
  </si>
  <si>
    <t>Modul KS-T Plus za kategorije Cat.6A / razred EA do 500 MHz, IEC 60603-7-51. Primeren za prenos 10 gigabitnega Etherneta v skladu z IEEE 802.3an. Primeren za PoE, PoE + in 4PPoE aplikacije. V skladu s T568-A ali T568-B, barvno označeni. IEC 60603-7-51 (. Cat 6 zaščiten, 500 MHz) IEC 60512-99-002 (4PPoE) ISO / IEC 11801: 2002 / AMD. 2: 2010 EN 50173-1: 2011 TIA / EIA 568-B.2-10: 2008</t>
  </si>
  <si>
    <t>Komunikacijsko vozlišče KO-1 server prostor</t>
  </si>
  <si>
    <t>Dimenzije: višina vsaj 42U, širina 800mm, globina 1000mm</t>
  </si>
  <si>
    <t>Razmike med vrati in 19" letvami na katere se pritrjuej oprema (delilniki, stikala, strežniki) naj bo večji od 12 cm (da vrata ne pritiskajo na priključne kable)</t>
  </si>
  <si>
    <t>Sprednja in zadnja vrata morajo biti perforirana</t>
  </si>
  <si>
    <t>Stranice in vrata morajo biti snemljiva z možnostjo zaklepa</t>
  </si>
  <si>
    <t>Dva kosa zaščitne 19 "/ 1U patch plošče za največ 24 Keystone modulov, iz nerjavečega jekla in ognjeodporne plastike (UL94V-0), črna, podobno kot RAL 9005. Brez modulov.</t>
  </si>
  <si>
    <t>Omara mora imeti na obeh straneh (levo in desno) napajalne module (»PDU«). Število 220V priključkov na vsaki strani mora biti 14, torej skupno najmanj 28 na omaro. Levi in desni PDU priključki bodo na ločenih napajanjih (ena stran direktno na 220V, druga stran preko sistema za neprekinjeno napajanje)</t>
  </si>
  <si>
    <t>V omari morajo biti vgrajeni vertikalni in horizontalni organizatorji kablov</t>
  </si>
  <si>
    <t>Omara mora imeti nastavljivo podnožje za niveliranje omare</t>
  </si>
  <si>
    <t>Hladilna enota dva ventilatorja</t>
  </si>
  <si>
    <t>Panel z digitalnim termostatom 1HE</t>
  </si>
  <si>
    <t>Kovinska polica za 19" do 30 kg</t>
  </si>
  <si>
    <t>Ozemljitvena letvica</t>
  </si>
  <si>
    <t xml:space="preserve"> Dostopna točka za montažo na strop ali steno. Kot npr. Aruba Instant AP-535 (RW) 802.11ax 4x4:4 Dual Radio Integrated Antenna AP (JZ336A). AP-POE-BTSR 1-port Smart Rate 802.3bt 60W Midspan Injector (R1C73A) ali enakovredno
</t>
  </si>
  <si>
    <t>Drobni in potrošni material 5%</t>
  </si>
  <si>
    <t>JAVLJANJE POŽARA</t>
  </si>
  <si>
    <t xml:space="preserve">Centrala Kot npr. Esser ali enakovredno IQ8Control C, osn. Paket,  dodatno ohišje za akumulatorje za centralo Kot npr. Esser ali enakovredno IQ8Control, akumulator 12V / 26Ah za centralo za javljanje požara, čelna upravljalna plošča SLO, kartica  z releji in konektorjem za mikromodule, modul za analogno zanko (mikromodul); Kot npr. Esser ali enakovredno </t>
  </si>
  <si>
    <t xml:space="preserve">Optični naslovljivi javljalnik dima z vgrajenim ločilnikom; Kot npr. Esser serija IQ8Quad ali enakovredno. </t>
  </si>
  <si>
    <t xml:space="preserve">O2T Kombinirani dvojni optični naslovljivi javljalnik dima z dodatno vgrajenim toplotnim javljalnikom ter ločilnikom (izloča lažne alarme v prostorih s prahom, vodno paro); Kot npr. Esser serija IQ8Quad ali enakovredno. </t>
  </si>
  <si>
    <t xml:space="preserve">Podnožje za avtomatski javljalnik; Esser, serija IQ8Quad ali enakovredno. </t>
  </si>
  <si>
    <t xml:space="preserve">Elektronika IQ8 za ročni javljalnik požara (z vgrajenim relejem); Esser, serija IQ8Quad ali enakovredno. </t>
  </si>
  <si>
    <t>Ohišje za ročni  javljalnik požara; Esser, serija IQ8Quad ali enakovredno</t>
  </si>
  <si>
    <t>Fluoresscentna oznaka ročni javljalnik 125x125mm</t>
  </si>
  <si>
    <t>Alarmna sirena kot npr. ESSER adresabilna IQ8Quad ali enakovredno</t>
  </si>
  <si>
    <t xml:space="preserve">FULL ROLP/R/D/3 Sirena za javljanje požara, za zunanjo vgradnjo, rdeče barve, IP65, napajanje 18-28Vdc, 9-15Vdc  ali enakovredno. </t>
  </si>
  <si>
    <t>Fluorescentna oznaka sirena 125x125mm</t>
  </si>
  <si>
    <t>Dobava in montaža kabla v IST kanalih, komplet (h = 4m (50%), 6m (25%), 8m (25%)).</t>
  </si>
  <si>
    <r>
      <t>J-H(St)H 1x2x0,8 mm</t>
    </r>
    <r>
      <rPr>
        <vertAlign val="superscript"/>
        <sz val="8"/>
        <rFont val="Arial"/>
        <family val="2"/>
        <charset val="238"/>
      </rPr>
      <t xml:space="preserve">2 </t>
    </r>
    <r>
      <rPr>
        <sz val="8"/>
        <rFont val="Arial"/>
        <family val="2"/>
        <charset val="238"/>
      </rPr>
      <t xml:space="preserve"> (rdeče barve)</t>
    </r>
  </si>
  <si>
    <t>NHXMH-J 3x1,5mm2</t>
  </si>
  <si>
    <t>Dobava in montaža PN cev fi13 mm z pripadajočimi skobami.</t>
  </si>
  <si>
    <t>Dobava in montaža odklopnika 1p 10A z pripadajočim veznim materialom v obstoječem razdelilcu</t>
  </si>
  <si>
    <t xml:space="preserve">Montaža elementov na pripravljene instalacije, programiranje sistema za avtomatsko javljanje požara in spuščanje v pogon,   Priklop in programiranje krmiljenja: 1. prezračevalne naprave (izklop), 2. drsnih vrat, siren, ... , šolanje uporabnika sistema in navodila za uporabo  sistema                                                                                                                                                                                                                                                </t>
  </si>
  <si>
    <t>Potrdilo o brezhibnem delovanju sistema za javljanje požara s strani pooblaščene inštitucije, sodelovanje izvajalca pri preizkusu sistema s strani pooblaščene organizacije</t>
  </si>
  <si>
    <t>Prevozni in manipulativni stroški, drobni material, nepredvideno, 3%, po gradbeni knjigi.</t>
  </si>
  <si>
    <t>VIDEO NADZOR</t>
  </si>
  <si>
    <t>VIV IB9389-HM 5MP FULL HD WDR PRO D/N bullet IP kamera, H.265 kompresija, resolucije 2560x1920, 1/2.7" Progressive CMOS, Varifocal - objektvi, F1.4 ~ F2.8, f = 2.8 ~ 12mm, IR LED dometa do 30m, Smart Stream III (optimizacija bandwith do 80% glede na H.264), 0.07 Lux @ F1.4 (Color), 0.01 Lux @ F1.4 (B/W) 30fps @ 2560x1920, 60 fps @ 1920x1080, H265/H.264/MJPEG, 3 Streams, WDR PRO, video rotation, 3DNR, Max. 9.5 W, SD/SDHC/SDXC card slot, -30°C ~ 60°C, IP66 Vandal-proof IK10 (telo kamere), VIVOTEK VCA (Video Content Analysis), Cable Management, ePTZ, ONVIF, garancija 36 mesecev, ali enakovredno.</t>
  </si>
  <si>
    <t>NUUO CT-8000RP-EU 64 kanalni IP video snemalnik prepusnost snemanja 250Mbps do 550Mbps, podpira do 10 megapixel kamere, skupna resolucija: 64 x 5MP, Podpora za RAID 0,1,5,10 diskovna polja (izvlečni 8 x SATA II max. 64 TB). 2xRJ45 Gigabit porta, Linux CPU:Intel Core i5, RAM: 8G. Rack varianta snemalnika. Brez vgrajenih diskov. Client, Web client, Mobile client, NUUO CT-CAM-ULT-08 Licenca Ultimate za 8 IP kamer za Cristal snemalnik (Video Wall) , ali enakovredno.</t>
  </si>
  <si>
    <t>WD purple HDD TRDI DISK 6T za videonadzore narejeni za delovanje 24/7 3 leta garancije, , ali enakovredno.</t>
  </si>
  <si>
    <t>Monitor LED 24" 
zaslon: 60,9 cm (24") LED monitor
ločljivost: 1920 x 1080 FULL HD (16:9)
odzivni čas: 5 ms
priklop: VGA, DVI, HDMI</t>
  </si>
  <si>
    <t>CISCO SG300-10MPP 10-port Gigabit Max PoE+ Managed, ali enakovredno.</t>
  </si>
  <si>
    <t>pretvornik 10/100/1000base-TX na LC,SM 1310m - ZA KOMPLET STA POTREBNA DVA</t>
  </si>
  <si>
    <t>optičnimi patch kabli SM, LC duplex, 2M</t>
  </si>
  <si>
    <t>Dobava in montaža kabla delno po kabelski polici, delno v IST kanalih, delno po priponah, delno podometno, komplet</t>
  </si>
  <si>
    <t>FTP (4x2x0,22 mm2) CAT 6 LS0H</t>
  </si>
  <si>
    <t>Optični kabel FO Outdoor ZwbKWT BL 1x4 E9/125 G.652.D OS2 / A-DQ(ZN)(SR)2Y, slabljenje 0,4dB/km, za razdalje do 10km, s kovinskim plaščem za optimalno zaščito proti glodalcem, za uvlačenje v zaščitne cevi oziroma polaganje na kabelske police (povezava server prostor - obstoječe)</t>
  </si>
  <si>
    <t xml:space="preserve">Montaža opreme:
- montaža, vezava in označevanje elementov na pripravljeno instalacijo,  
- parametriranje sistema,
- spuščanje sistema v pogon,
- preizkus sistema,
- primopredaja sistema in usposabljanje uprabnika                - izposoja dvigala, vključno z prevozom                                 - priprava tabele videonadzora po pravilniku o rabi videonadzora v skupini Talum
      </t>
  </si>
  <si>
    <t>KONTROLA PRISTOPA</t>
  </si>
  <si>
    <t>OPREMA PRISTOPNA KONTROLA</t>
  </si>
  <si>
    <t>Varnostni terminal kontrole pristopa, možnost priklopa do 4 vrat, komunikacija TCP-IP, napajanje 230Vac, vgrajen napajalnik 12Vdc, baterijsko napajanje LiFePo4, lokalni pomnilnik dogodkov, ustreza SIST EN 50133-1, 4 vtiči za SAM varnostne kartice, (razred 3, kategorija B), samostojno delovanje z bazo do 100.000 oseb / ID medijev, velik pomnilnik za bazo kartic, tabele in hranjenje dogodkov, kot npr. ČETRTA POT VT-500 ali enakovredno.</t>
  </si>
  <si>
    <t>Čitalnik kartic, domet 6 cm, komunikacija RS-485- 4WX, napajanje 12Vdc, poraba 150mA, protokol DESFire EV2 (13,56 MHz) CM03/TPH 13M ali enakovredno  kos</t>
  </si>
  <si>
    <t>Ohišje (pleksi) za zunanjo montažo čitalnika</t>
  </si>
  <si>
    <t>Stebriček za montažo čitalnika (z ustreznim temeljem), votel (uvod kablov skozi stebriček), višine 2,5m</t>
  </si>
  <si>
    <t>Električni prijemnik, za zunanjo rabo, napajanje 12Vdc, poraba max. 300mA, eff eff 118WR ali enakovredno</t>
  </si>
  <si>
    <t>Tipka za odpiranje in zapiranje</t>
  </si>
  <si>
    <t>IP LPR KAMERA - proizvajalca AXIS, z naloženo programsko opremo za branje in zaznavo reg. tablic, za zunanjo montažo (IP66), nočni način (IR-LED), kompatibilna s sistemom Četrta Pot (KADRIS)</t>
  </si>
  <si>
    <t>Stebriček za montažo IP LPT kamere (z ustreznim temeljem), votel (uvod kablov skozi stebriček), višine 4m</t>
  </si>
  <si>
    <t>Drobni material</t>
  </si>
  <si>
    <t>STORITVE PRISTOPNA KONTROLA</t>
  </si>
  <si>
    <t>Postavitev ter instalacija programske opreme, razširitev obstoječega sistema, vnos novih lokacij v podatkovno bazo, razširitev obstoječih modulov, priprava podatkov, nastavitev naprav</t>
  </si>
  <si>
    <t>Montaža in povezovanje vseh naprav</t>
  </si>
  <si>
    <t>Izdelava razvodne sheme</t>
  </si>
  <si>
    <t>Potni stroški</t>
  </si>
  <si>
    <t>Dobava in montaža kabla delno po kabelski polici, delno v IST kanalih, delno po priponah, delno podometno, delno v ceveh v zemlji komplet</t>
  </si>
  <si>
    <t>FTP 4x2x0,6 mm2 CAT6</t>
  </si>
  <si>
    <t>NYY-J 3x1,5mm2</t>
  </si>
  <si>
    <t>Zaščitna brezhalogenska rebrasta/trda cev fi13</t>
  </si>
  <si>
    <t>Dobava in montaža merilca radioaktivnosti komplet s priklopom do funkcionalnega delovanja:
1 detektorski sistem (2 ohišji detektorja)
2 podokvirja (2 stojala iz nerjavečega jekla z osnovno ploščo)
1 prikazovalna naprava (µ-procesor krmiljena merilna in ocenjevalna elektronika z velikim LC zaslonom)
skupaj s priključnim kablom, od detektorja do detektorja do prikazovalne naprave (možni so daljši kabli)
Programska oprema za prikaz sistemov  na osebnem računalniku (brez računalniške strojne opreme) in za nadaljnjo obdelavo shranjenih merilnih podatkov</t>
  </si>
  <si>
    <t>DOMOFONI</t>
  </si>
  <si>
    <t xml:space="preserve">Zunanja enota video domofona z jeklenim ohišjem z eno pozivno tipko, širokokotno kamera – 120°, stopnja mehanske odpornosti na udarce: IK 09, IP65 stopnja zaščite (deluje v najtežjih pogojih okolice). Vgrajena ima dva releja za odpiranje vrat ali proženje drugih naprav (rampe). Zunanja enota  se namesti pred uvoznima rampama (razen pri rampah ob vratarnici) in sicer na višino, dosegljivo iz vozniške kabine tovornega vozila.
</t>
  </si>
  <si>
    <t>Notranja prostoročna namizna enota videodomofona z monitorjem, gumbom za sprejem klica, gumbom za aktivacijo osdpiranja vrat - rampe, indikacijo odprtosti vrat - rampe, vgrajeno napravo, ki omogoča naglušnim osebam z uporabo slušnega aparata da slišijo osebo ki govori iz zunanje enote. Slušni aparat je potrebno nastaviti na "T" funkcijo.</t>
  </si>
  <si>
    <t>Dobava in montaža kabla delno v kabelski kanalizaciji, delno v  podometnih ali nadometnih zaščitnih ceveh, komplet z ostalim materialom</t>
  </si>
  <si>
    <t>Kabel A-2XF(L)2YB2Y  St III Bd 10x2x0,8 mm</t>
  </si>
  <si>
    <t>N2XH-J 3x1,5mm2</t>
  </si>
  <si>
    <t>Zaščitna dvoplastna zemeljska cev  DWP 40</t>
  </si>
  <si>
    <t>Zaščitna brezhalogenska rebrasta cev fi13</t>
  </si>
  <si>
    <t xml:space="preserve">Montaža opreme:
- montaža, vezava in označevanje elementov na pripravljeno instalacijo,  
- parametriranje sistema,
- spuščanje sistema v pogon,
- preizkus sistema,
- primopredaja sistema in usposabljanje uprabnika 
    </t>
  </si>
  <si>
    <t>VAROVANJE NIVOJSKEGA ŽELEZNIŠKEGA PREHODA</t>
  </si>
  <si>
    <t>A</t>
  </si>
  <si>
    <t>OPREMA V HIŠKI NPR</t>
  </si>
  <si>
    <t>Relejno stojalo NPr KS   465 422 108</t>
  </si>
  <si>
    <t xml:space="preserve">Montaža opreme v hiški </t>
  </si>
  <si>
    <t>Tirna relejna skupina   465 425 000</t>
  </si>
  <si>
    <t>Relejna skupina zaporniška  465 414 500</t>
  </si>
  <si>
    <t>Relejna skupina signalna 2   465 414 351</t>
  </si>
  <si>
    <t>Relejni vstavek stojnega mesta   465 425 080</t>
  </si>
  <si>
    <t>Kontrolni vstavek   465 414 645</t>
  </si>
  <si>
    <t>Relejni vstavek ročnega vklopa   465 440 044</t>
  </si>
  <si>
    <t>Vstavek mejnega tirnega signala   465 414 630</t>
  </si>
  <si>
    <t>Napajalni del  NPr KS    465 416 884</t>
  </si>
  <si>
    <t xml:space="preserve">Priključna letvica WM 160 delna  3P   465 409 421                     </t>
  </si>
  <si>
    <t>Registrator dogodkov   702 338 051</t>
  </si>
  <si>
    <t>Pretvornik SBN 024/035   1962110000</t>
  </si>
  <si>
    <t>Elektronski utripalec   465 414 100</t>
  </si>
  <si>
    <t>Programska letvica   465 408 501</t>
  </si>
  <si>
    <t>Letvica prostih povezav   465 408 500</t>
  </si>
  <si>
    <t>Dobava in montaža Aku baterije 2x sonnenschein A400 12V 180Ah</t>
  </si>
  <si>
    <t>Stojalo za AKU baterijo</t>
  </si>
  <si>
    <t>Kabli za povezavo v hiški z montažnim materialom in</t>
  </si>
  <si>
    <t>Prenap. zaščita 2x 20 polna 465-702-510</t>
  </si>
  <si>
    <t>Priključno-razdelilna omarica 
(400V/230V, 1,5kVA)    465-416-108</t>
  </si>
  <si>
    <t>Uvod kablov v hiško</t>
  </si>
  <si>
    <t>B</t>
  </si>
  <si>
    <t>ZUNANJA OPREMA</t>
  </si>
  <si>
    <t>Hiška NPr SŽ 2 Kograd</t>
  </si>
  <si>
    <t xml:space="preserve"> Pribor za hiško (predfabrikacija) + prevoz in postavitev hiške, izdelava plavajočega temeljne plošče (cca 4 x 5m).</t>
  </si>
  <si>
    <t>Cestni svetlobno-zvočni signal fi 210, komplet s temeljem</t>
  </si>
  <si>
    <t>Polzaporniški pogon z zapornicami l=3,5m in utežmi s tipskim temeljem z vijaki</t>
  </si>
  <si>
    <t>Polzaporniški pogon s polzapornicami l=4,5m in utežmi s tipskim temeljem z vijaki</t>
  </si>
  <si>
    <t>Prometni znak I 39 (pribiževanje NPr 4x)</t>
  </si>
  <si>
    <t>Talne označbe</t>
  </si>
  <si>
    <t>Tirni magnetni kontakt pripadajočo opremo za dvotirno progo (2x IM)</t>
  </si>
  <si>
    <t>Tel.omarica velika za vklop/izklop z induktorskim  telefonom , temeljem in vijaki ( VO pred MTS)</t>
  </si>
  <si>
    <t>Dve ključavnici z medsebojno odvisnostjo in kontakti</t>
  </si>
  <si>
    <t>Mejni tirni signal komplet z signalno omarico kabelskim končnikom,temeljem,vijaki - ožičen</t>
  </si>
  <si>
    <t>Izvedba priklopa NN z varovalkami 3P v novi TP</t>
  </si>
  <si>
    <t>Plošča za lokalno delo s stikalom in lučko</t>
  </si>
  <si>
    <t>C</t>
  </si>
  <si>
    <t>KABLI IN KABELSKI PRIBOR</t>
  </si>
  <si>
    <t>Signalni kabel   SPZ 16x0,9</t>
  </si>
  <si>
    <t>Signalni kabel   SPZ 12x1,4</t>
  </si>
  <si>
    <t>Signalni kabel   SPZ 16x1,4</t>
  </si>
  <si>
    <t>Energetski kabel  NYBY 4x6mm2</t>
  </si>
  <si>
    <t>Energetski kabel  NYBY 4x10mm2</t>
  </si>
  <si>
    <t>Energetski kabel  NYY 3x4m2</t>
  </si>
  <si>
    <t>Telefonski kabel   TD59 TP M 3x4x1,2</t>
  </si>
  <si>
    <t>Meritve kablov pred in po polaganju par</t>
  </si>
  <si>
    <t>Kabelska spojka CELLPACK M 11 - ravna</t>
  </si>
  <si>
    <t>Ozemljitve in izenačitev potencialov</t>
  </si>
  <si>
    <t>Dobava in polaganje INOX 30x3,5 valjanca s križnimi spojkami</t>
  </si>
  <si>
    <t>Ozemlj. vrv Fe 70mm2 s čeveljčki in objemkami L=5m</t>
  </si>
  <si>
    <t xml:space="preserve">Šape za pritrditev FeZN vrvi </t>
  </si>
  <si>
    <t>E</t>
  </si>
  <si>
    <t>Zemeljska dela</t>
  </si>
  <si>
    <t>Trasiranje in izravnava terena</t>
  </si>
  <si>
    <t>Ročni izkop kabelske trase ob obstoječi trasi na B stani  (globina 0,90m, širina 0,45)</t>
  </si>
  <si>
    <t>Posip s peskom 4-8mm za izravnavo jarka</t>
  </si>
  <si>
    <t>Zasipanje jarka z nabijanjem in vrnitev trase v prejšnji izgled</t>
  </si>
  <si>
    <t>Odvoz odvečnega materiala</t>
  </si>
  <si>
    <t>PVC trak in GAL zaščita</t>
  </si>
  <si>
    <t>Prekop  pod progo s cevmi PVC 2xfi110  z obbetoniranjem (KS2)</t>
  </si>
  <si>
    <t>Prekop  pod   progo s cevmi     PVC 1xfi110  z obbetoniranjem.(HNPr)</t>
  </si>
  <si>
    <t>Izdelava KK iz PVC1X110mm</t>
  </si>
  <si>
    <t>Izdelava KK iz PEHD 2X50mm, povezava med jaški in zunanjimi napravami ( pogoni, signali).</t>
  </si>
  <si>
    <t>Prane betonske plošče (40x40cm), položene na suh beton, zaključene z betonskim robnikom (8/20 - poševen), okoli CS, PZ in Z, stojišč M in VO.</t>
  </si>
  <si>
    <t>Kabelski jašek tip "A1" z lahkim LTŽ pokrovom in kabelskimi sohami, dim  1,5x1,5x1,75</t>
  </si>
  <si>
    <t>Kabelski jašek iz dveh betonske cevi premera 1.0 m, s lahkim LTŽ pokrovom</t>
  </si>
  <si>
    <t xml:space="preserve">Izdelava KK iz PVC 2X110mm </t>
  </si>
  <si>
    <t>Izdelava KK iz PVC 1X110mm</t>
  </si>
  <si>
    <t>Kabelski jašek tip "B1" z lahkim LTŽ pokrovom in kabelskimi sohami, dim  1,2x1,2x1,75 z zajetjem obstoječe kabelske trase (pri KS2)</t>
  </si>
  <si>
    <t>OSTALI STROŠKI</t>
  </si>
  <si>
    <t>Preizkušanje, spuščanje v pogon, vmesni in končni tehnični prevzemi,  predaja dokumentacije</t>
  </si>
  <si>
    <t>EE meritve</t>
  </si>
  <si>
    <t xml:space="preserve">Transportni stroški </t>
  </si>
  <si>
    <t>Projektantski nadzor</t>
  </si>
  <si>
    <t>Skladiščenje opreme in odpiranje gradbišča</t>
  </si>
  <si>
    <t xml:space="preserve">Izdelava IZN </t>
  </si>
  <si>
    <t>Izdelava PID, DZO, NOV</t>
  </si>
  <si>
    <t>Šolanje osebja upravljalca</t>
  </si>
  <si>
    <t>Nepredvideni material in delo (5%) po vpisu v GD</t>
  </si>
  <si>
    <t>1. Popis obravnava vsa gradbena, elektro in strojna dela na objektu, skupaj s</t>
  </si>
  <si>
    <t>potrebnimi pripravljalnimi in zaključnimi deli in električnimi meritvami. Vsa dela se</t>
  </si>
  <si>
    <t>izvajajo z dobavo vsega potrebnega materiala za izvedbo faze v posamezni postavki</t>
  </si>
  <si>
    <t>(če ni navedeno drugače), s pomožnimi deli in transporti do mesta vgradnje, potrebno</t>
  </si>
  <si>
    <t>električno energijo,vodo,...</t>
  </si>
  <si>
    <t>2. Ponudnik-izvajalec del mora pred izvedbo proučiti tehnično dokumentacijo, vse</t>
  </si>
  <si>
    <t>nejasnosti odpraviti v dogovoru z investitorjem in projektantom, ter izdelati terminski</t>
  </si>
  <si>
    <t>plan poteka del.</t>
  </si>
  <si>
    <t>3. Dela ki nastanejo kot nepredvidljiva posledica za začasno premostitev težav pri</t>
  </si>
  <si>
    <t>normalnem delovanju objekta ali posegi po željah investitorja, v popisu niso zajeta in jih</t>
  </si>
  <si>
    <t>je potrebno predhodno uskladiti z investitorjem.</t>
  </si>
  <si>
    <t>4. Izvajalec lahko v soglasju z investitorjem ponudi enakovredno rešitev izvedbe</t>
  </si>
  <si>
    <t>posamezne faze dela, kar je v posameznih postavkah navedeno (opisano: kot npr.,...).</t>
  </si>
  <si>
    <t>5. Varovanje objekta, delavcev, okolice (podpiranje, ograje,...), transport materialov in</t>
  </si>
  <si>
    <t>ureditev gradbišča (dostop, žerjav, potrebna infrastruktura za zaposlene,...) mora biti</t>
  </si>
  <si>
    <t>zajeto v enotnih cenah izvedbe.</t>
  </si>
  <si>
    <t>6. Vse naprave in elemente se mora dobaviti z vsemi ustreznimi certifikati, atesti,</t>
  </si>
  <si>
    <t>garancijami, navodili za obratovanje, vzdrževanje, posluževanje in servisiranje ter</t>
  </si>
  <si>
    <t>funkcionalno shemo izvedenega stanja.</t>
  </si>
  <si>
    <t>7. Pri vseh napravah je potrebno upoštevati stroške vseh preizkusov, izpiranja (</t>
  </si>
  <si>
    <t>dezinfekcija ) in polnjenja cevnih sistemov, zagona, meritve in nastavitve obratovalnih</t>
  </si>
  <si>
    <t>količin vključno s pridobitvijo ustreznih certifikatov s strani pooblaščenih institucij.</t>
  </si>
  <si>
    <t>8. Pri izvedbi je potrebno upoštevati stroške vseh pripravljalnih in zaključnih del</t>
  </si>
  <si>
    <t>(vključno z usklajevanjem z ostalimi izvajalci na objektu, odklopi obstoječih naprav in</t>
  </si>
  <si>
    <t>vodov, priklopi novih naprav in vodov) ter vse transportne, zavarovalne in ostale splošne</t>
  </si>
  <si>
    <t>stroške.</t>
  </si>
  <si>
    <t>9. Pri vseh elementih je potrebno upoštevati ves montažni in tesnilni material.</t>
  </si>
  <si>
    <t>10. Za vso vgrajeno opremo, katera ni ista kot v projektu, mora izvajalec predati</t>
  </si>
  <si>
    <t>projektantu vse podatke o vgrajeni opremi in sheme</t>
  </si>
  <si>
    <t>SPLOŠNO</t>
  </si>
  <si>
    <r>
      <t xml:space="preserve">Dobava  in montaža </t>
    </r>
    <r>
      <rPr>
        <b/>
        <sz val="10"/>
        <rFont val="Arial"/>
        <family val="2"/>
        <charset val="238"/>
      </rPr>
      <t>prostostoječe krmilno-napajalne omare</t>
    </r>
    <r>
      <rPr>
        <sz val="10"/>
        <rFont val="Arial"/>
        <family val="2"/>
        <charset val="238"/>
      </rPr>
      <t xml:space="preserve"> RJR, IP 65, z vgrajeno opremo komplet z vsemi deli :
– stikalo na dif. tok FI  40/4/03-S ...................1 kos 
– naprava za avt. ponovni vklop tip FSE .......1 kos 
– prenap. odvodniki razred C SVM280...........4 kosi
– inst. odklopnik STC68 B  10A 1P.................2 kosa
 – inst. odklopnik STC68 C 16A 1P................1 kos
– kontaktor IK40-40 230V................................4 kosi
– kontaktor IK21-10 230V...............................1 kos
– varovalke DOII 16A s podnožji kpl.............12 kosov
–foto rele s sondo n.pr.Seltron IRC01S1F......1 kos
– elektronska stikalna ura DIGI 42M1...............1 kos
– stikalo  1-0-2 ................................................1 kos
– vtičnica za vgradnjo na letev.........................1 kos
– zbiralke, droben vezni material</t>
    </r>
  </si>
  <si>
    <t>6.1</t>
  </si>
  <si>
    <t>6.2</t>
  </si>
  <si>
    <t>6.3</t>
  </si>
  <si>
    <t>6.4</t>
  </si>
  <si>
    <t>6.5</t>
  </si>
  <si>
    <t>6.6</t>
  </si>
  <si>
    <t>6.7</t>
  </si>
  <si>
    <t>6.8</t>
  </si>
  <si>
    <t>6.9</t>
  </si>
  <si>
    <t>6.10</t>
  </si>
  <si>
    <t>6.11</t>
  </si>
  <si>
    <t>6.12</t>
  </si>
  <si>
    <r>
      <rPr>
        <b/>
        <sz val="8"/>
        <rFont val="Arial"/>
        <family val="2"/>
        <charset val="238"/>
      </rPr>
      <t>R</t>
    </r>
    <r>
      <rPr>
        <sz val="8"/>
        <rFont val="Arial"/>
        <family val="2"/>
        <charset val="238"/>
      </rPr>
      <t xml:space="preserve">ational </t>
    </r>
    <r>
      <rPr>
        <b/>
        <sz val="8"/>
        <rFont val="Arial"/>
        <family val="2"/>
        <charset val="238"/>
      </rPr>
      <t>E</t>
    </r>
    <r>
      <rPr>
        <sz val="8"/>
        <rFont val="Arial"/>
        <family val="2"/>
        <charset val="238"/>
      </rPr>
      <t>nergy engineer</t>
    </r>
    <r>
      <rPr>
        <b/>
        <sz val="8"/>
        <rFont val="Arial"/>
        <family val="2"/>
        <charset val="238"/>
      </rPr>
      <t>ing</t>
    </r>
    <r>
      <rPr>
        <sz val="8"/>
        <rFont val="Arial"/>
        <family val="2"/>
        <charset val="238"/>
      </rPr>
      <t xml:space="preserve">                                                                                                           </t>
    </r>
  </si>
  <si>
    <t>Dobava in montaža kompletnega umivalnika, sestoječega iz:
-1 kos keramični umivalnik širine 650mm kvalitete 1A,
- po izboru arhitekta oz. INVESTITORJA kot npr. CATALANO Zero
-1 kos kromiranega iztočnega ventila ø32 s čepom na verižici in kromiranega sifona s kromano zvezno cevjo in rozeto
-1 kos stoječo enoročno mešalno baterijo za umivalnik z zveznima cevkama in dvema kotnima ventiloma 15/10 - po izboru arhitekta oz. INVESTITORJA kot npr. GROHE Eurostyle Cosmopolitan
- komplet s pritrdilnim, tesnilnim in montažnim materialom</t>
  </si>
  <si>
    <t>Pretočni električni bojler z el. grelnikom moči 2,0 kW. Bojler ima prigrajen delovni in nastavitveni termostat ter zaščito proti zmrzovanju. Komplet z varnostno nepovratnim ventilom (6 bar), pritrdilnim in tesnilnim materialom. Bojler mora imeti možnost delovanja v ekonomičnem načinu. Priključitev na električno omrežje.</t>
  </si>
  <si>
    <t>OBJEKT O4 - ELEKTRO DELA</t>
  </si>
  <si>
    <t>Komplet z montažo in zagonom naprave</t>
  </si>
  <si>
    <t>DEA z vključenimi storitvami</t>
  </si>
  <si>
    <t xml:space="preserve">Dobava in monzaža merilca radioaktivnosti YANTAR 2L ali enakovrednega merilca, komplet s temeljem iz cementnega betona C12/15 Dmax 32 S4 (SIST EN 206:2013 in SIST 1026:2016), izvedbo po navodilih proizvajalca, vsem pritrdilnim in veznim materialom ter z vsemi pomožnimi deli in prenosi. </t>
  </si>
  <si>
    <t xml:space="preserve">Dobava in montaža SALKON avtomatske zapornice LZ099 ali enakovredne zapornice, komplet z izvedbo po navodilih proizvajalca, drogom zapornice iz aluminija, stebričkom fotocelice, temelnim sidrom stebrička, AB temeljem stebrička fotocelice 25x25x30 cm, temeljnim sidrom zapornice, AB temelj zapornice 40x60x80 cm, cevjo RBT z dovodnim kablom 3x2.5 mm2, vsem pritrdilnim in veznim materialom ter z vsemi pomožnimi deli in prenosi. </t>
  </si>
  <si>
    <t>Geotehnični nadzor in izdelava končnega  geotehničnega poročila o pogojih temeljenja</t>
  </si>
  <si>
    <t>Izdelava geodetskega posnetka in priprava geodetske dokumentacije izvedenega stanja za projekt izvedenih del.</t>
  </si>
  <si>
    <t>Ureditev vpisa objekta s komunalnimi vodi in potrebnimi podatki za vpis v zemljiško knjigo.</t>
  </si>
  <si>
    <t>Izdelava projekta izvedenih del, komplet s projektno dokumentacijo izvedenega stanja za načrt s področja arhitekture, gradbeništva, požarne varnosti in krajinske arhitekture ter izkaza požarne varnosti z dokazil, izvlečka požarnega reda in evakuacijskega načrta z obešanjem na vidno mesto.</t>
  </si>
  <si>
    <t>Projektantski gradbeni nadzor</t>
  </si>
  <si>
    <t>Uvlačenje fekalne cevi PVC DN200 v zaščitno cev na mestu prečkanja železniškega tira, komplet s spajanjem ter vsemi pomožnimi deli in prenosi.</t>
  </si>
  <si>
    <t>Izvedba PODBOJA pod železniškim tirom, komplet z uvlačenjem zaščitne kovinske cevi DN400 za vstavljanje fekalne cevi iz PVC DN200, izkopom vhodne in zaključne gradbene jame, izvedbo vrtine ter vsemi pomožnimi deli, prenosi in prevozi.</t>
  </si>
  <si>
    <t>Razpiranje sten kanala pri srednjem pritisku zemljine do globine izkopa 2.50 m, komplet z opažem ter vsemi pmožnimi deli, prenosi in prevozi.</t>
  </si>
  <si>
    <t xml:space="preserve">Strojno ročni izkop zemlje III.-IV. kategorije za fekalno kanalizacijo širine 0.90 m in globine do 2.50 m, komplet z nakladanjem na kamion, odvozom odpadnega materiala na stalno deponijo, razkladanjem in plačilom taks za deponiranje ter z vsemi pomožnimi deli, prenosi in prevozi. </t>
  </si>
  <si>
    <t>1.5.14</t>
  </si>
  <si>
    <t>1.5.15</t>
  </si>
  <si>
    <t>1.7.1</t>
  </si>
  <si>
    <t>1.7.2</t>
  </si>
  <si>
    <t>1.7.3</t>
  </si>
  <si>
    <t>1.7.4</t>
  </si>
  <si>
    <t>1.7.5</t>
  </si>
  <si>
    <t>1.7.6</t>
  </si>
  <si>
    <t>1.7.7</t>
  </si>
  <si>
    <t>1.7.8</t>
  </si>
  <si>
    <t>1.7.9</t>
  </si>
  <si>
    <t>1.7.10</t>
  </si>
  <si>
    <t>1.7.11</t>
  </si>
  <si>
    <t>1.7.12</t>
  </si>
  <si>
    <t>1.7.13</t>
  </si>
  <si>
    <t>1.7.14</t>
  </si>
  <si>
    <t>1.7.15</t>
  </si>
  <si>
    <t>1.7.16</t>
  </si>
  <si>
    <t>1.7.17</t>
  </si>
  <si>
    <t>1.7.18</t>
  </si>
  <si>
    <t>1.7.19</t>
  </si>
  <si>
    <t>1.7.20</t>
  </si>
  <si>
    <t>1.8.21</t>
  </si>
  <si>
    <t>1.9.22</t>
  </si>
  <si>
    <t>1.9.23</t>
  </si>
  <si>
    <t>1.9.24</t>
  </si>
  <si>
    <t>1.9.25</t>
  </si>
  <si>
    <t>1.9.26</t>
  </si>
  <si>
    <t>1.9.27</t>
  </si>
  <si>
    <t>1.9.28</t>
  </si>
  <si>
    <t>1.9.29</t>
  </si>
  <si>
    <t>1.9.30</t>
  </si>
  <si>
    <t>1.9.31</t>
  </si>
  <si>
    <t>1.9.32</t>
  </si>
  <si>
    <t>Splošno: Vsa gradbena dela se morajo izvajati po veljavnih tehničnih predpisih, normativih, standardih in veljavni zakonodaji. Vgrajeni materiali morajo ustrezati določilom veljavnih standardov in predpisov s tega področja ter morajo imeti izjavo o lastnostih, oziroma v skladu z zakonom o gradbenih proizvodih. V enoto cene je potrebno zajeti uporabo delovnih odrov, prevoz na gradbišče, ter vertikalni in horizontalni transport na gradbišču in eventuelno uporabo avtodvigala na gradbišču.</t>
  </si>
  <si>
    <t>Strojno-ročni izkop humusa do debeline 20 cm, komplet z nakladanjem na kamion, odvozom materiala na gradbiščno deponijo ob objektu in razkladanjem ter z vsemi pomožnimi deli, prenosi in prevozi.</t>
  </si>
  <si>
    <t>Strojno-ročni izkop zemlje III.-IV. kategorije debeline 40- 60 cm, komplet z nakladanjem na kamion, odvozom materiala na gradbiščno deponijo ob objektu in razkladanjem ter vsemi pomožnimi deli, prenosi in prevozi.</t>
  </si>
  <si>
    <t>Izkop pasovnih temeljev  z vsemi pomožnimi deli in prenosi. Izkop kombiniran 60% strojno, 40% ročno. zemlja III. kat, komplet z nakladanjem na kamion, razkladanjem in odvozom zemlje na stalno deponijo do 5 km, ter z vsemi pomožnimi deli, prenosi in prevozi.</t>
  </si>
  <si>
    <t>Izkop točkovnih temeljev z vsemi pomožnimi deli in prenosi. Izkop kombiniran 60% strojno, 40% ročno. Zemlja III. kat, komplet z nakladanjem na kamion, razkladanjem in odvozom zemlje na stalno deponijo do 5 km, ter z vsemi pomožnimi deli, prenosi in prevozi.</t>
  </si>
  <si>
    <t>Planiranje dna gradbene jame , komplet s potrebnim koprimiranjem ter vsemi pomožnimi deli,  prenosi in prevozi.</t>
  </si>
  <si>
    <t xml:space="preserve">Dobava in polaganje politlaka 300 g na izravnano podlago pod nasutje med nastavke temeljev in zasipom ob objektu, komplet z vsemi pomožnimi deli, prenosi in prevozi. </t>
  </si>
  <si>
    <t>Dobava in vgrajevanje cementnega betona C25/30 XC2 CI 0,2 Dmax32 S4  (SIST EN 206:2013 in SIST 1026:2016) v pasovne temelje prereza 0.2-0.30 m3/m2, komplet z vsemi pomožnimi deli, prenosi in prevozi.</t>
  </si>
  <si>
    <t xml:space="preserve">Dobava in vgrajevanje cementnega betona C25/30 XC2 CI 0,2 Dmax32 S4  (SIST EN 206:2013 in SIST 1026:2016) v pasovni temelj stopnic prereza 0.2-0.30 m3/m2, komplet z vsemi pomožnimi deli, prenosi in prevozi. </t>
  </si>
  <si>
    <t>Dobava in vgrajevanje cementnega betona C25/30 XC2 CI 0,2 Dmax32 S4  (SIST EN 206:2013 in SIST 1026:2016) v pasovne temelje prereza nad 0.30 m3/m2, komplet z vsemi pomožnimi deli, prenosi in prevozi.</t>
  </si>
  <si>
    <t>Dobava in vgrajevanje cementnega betona C25/30 XC2 CI 0,2 Dmax32 S4 (SIST EN 206:2013 in SIST 1026:2016) v AB talno ploščo debeline 10 cm, komplet z vsemi pomožnimi deli, prenosi in prevozi. Zidan objekt</t>
  </si>
  <si>
    <t>Dobava in vgrajevanje cementnega betona C25/30 XC2 CI 0,2 Dmax32 S4 (SIST EN 206:2013 in SIST 1026:2016) v AB talno ploščo debeline 10 cm, komplet z vsemi pomožnimi deli, prenosi in prevozi. Varnostnik 2</t>
  </si>
  <si>
    <t xml:space="preserve">Dobava in vgrajevanje cementnega betona C16/20 Dmax 32 S4 (SIST EN 206:2013 in SIST EN 1026:2016) v podložni beton pod točkovne temelje, komplet z vsemi pomožnimi deli, prenosi in prevozi. </t>
  </si>
  <si>
    <t>Dobava in vgrajevanje cementnega betona C25/30 XC2 CI 0,2 Dmax32 S4  (SIST EN 206:2013 in SIST 1026:2016) v točkovne temelje dim. 120/120/50 cm, komplet z vsemi pomožnimi deli, prenosi in prevozi.</t>
  </si>
  <si>
    <t>Dobava in vgrajevanje cementnega betona C25/30 XC2 CI 0,2 Dmax32 S4  (SIST EN 206:2013 in SIST 1026:2016) v točkovne temelje dim. 150/150/50 cm, komplet z vsemi pomožnimi deli, prenosi in prevozi.</t>
  </si>
  <si>
    <t>Dobava in vgrajevanje cementnega betona C25/30 XC2 CI 0,2 Dmax32 S4  (SIST EN 206:2013 in SIST 1026:2016) v točkovne temelje dim. 200/200/50 cm, komplet z vsemi pomožnimi deli, prenosi in prevozi.</t>
  </si>
  <si>
    <t>Dobava in vgrajevanje cementnega betona C25/30 XC2 CI 0,2 Dmax32 S4  (SIST EN 206:2013 in SIST 1026:2016) v nastavke točkovnih temeljev dim. 60/60/30 cm, komplet z vsemi pomožnimi deli, prenosi in prevozi.</t>
  </si>
  <si>
    <t>Dobava in vgrajevanje cementnega betona C25/30 XC2 CI 0,2 Dmax32 S4  (SIST EN 206:2013 in SIST 1026:2016) v nastavke točkovnih temeljev dim. 90/90/30 cm, komplet z vsemi pomožnimi deli, prenosi in prevozi.</t>
  </si>
  <si>
    <t>Dobava in vgrajevanje cementnega betona C25/30 XC2 CI 0,2 Dmax32 S4  (SIST EN 206:2013 in SIST 1026:2016) v nastavke točkovnih temeljev dim. 120/120/30 cm, komplet z vsemi pomožnimi deli, prenosi in prevozi.</t>
  </si>
  <si>
    <t>Dobava in vgrajevanje cementnega betona C25/30 XC1 CI 0,2 Dmax32 S4 (SIST EN 206:2013 in SIST 1026:2016) v AB vertikalne vezi prereza 0.08 - 0.12 m3/m2/m1, komplet z vsemi pomožnimi deli, prenosi in prevozi.</t>
  </si>
  <si>
    <r>
      <t xml:space="preserve">Dobava in vgrajevanje cementnega betona C25/30 XC1 CI 0,2 Dmax32 S4 (SIST EN 206:2013, SIST 1026:2016) v </t>
    </r>
    <r>
      <rPr>
        <b/>
        <sz val="10"/>
        <rFont val="Arial"/>
        <family val="2"/>
        <charset val="238"/>
      </rPr>
      <t>AB stropno ploščo</t>
    </r>
    <r>
      <rPr>
        <sz val="10"/>
        <rFont val="Arial"/>
        <family val="2"/>
        <charset val="238"/>
      </rPr>
      <t xml:space="preserve"> prereza 0.20 - 0.30 m3/m2, komplet z vsemi pomožnimi deli, prenosi in prevozi.</t>
    </r>
  </si>
  <si>
    <t>Dobava in vgrajevanje cementnega betona C25/30 XC1 CI 0,2 Dmax32 S4  (SIST EN 206:2013 in SIST 1026:2016) v AB horizontalne vezi prereza 0.04 - 0.08 m3/m2/m1, komplet z vsemi pomožnimi deli, prenosi in prevozi. Atika</t>
  </si>
  <si>
    <t>Dobava in vgrajevanje cementnega betona C25/30 XC1 CI 0,2 Dmax32 S4  (SIST EN 206:2013 in SIST 1026:2016) v AB nosilce prereza do 0.12  m3/m2/m1, komplet z vsemi pomožnimi deli, prenosi in prevozi.</t>
  </si>
  <si>
    <t>m'</t>
  </si>
  <si>
    <t>Izdelava štiristranskega opaža točkovnih temeljev višine do 0.50 m po obodu, komplet z opaževanjem, razopaževanjem in čiščenjem opaža ter vsemi pomožnimi deli, prenosi in prevozi.</t>
  </si>
  <si>
    <t>m2</t>
  </si>
  <si>
    <t>Izdelava štiristranskega opaža nastavka točkovnih temeljev višine do 0.30 m po obodu, komplet z opaževanjem, razopaževanjem in čiščenjem opaža ter vsemi pomožnimi deli, prenosi in prevozi.</t>
  </si>
  <si>
    <t>Izdelava dvostranskega opaža pasovnih temeljev višine do 0.80 m, komplet z opaževanjem, razopaževanjem in čiščenjem opaža ter vsemi pomožnimi deli, prenosi in prevozi.</t>
  </si>
  <si>
    <t>Izdelava dvostranskega opaža pasovnih temeljev višine do 1.10 m, komplet z opaževanjem, razopaževanjem in čiščenjem opaža ter vsemi pomožnimi deli, prenosi in prevozi.</t>
  </si>
  <si>
    <t>Izdelava štiristranskega opaža pasovnega temelja kovinskih stopnic, višine 0.90 m, komplet z opaževanjem, razopaževanjem in čiščenjem opaža ter vsemi pomožnimi deli, prenosi in prevozi.</t>
  </si>
  <si>
    <t>Izdelava enostranskega opaža AB talne plošče višine do 0.10 m po obodu, komplet z opaževanjem, razopaževanjem in čiščenjem opaža ter z vsemi pomožnimi deli, prenosi in prevozi.</t>
  </si>
  <si>
    <t>Izdelava enostranskega opaža AB talne plošče višine do 0.10 m po obodu, komplet z opaževanjem, razopaževanjem in čiščenjem opaža ter z vsemi pomožnimi deli, prenosi in prevozi. Montažni objekt</t>
  </si>
  <si>
    <t>Izdelava dvo- in trostranskega opaža AB vertikalnih vezi, komplet z opaževanjem, razopaževanjem in čiščenjem opaža ter z vsemi pomožnimi deli, prenosi in prevozi.</t>
  </si>
  <si>
    <t xml:space="preserve">Izdelava enostranskega opaža AB stropne plošče višine do 0.20 m po obodu, komplet z opaževanjem, razopaževanjem in čiščenjem opaža ter z vsemi pomožnimi deli, prenosi in prevozi. </t>
  </si>
  <si>
    <t xml:space="preserve">Izdelava spodnjega enostranskega opaža AB stropne plošče, komplet s podpiranjem do višine 3.40 m,  z opaževanjem, razopaževanjem in čiščenjem opaža ter z vsemi pomožnimi deli, prenosi in prevozi. </t>
  </si>
  <si>
    <t>Izdelava dvostranskega opaža AB horizontalnih vezi, komplet z opaževanjem, razopaževanjem in čiščenjem opaža ter z vsemi pomožnimi deli, prenosi in prevozi. Atika</t>
  </si>
  <si>
    <t>Izdelava dvostranskega opaža AB nosilcev, komplet z opaževanjem, razopaževanjem in čiščenjem opaža ter z vsemi pomožnimi deli, prenosi in prevozi.</t>
  </si>
  <si>
    <t>Izdelava enostranskega opaža AB nosilcev s spodnje strani, komplet s podpiranjem do višine 3.10 m, z opaževanjem, razopaževanjem in čiščenjem opaža ter z vsemi pomožnimi deli, prenosi in prevozi.</t>
  </si>
  <si>
    <r>
      <t>Izdelava opaža odprtin instalacij v AB ploščah velikosti do 0.10 m</t>
    </r>
    <r>
      <rPr>
        <vertAlign val="superscript"/>
        <sz val="10"/>
        <rFont val="Arial"/>
        <family val="2"/>
        <charset val="238"/>
      </rPr>
      <t>2</t>
    </r>
    <r>
      <rPr>
        <sz val="10"/>
        <rFont val="Arial"/>
        <family val="2"/>
        <charset val="238"/>
      </rPr>
      <t>, komplet z opaževanjem, razopaževanjem in čiščenjem opaža ter z vsemi pomožnimi deli, prenosi in prevozi.</t>
    </r>
  </si>
  <si>
    <t>Dobava in izdelava horizontalne hidroizolacije na AB ploščo iz 1x osnovni hladni premaz cele površine IBITOL HS ali enakovredni premaz in 1x varjeni IZOELAST P4 PLUS ali enakovreden material, komplet z izvedbo po navodilih proizvajalca, dodatnih 15% izolacije zaradi izvedbe spojev ter vsemi pomožnimi deli, prenosi in prevozi. Varnostnik 2</t>
  </si>
  <si>
    <t>Dobava in izdelava horizontalne hidroizolacije na AB ploščo iz 1x osnovni hladni premaz cele površine IBITOL HS ali enakovredni premaz in 1x varjeni IZOELAST P4 PLUS ali enakovreden material, komplet z izvedbo po navodilih proizvajalca, dodatnih 15% izolacije zaradi izvedbe spojev ter vsemi pomožnimi deli, prenosi in prevozi. Zidani objekt</t>
  </si>
  <si>
    <t xml:space="preserve">Dobava in izdelava vertikalne hidroizolacije po obodu AB talne plošče oz. od projektirane kote dna talne plošče ter pod coklom skupne višine 65 cm iz 1x osnovni hladni premaz cele površine in 1x varjeni Izotekt V4 ali enakovreden material, v ceno je zajeti dodatnih 15% izolacije zaradi izvedbe spojev, komplet z izvedbo po navodilih proizvajalca ter vsemi pomožnimi deli, prenosi in prevozi. (obračun po neto vgrajeni površini)                                               </t>
  </si>
  <si>
    <t xml:space="preserve">Dobava in naprava horizontalne hidroizolacije z 2 x premaz Hidrotes plus na mestih vertikalnih vezi pritličja, komplet z vsemi pomožnimi deli in prenosi ter čiščenjem podlage. </t>
  </si>
  <si>
    <t xml:space="preserve">Dobava in vgradnja čepaste PE folije (gumbaste membrane) skupne višine do 50 cm, kot zaščita toplotne izolacije v nasutju, v ceno je zajeti dodatnih 15% izolacije zaradi izvedbe spojev komplet z vsemi pomožnimi deli, prenosi in prevozi. (obračun po neto vgrajeni površini)                           </t>
  </si>
  <si>
    <t xml:space="preserve">Dobava in izdelava toplotne izolacije v nasutju  in pod cokel po obodu objekta, skupne višine 65 cm iz XPS 300-NL (300 Kpa) debeline 10 cm, komplet s stekleno mrežo, lepljeno z lepilom na toplotno izolacijo, v ceno je zajeti dodatnih 15% mreže zaradi prekrivanja stika izolacija - zid, vsem pritrdilnim in veznim materialom ter z vsemi pomožnimi deli, prenosi in prevozi. (obračun po neto vgrajeni površini)                   </t>
  </si>
  <si>
    <t xml:space="preserve">Dobava in vgradnja opečnih zidakov POROTHERM 30 PROFI DRYFIX ali enakovredeni material za zidove debeline 30 cm in POROTHERM DRYFIX extra lepila ali enakovredenega materiala, komplet z izvedbo po navodilih proizvajalca ter vsemi pomožnimi deli,  prenosi in prevozi.                                                          </t>
  </si>
  <si>
    <t xml:space="preserve">Dobava in vgradnja opečnih prednapetih preklad širine   14 cm, komplet s potrebnim podpiranjem, vsemi pomožnimi deli, prenosi in prevozi.                                  </t>
  </si>
  <si>
    <t>L=1,25 m</t>
  </si>
  <si>
    <t>L=2,25 m</t>
  </si>
  <si>
    <t>L=2,75 m</t>
  </si>
  <si>
    <t>Izdelava estriha v pritličju, komplet z dobavo in vgrajevanjem mikroarmiranega betonskega estriha debeline 6 cm, dobavo in vgrajevanjem PVC folije, dobavo in vgrajevanjem toplotne izolacije (EPS 100 kg/m3) debeline 10 cm, ter vsemi pomožnimi deli, prenosi in prevozi.</t>
  </si>
  <si>
    <t xml:space="preserve">Dobava in naprava notranjega strojnega stenskega apneno-cementnega ometa (zrnca max. 1 mm), zajeti je obrizg ter grobi in fini omet, vgradnjo fasadne armirne mrežice na stikih in vogalih, vgradnjo Alu vogalnikov, komplet z materialom, odranjem ter vsemi pomožnimi deli, prenosi in prevozi.                                                                                </t>
  </si>
  <si>
    <t xml:space="preserve">Dobava in izdelava toplotne izolacije po obodu zunanjih okenskih in vratnih odprtin (špalete) iz kamene volne (kot npr. Knauf NaturBoard Venti) debeline 3 cm, po celotni širini zidu  30 cm, komplet s stekleno mrežo, lepljeno z lepilom na toplotno izolacijo, v ceno je zajeti dodatnih 15% mreže zaradi prekrivanja stika izolacija - stena,                            vsem pritrdilnim in veznim materialom ter z vsemi pomožnimi deli, prenosi in prevozi. (obračun po neto vgrajeni površini)                                  </t>
  </si>
  <si>
    <t>KROVSKO-KLEPARSKA DELA</t>
  </si>
  <si>
    <r>
      <t xml:space="preserve">Izdelava </t>
    </r>
    <r>
      <rPr>
        <b/>
        <sz val="10"/>
        <rFont val="Arial"/>
        <family val="2"/>
        <charset val="238"/>
      </rPr>
      <t>ravne strehe na jekleno konstrukcijo</t>
    </r>
    <r>
      <rPr>
        <sz val="10"/>
        <rFont val="Arial"/>
        <family val="2"/>
        <charset val="238"/>
      </rPr>
      <t xml:space="preserve"> v naslednji sestavi:</t>
    </r>
  </si>
  <si>
    <t>NADSTREŠNICA</t>
  </si>
  <si>
    <t>Dobava in izdelava maske iz kompozitnih fasadnih plošč d = 4 mm,  (kot  npr. plošče Alucobond). Plošče se s kovicami pritrdijo na sistemsko podkonstrukcijo - kot npr. sistem EuroFox. Komplet s podkonstrukcijo, vsemi izrezi, zaključki (na vrhu in ob spuščenem stropu), zaključnimi letvami, z dilatacijskimi kosi, vsem pomožnim in pritrdilnim materialom, odranjem, delom, prenosi in prevozi. Zgornji in spodnji zaključek maske po detajlu proizvajalca. Barva po izboru projektanta.</t>
  </si>
  <si>
    <t>Dobava in polaganje vertikalne večplastne, sintetične, strešne tesnilne folije na osnovi prvovrstnega fleksibilnega poliofilena (FPO), stabilizirane in ojačane z netkanimi steklenimi vlakni(po EN 13956) (kot.npr. Sarnafil TG 66 -18)  - izvedba po navodilih proizvajalca, komplet z vsem pritrdilnim in veznim materialom ter vsemi pomožnimi deli, prenosi in prevozi. Vertikala po notranjem robu in po zgornjem horizontalnem delu atike.</t>
  </si>
  <si>
    <t/>
  </si>
  <si>
    <t xml:space="preserve">Dobava in izdelava vertikalne toplotne izolacije atike ravne strehe iz FKD-S debeline 10 cm,  z vsem pritrdilnim in veznim materialom ter z vsemi pomožnimi deli, prenosi in prevozi. 
                    </t>
  </si>
  <si>
    <t>- vertikalna toplotna izolacija</t>
  </si>
  <si>
    <t xml:space="preserve">Dobava in izdelava horizontalne toplotne izolacije atike ravne strehe iz FKD-S debeline 5 cm, komplet z vsem pritrdilnim in veznim materialom ter z vsemi pomožnimi deli, prenosi in prevozi. 
                    </t>
  </si>
  <si>
    <t xml:space="preserve">Dobava in montaža  difuzijsko odprtega 300 g filca ravne strehe, komplet z izvedbo po navodilih proizvajalca ter vsemi pomožnimi deli, prenosi in prevozi. (obračun po neto vgrajeni površini)                             </t>
  </si>
  <si>
    <t>- območje ravne strehe - ločilni sloj pod prodec</t>
  </si>
  <si>
    <t xml:space="preserve">Dobava in vgradnja končnega sloja ravne strehe iz prodca frakcij 16-32 mm v debelini 8 cm, komplet z vsemi pomožnimi deli, prenosi in prevozi. </t>
  </si>
  <si>
    <t>- območje ravne strehe - končni sloj</t>
  </si>
  <si>
    <t>Dobava in montaža obrobe atike iz zgornje strani iz kompozitnih plošč (npr. Alucobond) - iz pločevine v  debeline 4 mm, komplet s podkonstrukcijo (npr. HILTI Eurofox), omega profili, tesnilnimi vijaki, na katero se zatakne obroba atike, komplet s tesnilnim materialom, vsem pritrdilnim in veznim materialom ter vsemi pomožnimi deli, prenosi in prevozi. V barvi po izboru projektanta. Atika se izdela kot podaljšek fasade.</t>
  </si>
  <si>
    <t>-  atika ravne strehe</t>
  </si>
  <si>
    <t xml:space="preserve">Dobava in montaža strešnega panela iz  pločevine deb. 200 mm (npr. Trimoterm SNV ognjevarni paneli), razred negorljivosti vsaj A1 ali A2,s1-d0 na strešne nosilne lege iz jekla na objektu Varnostnik. Komplet z vsem pritrdilnim, veznim in sidrnim materialom, pomožnimi deli in prenosi. </t>
  </si>
  <si>
    <t>Dobava in montaža čelne obrobe - maske na objekt Varnostnik iz pocinkane in obojestransko  obarvane jeklene pločevine v  debeline 0.6 mm in razvite širine 50 cm, komplet s podkonstrukcijo, z vsem pritrdilnim in veznim materialom ter vsemi pomožnimi deli, prenosi in prevozi. Pločevina v barvi po izboru projektanta.</t>
  </si>
  <si>
    <t>Dobava in montaža oz. izvedba podtlačnega sistema odvodnjavanja strešnih meteorniv voda ravne strehe, komplet z vsem pritrdilnim, veznim in sidrnim ter z vsemi pomožnimi deli in prenosi. 
Podtlačni sistem ravne strehe (npr. Siaqua DSS desinger V 2.0 ali enakovredno) 
v naslednji sestavi:</t>
  </si>
  <si>
    <t>Pritrjevanje</t>
  </si>
  <si>
    <t>System PE</t>
  </si>
  <si>
    <t>Pritrditev standardna SB  50 MS z oblogo</t>
  </si>
  <si>
    <t>Pritrditev standardna SB  56 MS z oblogo</t>
  </si>
  <si>
    <t>Pritrditev standardna SB  63 MS z oblogo</t>
  </si>
  <si>
    <t>Pritrditev standardna SB  75 MS z oblogo</t>
  </si>
  <si>
    <t>Pritrditev standardna SB  90 MS z oblogo</t>
  </si>
  <si>
    <t>Pritrditev standardna SB 110 MS z oblogo</t>
  </si>
  <si>
    <t>Točka fiksna FP MS  50 z oblogo</t>
  </si>
  <si>
    <t>Točka fiksna FP MS  56 z oblogo</t>
  </si>
  <si>
    <t>Točka fiksna FP MS  63 z oblogo</t>
  </si>
  <si>
    <t>Točka fiksna FP MS  75 z oblogo</t>
  </si>
  <si>
    <t>Točka fiksna FP MS  90 z oblogo</t>
  </si>
  <si>
    <t>Točka fiksna FP MS 110 z oblogo</t>
  </si>
  <si>
    <t>Točka fiksna FP BE  40 z oblogo</t>
  </si>
  <si>
    <t>Pritrjevanje na konstrukcijo objekta</t>
  </si>
  <si>
    <t>Spona za nosilce TCS I M10/M10</t>
  </si>
  <si>
    <t>Podložka 10/ 30 (90211 10001)</t>
  </si>
  <si>
    <t>Obešalo trapezno M10</t>
  </si>
  <si>
    <t>Matica šestroba M10 (09341 10001)</t>
  </si>
  <si>
    <t>Palica navojna M10/3m (09753 11001)</t>
  </si>
  <si>
    <t>Konzola objemna SKL</t>
  </si>
  <si>
    <t>Sklop za profil  SK 41/41-41/45</t>
  </si>
  <si>
    <t>Kapa pokrovna PVC 41/41</t>
  </si>
  <si>
    <t>Ozobje kljukasto B 41/10</t>
  </si>
  <si>
    <t>Framo samorezni vijak FLS F</t>
  </si>
  <si>
    <t>Tirnica montažna 41/41/2,00-6m</t>
  </si>
  <si>
    <t>Zglob univerzalni UG M10</t>
  </si>
  <si>
    <t>Vijak matični M8x100</t>
  </si>
  <si>
    <t>Multi monti vijačno sidro M8x10</t>
  </si>
  <si>
    <t>Tip odtočnika</t>
  </si>
  <si>
    <t>QS Siaqua 75 odtok 24 l/s</t>
  </si>
  <si>
    <t>Nastavek priključka DN75 PE-HD fi 75 2,5˝ L=400mm za VA odtok</t>
  </si>
  <si>
    <t>Grelec za Siaqua 75 QS-P 220V / 10 W</t>
  </si>
  <si>
    <t>Cevno omrežje</t>
  </si>
  <si>
    <t>System PEHD</t>
  </si>
  <si>
    <t>Reducirka PE-HD kratka-ekscentrična  50/ 40 mm</t>
  </si>
  <si>
    <t>Reducirka PE-HD kratka-ekscentrična  56/ 50 mm</t>
  </si>
  <si>
    <t>Reducirka PE-HD kratka-ekscentrična  63/ 56 mm</t>
  </si>
  <si>
    <t>Reducirka PE-HD kratka-ekscentrična  75/ 40 mm</t>
  </si>
  <si>
    <t>Reducirka PE-HD kratka-ekscentrična  75/ 50 mm</t>
  </si>
  <si>
    <t>Reducirka PE-HD kratka-ekscentrična  75/ 56 mm</t>
  </si>
  <si>
    <t>Reducirka PE-HD kratka-ekscentrična  75/ 63 mm</t>
  </si>
  <si>
    <t>Reducirka PE-HD kratka-ekscentrična 110/ 50 mm</t>
  </si>
  <si>
    <t>Reducirka PE-HD kratka-ekscentrična 110/ 63 mm</t>
  </si>
  <si>
    <t>Reducirka PE-HD kratka-ekscentrična 110/ 75 mm</t>
  </si>
  <si>
    <t>Reducirka PE-HD kratka-ekscentrična 110/ 90 mm</t>
  </si>
  <si>
    <t>Reducirka PE-HD kratka-ekscentrična 125/ 90 mm</t>
  </si>
  <si>
    <t>Koleno cevno PE-HD 45°  40 mm</t>
  </si>
  <si>
    <t>Koleno cevno PE-HD 45°  50 mm</t>
  </si>
  <si>
    <t>Koleno cevno PE-HD 45°  56 mm</t>
  </si>
  <si>
    <t>Koleno cevno PE-HD 45°  63 mm</t>
  </si>
  <si>
    <t>Koleno cevno PE-HD 45°  90 mm</t>
  </si>
  <si>
    <t>Koleno cevno PE-HD 45° 110 mm</t>
  </si>
  <si>
    <t>Odcep cevni PE-HD 45°  50/ 50</t>
  </si>
  <si>
    <t>Odcep cevni PE-HD 45°  56/ 50</t>
  </si>
  <si>
    <t>Odcep cevni PE-HD 45°  63/ 50</t>
  </si>
  <si>
    <t>Odcep cevni PE-HD 45°  63/ 56</t>
  </si>
  <si>
    <t>Odcep cevni PE-HD 45°  75/ 50</t>
  </si>
  <si>
    <t>Odcep cevni PE-HD 45° 110/ 50</t>
  </si>
  <si>
    <t>Odcep cevni PE-HD 45° 110/ 56</t>
  </si>
  <si>
    <t>Odcep cevni PE-HD 45° 110/ 75</t>
  </si>
  <si>
    <t>Cev čistilna PE-HD 90°  75/ 75</t>
  </si>
  <si>
    <t>Cev čistilna PE-HD 90°  90/ 90</t>
  </si>
  <si>
    <t>Cev odtočna PE-HD 5m  40x3,0</t>
  </si>
  <si>
    <t>Cev odtočna PE-HD 5m  50x3,0</t>
  </si>
  <si>
    <t>Cev odtočna PE-HD 5m  56x3,0</t>
  </si>
  <si>
    <t>Cev odtočna PE-HD 5m  63x3,0</t>
  </si>
  <si>
    <t>Cev odtočna PE-HD 5m  75x3,0</t>
  </si>
  <si>
    <t>Cev odtočna PE-HD 5m  90x3,5</t>
  </si>
  <si>
    <t>Cev odtočna PE-HD 5m 110x4,3</t>
  </si>
  <si>
    <t>Cev odtočna PE-HD 5m 125x4,9</t>
  </si>
  <si>
    <t>Povezovanje cevovoda</t>
  </si>
  <si>
    <t>Objemka PE-HD varilna Duo  40</t>
  </si>
  <si>
    <t>Objemka PE-HD varilna Duo  50</t>
  </si>
  <si>
    <t>Objemka PE-HD varilna Duo  56</t>
  </si>
  <si>
    <t>Objemka PE-HD varilna Duo  63</t>
  </si>
  <si>
    <t>Objemka PE-HD varilna Duo  75</t>
  </si>
  <si>
    <t>Objemka PE-HD varilna Duo  90</t>
  </si>
  <si>
    <t>Objemka PE-HD varilna Duo 110</t>
  </si>
  <si>
    <t>Objemka PE-HD varilna Duo 125</t>
  </si>
  <si>
    <t>Prevoz, montaža in preizkus sistema siaqua</t>
  </si>
  <si>
    <t>Protikondenčna izolacija cevovoda 13mm v črni barvi (material in montaža)</t>
  </si>
  <si>
    <t>SKUPAJ podtlačno odvodnjavanje met. Vode sikla siaqua</t>
  </si>
  <si>
    <t xml:space="preserve">Dobava in montaža nove jeklene konstrukcije paličja iz jekla kvalitete S235J0 (SIST EN 10025-2:2005), priprava površine s peskanjem z jeklenim granulatom G24 do kvalitete Sa 2.5, odpraševanjem površine, 1x epoksi temeljni dvokomponentni premaz 50 µm (npr. Rezistol E ZP ali enakovredno), 1 x finalni  poliuretanski premaz  70 µm (napr.Rezistol 2K, PUR ali enakovredno),  komplet z vsem pritrdilnim in veznim materialom, pomožnimi deli, prenosi in prevozi. </t>
  </si>
  <si>
    <r>
      <t xml:space="preserve">- Nosilec primarni HEA200 </t>
    </r>
    <r>
      <rPr>
        <b/>
        <sz val="10"/>
        <rFont val="Arial"/>
        <family val="2"/>
        <charset val="238"/>
      </rPr>
      <t>N-1</t>
    </r>
  </si>
  <si>
    <r>
      <t xml:space="preserve">- Nosilec sekundarni HOP 70x70x4 </t>
    </r>
    <r>
      <rPr>
        <b/>
        <sz val="10"/>
        <rFont val="Arial"/>
        <family val="2"/>
        <charset val="238"/>
      </rPr>
      <t>N-3</t>
    </r>
  </si>
  <si>
    <r>
      <t xml:space="preserve">- Nosilec sekundarni HOP 110x110x4 </t>
    </r>
    <r>
      <rPr>
        <b/>
        <sz val="10"/>
        <rFont val="Arial"/>
        <family val="2"/>
        <charset val="238"/>
      </rPr>
      <t>N-4</t>
    </r>
  </si>
  <si>
    <r>
      <t xml:space="preserve">- Nosilec sekundarni HOP 60x60x4 </t>
    </r>
    <r>
      <rPr>
        <b/>
        <sz val="10"/>
        <rFont val="Arial"/>
        <family val="2"/>
        <charset val="238"/>
      </rPr>
      <t>N-5</t>
    </r>
  </si>
  <si>
    <r>
      <t>- Nosilec sekundarni HOP 40x40x3</t>
    </r>
    <r>
      <rPr>
        <b/>
        <sz val="10"/>
        <rFont val="Arial"/>
        <family val="2"/>
        <charset val="238"/>
      </rPr>
      <t xml:space="preserve"> N-6</t>
    </r>
  </si>
  <si>
    <t>Stebri</t>
  </si>
  <si>
    <r>
      <t xml:space="preserve">- Steber  HOP 100x100x5 </t>
    </r>
    <r>
      <rPr>
        <b/>
        <sz val="10"/>
        <rFont val="Arial"/>
        <family val="2"/>
        <charset val="238"/>
      </rPr>
      <t xml:space="preserve"> 4 kom - </t>
    </r>
    <r>
      <rPr>
        <sz val="10"/>
        <rFont val="Arial"/>
        <family val="2"/>
        <charset val="238"/>
      </rPr>
      <t>Objekt varnostnik</t>
    </r>
  </si>
  <si>
    <r>
      <t xml:space="preserve">- Steber  HOP 100x100x5 </t>
    </r>
    <r>
      <rPr>
        <b/>
        <sz val="10"/>
        <rFont val="Arial"/>
        <family val="2"/>
        <charset val="238"/>
      </rPr>
      <t xml:space="preserve"> 2 kom - </t>
    </r>
    <r>
      <rPr>
        <sz val="10"/>
        <rFont val="Arial"/>
        <family val="2"/>
        <charset val="238"/>
      </rPr>
      <t>Zidani objekt</t>
    </r>
  </si>
  <si>
    <t>Strešni profili varnostnik</t>
  </si>
  <si>
    <r>
      <t xml:space="preserve">- Nosilci  HOP 100x100x5 </t>
    </r>
    <r>
      <rPr>
        <b/>
        <sz val="10"/>
        <rFont val="Arial"/>
        <family val="2"/>
        <charset val="238"/>
      </rPr>
      <t xml:space="preserve"> </t>
    </r>
  </si>
  <si>
    <t>Vhodne stopnice - objekt Varnostnik 2</t>
  </si>
  <si>
    <t>Dobava in montaža 2 nastopnih ploskev stopnišča  dim. 1000x270 mm izdelanih iz ultra prešanih vroče cinkanih rešetk z nosilnimi trakovi 50/5 mm (33x33), s protidrsnim robom, stranskim robom za pritrjevanje na nosilno konstrukcijo, komplet z vsem pritrdilnim in veznim materialom ter vsemi pomožnimi deli, prenosi in prevozi. (npr. pohodne rešetke BENKOtehna ali enakovredno)</t>
  </si>
  <si>
    <t>- pohodne ploskve zunanjega jeklenega stopnišča</t>
  </si>
  <si>
    <t>Dobava in montaža nosilne konstrukcije jeklenega zunanjega stopnišča iz jekla kvalitete S235J0 (SIST EN 10025-2:2005), komplet s peskanjem do kvalitete Sa 2,5, vroče cinkanjem min deb. 70 µm, pripravo cinkove prevleke za premaz, temeljno barvo 2K - epoxy temeljni premaz deb. 50 µm, pokrivno barvo 2K - PUR polyurethan deb. 70 µm, vsem pritrdilnim in veznim materialom ter vsemi pomožnimi deli, prenosi in prevozi.</t>
  </si>
  <si>
    <t xml:space="preserve">- primarni nosilci UNP 260  </t>
  </si>
  <si>
    <t>- pritrdilne ploščice 3x</t>
  </si>
  <si>
    <t>Dobava in vgradnja HILTI kemičnega sidranja za velike obremenitve HVZ, komplet s sidrnimi galvansko cinkanimi vijaki  HAS-TZ M12X95/25, podloškami, maticami, injektirno maso, predhodnim vrtanjem, ter vsemi pomožnimi deli, prenosi in prevozi.</t>
  </si>
  <si>
    <t>- sidra za pritrjevanje ploščic profilov stopnišča</t>
  </si>
  <si>
    <t>Opomba: Vse elemente stavbnega pohištva je potrebno preveriti na samem objektu! Vgradnja stavbnega pohištva mora biti po RAL sistemu.</t>
  </si>
  <si>
    <r>
      <t xml:space="preserve">Dobava in montaža enodelnega okna </t>
    </r>
    <r>
      <rPr>
        <b/>
        <sz val="10"/>
        <rFont val="Arial"/>
        <family val="2"/>
        <charset val="238"/>
      </rPr>
      <t>O-01</t>
    </r>
    <r>
      <rPr>
        <sz val="10"/>
        <rFont val="Arial"/>
        <family val="2"/>
        <charset val="238"/>
      </rPr>
      <t xml:space="preserve"> z nadsvetlobo, skupne dimenzije 600/1500 mm , izdelanega iz Alu profilov (kot npr. ALUk 77IW) in zasteklitvijo s troslojnim termoizolacijskim steklom, skupna toplotna prehodnost okvirja in stekla Uw=1,10 W/m2K), komplet z okovjem in kljuko, vsemi pomožnimi deli, prenosi in prevozi. Odpiranje po shemi. </t>
    </r>
  </si>
  <si>
    <t>Barva po izboru projektanta</t>
  </si>
  <si>
    <r>
      <t xml:space="preserve">Dobava in montaža dvodelnega okna </t>
    </r>
    <r>
      <rPr>
        <b/>
        <sz val="10"/>
        <rFont val="Arial"/>
        <family val="2"/>
        <charset val="238"/>
      </rPr>
      <t>O-02</t>
    </r>
    <r>
      <rPr>
        <sz val="10"/>
        <rFont val="Arial"/>
        <family val="2"/>
        <charset val="238"/>
      </rPr>
      <t xml:space="preserve"> z nadsvetlobo, skupne dimenzije 2000/1500 mm, izdelanega iz Alu profilov (kot npr. ALUk 77IW) in zasteklitvijo s troslojnim termoizolacijskim steklom, skupna toplotna prehodnost okvirja in stekla Uw=1,10 W/m2K), komplet z okovjem in kljuko, vsemi pomožnimi deli, prenosi in prevozi. Odpiranje po shemi. </t>
    </r>
  </si>
  <si>
    <r>
      <t xml:space="preserve">Dobava in montaža dvodelnega okna </t>
    </r>
    <r>
      <rPr>
        <b/>
        <sz val="10"/>
        <rFont val="Arial"/>
        <family val="2"/>
        <charset val="238"/>
      </rPr>
      <t>O-03</t>
    </r>
    <r>
      <rPr>
        <sz val="10"/>
        <rFont val="Arial"/>
        <family val="2"/>
        <charset val="238"/>
      </rPr>
      <t xml:space="preserve"> z nadsvetlobo, skupne dimenzije 2390/1500 mm, izdelanega iz Alu profilov (kot npr. ALUk 77IW) in zasteklitvijo s troslojnim termoizolacijskim steklom, skupna toplotna prehodnost okvirja in stekla Uw=1,10 W/m2K), komplet z okovjem in kljuko, vsemi pomožnimi deli, prenosi in prevozi. Odpiranje po shemi. </t>
    </r>
  </si>
  <si>
    <r>
      <t xml:space="preserve">Dobava in montaža  </t>
    </r>
    <r>
      <rPr>
        <u/>
        <sz val="10"/>
        <rFont val="Arial"/>
        <family val="2"/>
        <charset val="238"/>
      </rPr>
      <t>Alu drsnih elementov</t>
    </r>
    <r>
      <rPr>
        <sz val="10"/>
        <rFont val="Arial"/>
        <family val="2"/>
        <charset val="238"/>
      </rPr>
      <t xml:space="preserve"> (kot npr. ALU-K,  TIP 67CL-36) in Uw = 1,0 W/m²K, s trojno zasteklitvijo, z izolacijskim steklom Ug = 0,5 W/m²K (warm edge-topli rob),  izdelanih iz Alu profilov, komplet z dodatnim profilom v širini 8cm - enostransko (v vogalu) z okovjem in kljuko, odpiranjem po shemi ter vsemi pomožnimi deli, prenosi in prevozi. Barva po izboru projektanta.</t>
    </r>
  </si>
  <si>
    <r>
      <t xml:space="preserve">- velikosti 1850/1900 mm </t>
    </r>
    <r>
      <rPr>
        <b/>
        <sz val="10"/>
        <rFont val="Arial"/>
        <family val="2"/>
        <charset val="238"/>
      </rPr>
      <t>O-04</t>
    </r>
  </si>
  <si>
    <r>
      <t xml:space="preserve">Dobava in montaža fiksnega dvodelnega okna </t>
    </r>
    <r>
      <rPr>
        <b/>
        <sz val="10"/>
        <rFont val="Arial"/>
        <family val="2"/>
        <charset val="238"/>
      </rPr>
      <t>O-05</t>
    </r>
    <r>
      <rPr>
        <sz val="10"/>
        <rFont val="Arial"/>
        <family val="2"/>
        <charset val="238"/>
      </rPr>
      <t xml:space="preserve"> z nadsvetlobo, skupne dimenzije 4640/1900 mm , izdelanega iz Alu profilov (kot npr. ALUk 77IW) in zasteklitvijo s troslojnim termoizolacijskim steklom, skupna toplotna prehodnost okvirja in stekla Uw=1,10 W/m2K), komplet z dodatnim profilom v širini 8cm, obojestransko, z okovjem in kljuko, vsemi pomožnimi deli, prenosi in prevozi. Odpiranje po shemi. </t>
    </r>
  </si>
  <si>
    <r>
      <t xml:space="preserve">Dobava in montaža enodelnega okna </t>
    </r>
    <r>
      <rPr>
        <b/>
        <sz val="10"/>
        <rFont val="Arial"/>
        <family val="2"/>
        <charset val="238"/>
      </rPr>
      <t>O-06</t>
    </r>
    <r>
      <rPr>
        <sz val="10"/>
        <rFont val="Arial"/>
        <family val="2"/>
        <charset val="238"/>
      </rPr>
      <t xml:space="preserve"> z nadsvetlobo, skupne dimenzije 900/1500 mm , izdelanega iz Alu profilov (kot npr. ALUk 77IW) in zasteklitvijo s troslojnim termoizolacijskim steklom, skupna toplotna prehodnost okvirja in stekla Uw=1,10 W/m2K), komplet z okovjem in kljuko, vsemi pomožnimi deli, prenosi in prevozi. Odpiranje po shemi. </t>
    </r>
  </si>
  <si>
    <r>
      <t xml:space="preserve">- Dim. 3700 mm x 2930 mm, vgrajeno drsno okno   dim. 2150/1700  in eno fiksno okno dim. 1150/1700 mm - </t>
    </r>
    <r>
      <rPr>
        <b/>
        <sz val="10"/>
        <rFont val="Arial"/>
        <family val="2"/>
        <charset val="238"/>
      </rPr>
      <t>SS 02, SS 04</t>
    </r>
  </si>
  <si>
    <r>
      <t>- Dim. stene 3400 mm x 2930 mm; vgrajeno fiksno okno dim. 3150/1700 mm -</t>
    </r>
    <r>
      <rPr>
        <b/>
        <sz val="10"/>
        <rFont val="Arial"/>
        <family val="2"/>
        <charset val="238"/>
      </rPr>
      <t>SS 03</t>
    </r>
  </si>
  <si>
    <t>Dobava oz. izdelava in montaža zunanjih  žaluzij, izdelanih iz Alu vidne omarice brez komarnika dim. 130/260 mm,  Alu lamel tipa S, ročno upravljanje, z vsemi pomožnimi deli, prenosi in prevozi, ter z vsem pritrdilnim in veznim materialom. Žaluzije kot npr. HERO. 1 - Roltek ali enakovredno.</t>
  </si>
  <si>
    <t xml:space="preserve">Z vsem pritrdilnim in veznim materialom, ter pomožnimi deli, prenosi in prevozi.         </t>
  </si>
  <si>
    <t>- velikosti 600/1500 mm O-01</t>
  </si>
  <si>
    <t>- velikosti 2000/1500 mm O-02</t>
  </si>
  <si>
    <t>- velikosti 2390/1900 mm O-03</t>
  </si>
  <si>
    <t>- velikosti 1850/1900 mm O-04</t>
  </si>
  <si>
    <t>- velikosti 4640/1900 mm O-05</t>
  </si>
  <si>
    <t>- velikosti 900/1500 mm O-06</t>
  </si>
  <si>
    <t xml:space="preserve">Dobava in vgraditev zunanjih okenskih polic iz Alu barvane pločevine debeline 2 mm, širine 25 cm, komplet z bočnimi zaljučki ob fasadi, z vsem pritrdilnim in veznim materialom ter vsemi pomožnimi deli, prenosi in prevozi. </t>
  </si>
  <si>
    <t>- dolžina 60 cm</t>
  </si>
  <si>
    <t>- dolžina 90 cm</t>
  </si>
  <si>
    <t>- dolžina 200 cm</t>
  </si>
  <si>
    <t>- dolžina 239 cm</t>
  </si>
  <si>
    <t>- dolžina 185 cm</t>
  </si>
  <si>
    <t>- dolžina 464 cm</t>
  </si>
  <si>
    <t>Kompletna dobava in montaža:</t>
  </si>
  <si>
    <r>
      <t xml:space="preserve">-podboj za vrata 80/210 </t>
    </r>
    <r>
      <rPr>
        <b/>
        <sz val="10"/>
        <rFont val="Arial"/>
        <family val="2"/>
        <charset val="238"/>
      </rPr>
      <t>V1:</t>
    </r>
  </si>
  <si>
    <t>globine 15 cm v opečni zid</t>
  </si>
  <si>
    <r>
      <t xml:space="preserve">-podboj za vrata 90/210 </t>
    </r>
    <r>
      <rPr>
        <b/>
        <sz val="10"/>
        <rFont val="Arial"/>
        <family val="2"/>
        <charset val="238"/>
      </rPr>
      <t>V2, V3:</t>
    </r>
  </si>
  <si>
    <t>PVC DELA</t>
  </si>
  <si>
    <t>Dobava in vgraditev notranjih okenskih polic iz helolita z zaobljenim robom deb. 2,00 cm širine 25 cm v beli barvi, komplet s kitanjem, dobavo in vgradnjo zaključnega PVC levega in desnega profila, vsem pritrdilnim in veznim materialom ter vsemi pomožnimi deli, prenosi in prevoz. Barva bela.</t>
  </si>
  <si>
    <t>Opomba: v mavčnih stenah so vogali zaščiteni s tipskimi pocinkanimi pločevinastimi vogalniki sistema proizvajalca predelnih mavčnih sten. Pri postavkah montažnih pregradnih sten iz mavčnih plošč se upoštevajo vsi stiki, lomi, kaskade, preboji, izrezi in zaključki.</t>
  </si>
  <si>
    <r>
      <t xml:space="preserve">Dobava oz. izdelava in montaža </t>
    </r>
    <r>
      <rPr>
        <b/>
        <sz val="10"/>
        <rFont val="Arial"/>
        <family val="2"/>
        <charset val="238"/>
      </rPr>
      <t>stropnega sistema</t>
    </r>
    <r>
      <rPr>
        <sz val="10"/>
        <rFont val="Arial"/>
        <family val="2"/>
        <charset val="238"/>
      </rPr>
      <t xml:space="preserve"> iz mavčnih plošč z enonivojsko kovinsko podkonstrukcijo D113, sestavljenih iz dvoslojne obloge Knauf gradbenih plošč GKF DF 1x12,5mm dim. 2000/1250/12,5 mm, komplet z bandažiranjem - Q2, vsem pritrdilnim materialom ter vsemi pomožnimi deli, prenosi in prevozi. Sistem: Knauf D112 - pritličje. Strop spuščen 10 cm. Objekt varnostnik 2</t>
    </r>
  </si>
  <si>
    <t xml:space="preserve">- maska na območju WC kotličkov
  </t>
  </si>
  <si>
    <t>MIZARSKA DELA</t>
  </si>
  <si>
    <t>Dobava oz. izdelava in montaža enokrilnih lesenih notranjih vrat -  krilo zapolnjeno s satovjem, krilo obojestransko finalno obdelano z MAX oblogo v lesnem dekorju, mat RF okovjem in kljuko po standardu EN179,  ključavnico, nasadili, tesnili, vgradnjo in odpiranjem po shemi, z vsem pritrdilnim in veznim materialom ter vsemi pomožnimi deli, prenosi in prevozi. Podboj zajet v Alu delih.</t>
  </si>
  <si>
    <r>
      <t>-  vrata dim. krilo 80/210 cm</t>
    </r>
    <r>
      <rPr>
        <b/>
        <sz val="10"/>
        <rFont val="Arial"/>
        <family val="2"/>
        <charset val="238"/>
      </rPr>
      <t xml:space="preserve"> V1</t>
    </r>
  </si>
  <si>
    <t>Dobava oz. izdelava in montaža enokrilnih lesenih notranjih vrat -  krilo zapolnjeno s satovjem, krilo obojestransko finalno obdelano z MAX oblogo v lesnem dekorju, mat RF okovjem in kljuko po standardu EN179,  ključavnico, nasadili, tesnili, vgradnjo in odpiranjem po shemi, z vsem pritrdilnim in veznim materialom ter vsemi pomožnimi deli, prenosi in prevozi. Podboj zajet v Alu delih</t>
  </si>
  <si>
    <r>
      <t>-  vrata dim. krilo 90/210 cm</t>
    </r>
    <r>
      <rPr>
        <b/>
        <sz val="10"/>
        <rFont val="Arial"/>
        <family val="2"/>
        <charset val="238"/>
      </rPr>
      <t xml:space="preserve"> V2, V3</t>
    </r>
  </si>
  <si>
    <t>MAX STENE PREDELNE</t>
  </si>
  <si>
    <r>
      <t xml:space="preserve">- stena  dimenzije 1300x2000 mm z vgrajenimi enokrilnimi vrati dim. 750/2000 mm  </t>
    </r>
    <r>
      <rPr>
        <u/>
        <sz val="10"/>
        <rFont val="Arial"/>
        <family val="2"/>
        <charset val="238"/>
      </rPr>
      <t>Pm1, Pm2</t>
    </r>
  </si>
  <si>
    <r>
      <t xml:space="preserve">- stena  dimenzije 500x2000 mm </t>
    </r>
    <r>
      <rPr>
        <u/>
        <sz val="10"/>
        <rFont val="Arial"/>
        <family val="2"/>
        <charset val="238"/>
      </rPr>
      <t>Pm3</t>
    </r>
  </si>
  <si>
    <t>KERAMIČARSKA IN TLAKARSKA DELA</t>
  </si>
  <si>
    <t xml:space="preserve">Opomba:V enotno cene je potrebno zajeti delovne odre in vkalkulirati 5% keramike za razreza.   </t>
  </si>
  <si>
    <t>Dobava in polaganje notranje talne nedrseče (razred R10)  keramike, deb. 10 mm, dimenzij 60/60,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 barva po izboru projektanta)</t>
  </si>
  <si>
    <t>Dobava in polaganje nizkostenske obrobe z zaobljenim robom keramike  deb. 10 mm, dimenzij 7/60,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barva po izboru projektanta)</t>
  </si>
  <si>
    <r>
      <t xml:space="preserve">Dobava in polaganje notranje </t>
    </r>
    <r>
      <rPr>
        <b/>
        <sz val="10"/>
        <rFont val="Arial"/>
        <family val="2"/>
        <charset val="238"/>
      </rPr>
      <t>stenske keramike</t>
    </r>
    <r>
      <rPr>
        <sz val="10"/>
        <rFont val="Arial"/>
        <family val="2"/>
        <charset val="238"/>
      </rPr>
      <t>, deb. 10 mm, dimenzij 30/30, na predhodno očiščeno podlago, fuge so zapolnjene z vodotesno fugirno maso I. kvalitete, komplet z lepilom za keramiko, 3 mm PVC križci, Alu zaoblicami, Alu zaključnimi vogalniki, trajnoelastičnim kitom ter vsemi pomožnimi deli, prenosi in prevozi. Po standardu SIST EN 14411. (kot npr. keramika Marazzi Sistem B -  barva po izboru projektanta) , v višini 210 cm.</t>
    </r>
  </si>
  <si>
    <t>-wc-ji, čistila,skupni prostor- čajna kuhinja</t>
  </si>
  <si>
    <t xml:space="preserve">Dobava in naprava 2x opleska ometa sten z disperzivno notranjo zidno belo barvo, komplet s čiščenjem podlage, s premazom z akril emulzijo, 2x kitanjem in brušenjem površin, ter z vsemi pomožnimi deli, prenosi in prevozi      </t>
  </si>
  <si>
    <t xml:space="preserve">Dobava in naprava 2x opleska  spuščenega stropa  z disperzivno notranjo zidno belo barvo, komplet s čiščenjem podlage, s premazom z akril emulzijo, 2x kitanjem in brušenjem površin, ter z vsemi pomožnimi deli, prenosi in prevozi.      </t>
  </si>
  <si>
    <r>
      <t>Kompletna izdelava</t>
    </r>
    <r>
      <rPr>
        <b/>
        <sz val="10"/>
        <rFont val="Arial"/>
        <family val="2"/>
        <charset val="238"/>
      </rPr>
      <t xml:space="preserve"> PREZRAČEVANE fasade STEN</t>
    </r>
    <r>
      <rPr>
        <sz val="10"/>
        <rFont val="Arial"/>
        <family val="2"/>
        <charset val="238"/>
      </rPr>
      <t xml:space="preserve"> na zunanji strani objekta, predhodno pregledati podlago in dela izvesti po detajlih proizvajalca v kompletni sestavi:</t>
    </r>
  </si>
  <si>
    <t>- predhodni pregled podlage,</t>
  </si>
  <si>
    <t xml:space="preserve">- dobava in montaža  podkonstrukcije fasade 
  (npr. sistem EuroFox Hilti), </t>
  </si>
  <si>
    <t>- dobava in vgradnja izolacijskih plošč  iz kamene mineralne volne 
  (npr. NaturBoard VENTI Knauf Insulation ali 
  enakovredno)  deb. 14 cm lepljene na podlago in
  sidrane s sidrnimi elementi v steno,</t>
  </si>
  <si>
    <t>- dobava in vgradnja vodonepropustne 
  paropropustne folije (npr. Homeseal LDS 0,02 
  UV ali enakovredno)</t>
  </si>
  <si>
    <t>- zračni sloj  5 cm med folijo in končno oblogo</t>
  </si>
  <si>
    <t>- kompozitne fasadne plošče d = 4 mm, ( npr. PLOŠČE ALUCOBOND. Plošče se s kovicami pritrdijo na sistemsko podkonstrukcijo - (npr. sistem EuroFox Hilti). Komplet s podkonstrukcijo, vsemi izrezi, zaključki, zaključnimi letvami, z dilatacijskimi kosi, vsem pomožnim in pritrdilnim materialom, delom, prenosi in prevozi. Zgornji in spodnji zaključek po detajlu proizvajalca. Barva po izboru projektanta.</t>
  </si>
  <si>
    <t>Izdelava zaključnega sloja - cokl sten  v višini 35 cm na zunanji strani objekta, predhodno pregledati podlago in dela izvesti po detajlih proizvajalca, komplet s:</t>
  </si>
  <si>
    <t>- predhodnim pregledom podlage, (izolacijske plošče zajete v popisih v gradbenih delih)</t>
  </si>
  <si>
    <t>- dobavo in vgradnjo PVC vogalnikov z mrežico,</t>
  </si>
  <si>
    <t xml:space="preserve">- dobavo in vgradnjo steklene mreže, lepljene na stiropor, </t>
  </si>
  <si>
    <t xml:space="preserve">- dobavo in vgradnjo izravnalnega sloja, </t>
  </si>
  <si>
    <t>- dobavo in vgradnjo osnovnega premaza z emulzijo,</t>
  </si>
  <si>
    <t>- dobavo in vgradnjo zaključnega silikonskega ometa-kulirplast, z vsemi pomožnimi deli, prenosi in prevozi. Barva po izboru projektanta</t>
  </si>
  <si>
    <t>Dobava, montaža in demontaža fasadnega odra zidanega objekta višine do 10,0 m, komplet z vsemi pomožnimi deli, prevozi in prenosi.</t>
  </si>
  <si>
    <t>- nadstrešnica</t>
  </si>
  <si>
    <t>- varnostnik</t>
  </si>
  <si>
    <t>- vhodni objekt</t>
  </si>
  <si>
    <t>Izvedba zakoličbe objektov, varovanje zakoličbe in postavitev prečnih profilov, komplet z vsemi pomožnimi deli, prenosi in prevozi.</t>
  </si>
  <si>
    <t>3.1</t>
  </si>
  <si>
    <t>3.1.1</t>
  </si>
  <si>
    <t>3.2</t>
  </si>
  <si>
    <t>3.2.1</t>
  </si>
  <si>
    <t>3.2.2</t>
  </si>
  <si>
    <t>3.2.3</t>
  </si>
  <si>
    <t>3.2.4</t>
  </si>
  <si>
    <t>3.2.5</t>
  </si>
  <si>
    <t>3.2.6</t>
  </si>
  <si>
    <t>3.2.7</t>
  </si>
  <si>
    <t>3.2.8</t>
  </si>
  <si>
    <t>3.3</t>
  </si>
  <si>
    <t>3.3.1</t>
  </si>
  <si>
    <t>3.3.2</t>
  </si>
  <si>
    <t>3.3.3</t>
  </si>
  <si>
    <t>3.3.4</t>
  </si>
  <si>
    <t>3.3.5</t>
  </si>
  <si>
    <t>3.3.6</t>
  </si>
  <si>
    <t>3.3.7</t>
  </si>
  <si>
    <t>3.3.8</t>
  </si>
  <si>
    <t>3.3.9</t>
  </si>
  <si>
    <t>3.3.10</t>
  </si>
  <si>
    <t>3.3.11</t>
  </si>
  <si>
    <t>3.3.12</t>
  </si>
  <si>
    <t>3.3.13</t>
  </si>
  <si>
    <t>3.3.14</t>
  </si>
  <si>
    <t>3.3.15</t>
  </si>
  <si>
    <t>3.3.16</t>
  </si>
  <si>
    <t>3.3.17</t>
  </si>
  <si>
    <t>3.3.18</t>
  </si>
  <si>
    <t>3.3.19</t>
  </si>
  <si>
    <t>3.3.20</t>
  </si>
  <si>
    <t>3.5</t>
  </si>
  <si>
    <t>3.4</t>
  </si>
  <si>
    <t>3.4.1</t>
  </si>
  <si>
    <t>3.4.2</t>
  </si>
  <si>
    <t>3.4.3</t>
  </si>
  <si>
    <t>3.4.4</t>
  </si>
  <si>
    <t>3.4.5</t>
  </si>
  <si>
    <t>3.4.6</t>
  </si>
  <si>
    <t>3.4.7</t>
  </si>
  <si>
    <t>3.4.8</t>
  </si>
  <si>
    <t>3.4.9</t>
  </si>
  <si>
    <t>3.4.10</t>
  </si>
  <si>
    <t>3.4.11</t>
  </si>
  <si>
    <t>3.4.12</t>
  </si>
  <si>
    <t>3.4.13</t>
  </si>
  <si>
    <t>3.4.14</t>
  </si>
  <si>
    <t>3.4.15</t>
  </si>
  <si>
    <t>3.4.16</t>
  </si>
  <si>
    <t>3.4.17</t>
  </si>
  <si>
    <t>3.4.18</t>
  </si>
  <si>
    <t>3.5.1</t>
  </si>
  <si>
    <t>3.5.2</t>
  </si>
  <si>
    <t>3.5.3</t>
  </si>
  <si>
    <t>3.5.4</t>
  </si>
  <si>
    <t>3.5.5</t>
  </si>
  <si>
    <t>3.5.6</t>
  </si>
  <si>
    <t>3.5.7</t>
  </si>
  <si>
    <t>3.5.8</t>
  </si>
  <si>
    <t>3.5.9</t>
  </si>
  <si>
    <t>3.5.10</t>
  </si>
  <si>
    <t>3.5.11</t>
  </si>
  <si>
    <t>3.5.12</t>
  </si>
  <si>
    <t>3.5.13</t>
  </si>
  <si>
    <t>3.5.14</t>
  </si>
  <si>
    <t>3.6</t>
  </si>
  <si>
    <t>Dobava in vgrajevanje parne zapore, (npr. Sarnavap 2000E), ohlapno položena, prekrivanje zlepljeno, izvedba po navodilih proizvajalca, komplet z vsem pritrdilnim in  veznim materialom ter vsemi pomožnimi deli, prenosi in prevozi.</t>
  </si>
  <si>
    <t>Dobava in vgrajevanje toplotne izolacije  deb. 6 cm iz kamene volne (npr. plošče SMARTroof Top l=0,038 W/mK in CS(10) 70 kPa, izvedba po navodilih proizvajalca, komplet z vsem pritrdilnim in  veznim materialom ter vsemi pomožnimi deli, prenosi in prevozi.</t>
  </si>
  <si>
    <t>3.6.1</t>
  </si>
  <si>
    <t>3.6.2</t>
  </si>
  <si>
    <t>3.6.3</t>
  </si>
  <si>
    <t>3.6.4</t>
  </si>
  <si>
    <t>3.6.5</t>
  </si>
  <si>
    <t>3.6.6</t>
  </si>
  <si>
    <t>3.6.7</t>
  </si>
  <si>
    <t>3.6.8</t>
  </si>
  <si>
    <t>3.6.9</t>
  </si>
  <si>
    <t>3.6.10</t>
  </si>
  <si>
    <t>3.6.11</t>
  </si>
  <si>
    <t>3.6.12</t>
  </si>
  <si>
    <t>3.6.13</t>
  </si>
  <si>
    <t>3.6.14</t>
  </si>
  <si>
    <t>3.6.15</t>
  </si>
  <si>
    <t>3.6.16</t>
  </si>
  <si>
    <t>3.6.17</t>
  </si>
  <si>
    <t>3.6.18</t>
  </si>
  <si>
    <t>3.6.19</t>
  </si>
  <si>
    <t>3.7</t>
  </si>
  <si>
    <t xml:space="preserve">Opomba:  V enotno cene je potrebno zajeti delovne odre in barvanje vseh kovinskih profilov oz. elementov 1x osnovni premaz in 1x lak premaz brez leska (npr. tesarol barva).                                                                                                                                                                  </t>
  </si>
  <si>
    <t>3.7.1</t>
  </si>
  <si>
    <t>3.7.2</t>
  </si>
  <si>
    <t>3.7.3</t>
  </si>
  <si>
    <t>3.7.4</t>
  </si>
  <si>
    <t>3.7.5</t>
  </si>
  <si>
    <t>3.7.6</t>
  </si>
  <si>
    <t>3.8</t>
  </si>
  <si>
    <t>3.8.1</t>
  </si>
  <si>
    <t>3.8.2</t>
  </si>
  <si>
    <t>3.8.3</t>
  </si>
  <si>
    <t>3.8.4</t>
  </si>
  <si>
    <t>3.8.5</t>
  </si>
  <si>
    <t>3.8.6</t>
  </si>
  <si>
    <t>3.8.7</t>
  </si>
  <si>
    <t>3.8.8</t>
  </si>
  <si>
    <t>3.8.9</t>
  </si>
  <si>
    <t>3.8.10</t>
  </si>
  <si>
    <t>3.8.11</t>
  </si>
  <si>
    <t>3.9</t>
  </si>
  <si>
    <t>3.9.1</t>
  </si>
  <si>
    <t>3.10</t>
  </si>
  <si>
    <t>3.10.1</t>
  </si>
  <si>
    <t>3.10.2</t>
  </si>
  <si>
    <t>3.10.3</t>
  </si>
  <si>
    <t>3.11</t>
  </si>
  <si>
    <t>3.11.1</t>
  </si>
  <si>
    <t>3.11.2</t>
  </si>
  <si>
    <t>3.11.3</t>
  </si>
  <si>
    <t>3.12</t>
  </si>
  <si>
    <t>3.12.1</t>
  </si>
  <si>
    <t>3.12.2</t>
  </si>
  <si>
    <t>3.12.3</t>
  </si>
  <si>
    <t>3.13</t>
  </si>
  <si>
    <t>3.13.1</t>
  </si>
  <si>
    <t>3.13.2</t>
  </si>
  <si>
    <t>3.14</t>
  </si>
  <si>
    <t>3.14.1</t>
  </si>
  <si>
    <t>3.14.2</t>
  </si>
  <si>
    <t>3.14.3</t>
  </si>
  <si>
    <t>3.14.4</t>
  </si>
  <si>
    <t>3.14.5</t>
  </si>
  <si>
    <t>3.14.6</t>
  </si>
  <si>
    <t>3.15</t>
  </si>
  <si>
    <r>
      <t xml:space="preserve">- Nosilec primarni HEA240 </t>
    </r>
    <r>
      <rPr>
        <b/>
        <sz val="10"/>
        <rFont val="Arial"/>
        <family val="2"/>
        <charset val="238"/>
      </rPr>
      <t>N-2</t>
    </r>
  </si>
  <si>
    <t xml:space="preserve">Dobava oz. izdelava in montaža predelne stene iz MAX kompaktne plošče debeline 13 mm, barve izbere projektant po predloženem vzorcu izvajalca,  s pritrjevanjem v zid ali tlak, v enoto cene je potrebno zajeti RF nogice višine 10 cm v spodnji začeni točki, nasadila za vrata, kromirano mat okovje, kjuko in ključavnico za vrata, komplet z vsem pritrdilnim in veznim materialom, ter z vsemi pomožnimi deli in prenosi. (skupne višine stene z nogicami 210 cm) </t>
  </si>
  <si>
    <r>
      <t xml:space="preserve">Dobava in montaža panelne ograje višine 2.0 m (KOČEVAR panelna žična ograja 3D – 5/5 2030x2500 mm ali enakovredna ograja) v barvi RAL 7040, komplet s stebri na 2.50 m (KOČEVAR (H), profil 60x40 mm višine 2500 mm ali enakovredni steber), točkovnimi temelji iz cementnega betona C12/15 Dmax 32 S4 (SIST EN 206:2013 in SIST 1026:2016) dimenzije </t>
    </r>
    <r>
      <rPr>
        <sz val="10"/>
        <rFont val="Symbol"/>
        <family val="1"/>
        <charset val="2"/>
      </rPr>
      <t>f</t>
    </r>
    <r>
      <rPr>
        <sz val="10"/>
        <rFont val="Arial"/>
        <family val="2"/>
        <charset val="238"/>
      </rPr>
      <t>30/80 cm, izvedbo po navodilih proizvajalca, vsem pritrdilnim in veznim materialom ter vsemi pomožnimi deli in prenosi.</t>
    </r>
  </si>
  <si>
    <t xml:space="preserve">Dobava in montaža dvokrilnih vrat dimenzije 2x470/200 cm (KOČEVAR vrata DK panelna 5/5 ali enakovredna vrata) v barvi RAL 7040, komplet s stebri, komplet s točkovnimi temelji iz cementnega betona C12/15 Dmax 32 S4 (SIST EN 206:2013 in SIST 1026:2016), izvedbo po navodilih proizvajalca, elektropogonom za DK vrata TOONA ali enakovrednimpogonom, okovjem, vsem pritrdilnim in veznim materialom ter z vsemi pomožnimi deli in prenosi. </t>
  </si>
  <si>
    <t xml:space="preserve">Dobava in montaža enokrilnih vrat dimenzije 90/200 cm (KOČEVAR vrata EK panelna 5/5 ali enakovredna vrata) v barvi RAL 7040, komplet s stebri, komplet s točkovnimi temelji iz cementnega betona C12/15 Dmax 32 S4 (SIST EN 206:2013 in SIST 1026:2016), izvedbo po navodilih proizvajalca, okovjem, ključavnico, kljuko, vodilom, vsem pritrdilnim in veznim materialom ter z vsemi pomožnimi deli in prenosi. </t>
  </si>
  <si>
    <t>Dobava in vgrajevanje nosilne plasti bituminizirane zmesi AC 22 base B50/70 A2 v debelini 6 cm, komplet z vsemi pomožnimi deli, prenosi in prevozi.</t>
  </si>
  <si>
    <t>Izdelava vtočne in iztočne glave prepusta iz BC DN400, komplet z izkopom, zasipom iz gramoza (vezljiva zemljina - 3. kategorije) in komprimiranjem v plasteh 20 cm do zbitosti 60 MPa, dobavo in vgrajevanjem cementnega betona C25/30 XC2 CI 0,2 Dmax32 S4 PV-I (SIST EN 206:2013, SIST 1026:2016), armaturo S500 (SIST EN 10080:2005), dobavo in polaganjem kamnometa za zavarovanje brežine in dna obcestnega jarka (5 m2) debeline do 25 cm zafugiranega v cementni beton ter vsemi pomožnimi deli, prenosi in prevozi.</t>
  </si>
  <si>
    <t>Dobava in vgrajevanje obrabne in zaporne plasti bituminizirane zmesi AC 11 surf B50/70 A2 v debelini 5 cm, komplet z vsemi pomožnimi deli, prenosi in prevozi.</t>
  </si>
  <si>
    <t>Dobava in vgrajevanje posteljice iz gramoza (vezljiva zemljina - 3. kategorije) v debelini do 45 cm v območju povezovalne ceste, krožnega križišča in vhodne ceste pri vhodnem portalu, komplet s komprimiranjem v plasteh po 20 cm do zbitosti 100 MPa in obračunom v komprimiranem stanju ter z vsemi pomožnimi deli, prenosi in prevozi.</t>
  </si>
  <si>
    <t>Dobava in vgrajevanje tampona iz nevezane nosilne plasti enakomerno zrnatega drobljenca (0-32 mm) v debelini do 25 cm s komprimiranjem do zbitosti 100 MPa in obračunom v komprimiranem stanju, komplet z vsemi pomožnimi deli, prenosi in prevozi.</t>
  </si>
  <si>
    <t>Dobava in vgrajevanje posteljice iz gramoza (vezljiva zemljina - 3. kategorije) v debelini do 45 cm v območju dostopne ceste in parkirišča za tovorna vozila, komplet s komprimiranjem v plasteh po 20 cm do zbitosti 100 MPa in obračunom v komprimiranem stanju ter z vsemi pomožnimi deli, prenosi in prevozi.</t>
  </si>
  <si>
    <r>
      <t xml:space="preserve">Dobava oz. izdelava in montaža </t>
    </r>
    <r>
      <rPr>
        <b/>
        <sz val="10"/>
        <rFont val="Arial"/>
        <family val="2"/>
        <charset val="238"/>
      </rPr>
      <t>stropnega sistema</t>
    </r>
    <r>
      <rPr>
        <sz val="10"/>
        <rFont val="Arial"/>
        <family val="2"/>
        <charset val="238"/>
      </rPr>
      <t xml:space="preserve"> iz mavčnih plošč z enonivojsko kovinsko podkonstrukcijo D113, sestavljenih iz dvoslojne obloge Knauf gradbenih plošč GKF DF 2x12,5mm dim. 2000/1250/12,5 mm, komplet z bandažiranjem - Q2, vsem pritrdilnim materialom ter vsemi pomožnimi deli, prenosi in prevozi. Sistem: Knauf D112 - pritličje. Strop spuščen 37 cm. Zidan objekt</t>
    </r>
  </si>
  <si>
    <t>notranjega zaobljenega Alu podboja, sistema kot npr. ALU-K, Tipa 50PI ali drug enakovreden sistem. Brez vidnih pritrdil. Podboj prašno barvan v niansi po izboru projektanta. Komplet z vsem pritrdilnim in veznim materialom ter vsemi pomožnimi deli, prenosi in prevozi.</t>
  </si>
  <si>
    <r>
      <t>- Nosilec sekundarni HOP 40x40x2</t>
    </r>
    <r>
      <rPr>
        <b/>
        <sz val="10"/>
        <rFont val="Arial"/>
        <family val="2"/>
        <charset val="238"/>
      </rPr>
      <t xml:space="preserve"> - </t>
    </r>
    <r>
      <rPr>
        <sz val="10"/>
        <rFont val="Arial"/>
        <family val="2"/>
        <charset val="238"/>
      </rPr>
      <t xml:space="preserve">podkonstrukcija vertikalne maske </t>
    </r>
    <r>
      <rPr>
        <b/>
        <sz val="10"/>
        <rFont val="Arial"/>
        <family val="2"/>
        <charset val="238"/>
      </rPr>
      <t>N-7</t>
    </r>
  </si>
  <si>
    <r>
      <t>- Nosilec sekundarni HOP 30x30x2</t>
    </r>
    <r>
      <rPr>
        <b/>
        <sz val="10"/>
        <rFont val="Arial"/>
        <family val="2"/>
        <charset val="238"/>
      </rPr>
      <t xml:space="preserve"> - </t>
    </r>
    <r>
      <rPr>
        <sz val="10"/>
        <rFont val="Arial"/>
        <family val="2"/>
        <charset val="238"/>
      </rPr>
      <t xml:space="preserve">podkonstrukcija spuščenega stropa, kpl. </t>
    </r>
    <r>
      <rPr>
        <u/>
        <sz val="10"/>
        <rFont val="Arial"/>
        <family val="2"/>
        <charset val="238"/>
      </rPr>
      <t>z vijačenjem</t>
    </r>
    <r>
      <rPr>
        <sz val="10"/>
        <rFont val="Arial"/>
        <family val="2"/>
        <charset val="238"/>
      </rPr>
      <t xml:space="preserve">, vsem pritrdilnim in veznim materialom </t>
    </r>
    <r>
      <rPr>
        <b/>
        <sz val="10"/>
        <rFont val="Arial"/>
        <family val="2"/>
        <charset val="238"/>
      </rPr>
      <t>N-8</t>
    </r>
  </si>
  <si>
    <t>Dobava in montaža 1 nastopne ploskve stopnišča  dim. 1000x700 mm izdelanih iz ultra prešanih vroče cinkanih rešetk z nosilnimi trakovi 50/5 mm (33x33), s protidrsnim robom, stranskim robom za pritrjevanje na nosilno konstrukcijo, komplet z vsem pritrdilnim in veznim materialom ter vsemi pomožnimi deli, prenosi in prevozi. (npr. pohodne rešetke BENKOtehna ali enakovredno)</t>
  </si>
  <si>
    <r>
      <t xml:space="preserve">Dobava oz. izdelava in montaža </t>
    </r>
    <r>
      <rPr>
        <b/>
        <sz val="10"/>
        <rFont val="Arial CE"/>
        <charset val="238"/>
      </rPr>
      <t>stenskega sistema</t>
    </r>
    <r>
      <rPr>
        <sz val="10"/>
        <rFont val="Arial CE"/>
        <family val="2"/>
        <charset val="238"/>
      </rPr>
      <t xml:space="preserve"> iz mavčnih plošč s kovinsko podkonstrukcijo W628B, sestavljenih iz enostranske dvoslojne obloge Knauf gradbenih plošč GKBI H2 dim. 2000/1250/12,5 mm, enojne kovinske podkonstrukcije deb. 50 mm, komplet z bandažiranjem - Q2, vsem pritrdilnim materialom ter vsemi pomožnimi deli, prenosi in prevozi. Sistem: Knauf W628B debelina 7,5 cm ali enakovredno, višina 130 cm                                                                                         </t>
    </r>
  </si>
  <si>
    <t xml:space="preserve">Dobava in montaža; izdelava lesenenega spuščenega stropa (zunanjega) iz sibirskega macesna na leseno podkonstrukcijo: 
- deske gladke, klasa AB, dim. 23x95x4000mm. 
-Letve podkonstrukcije se pritrjujejo na AB strop, leseni strop spuščen za 28 cm, pritrjen z nevidnim vijačenjem.  Komplet s podkonstrukcijo, kameno volno (kot npr.KNAUF NaturBoard VENTI - 5 cm), dobavo in vgradnjo vodonepropustne paropropustne foije (npr. Homeseal LDS 0,02 UV ali enakovredno) z vsem pomožnim in pritrdilnim materialom, deli, prenosi, odranjem in prevozi.            </t>
  </si>
  <si>
    <t>POHIŠTVENA OPREMA</t>
  </si>
  <si>
    <r>
      <rPr>
        <b/>
        <sz val="10"/>
        <rFont val="Arial"/>
        <family val="2"/>
        <charset val="238"/>
      </rPr>
      <t>M1.M2.M3</t>
    </r>
    <r>
      <rPr>
        <sz val="10"/>
        <rFont val="Arial"/>
        <family val="2"/>
        <charset val="238"/>
      </rPr>
      <t xml:space="preserve"> Izdelava, dobava in montaža pisalne mize.
Delovna površina mize izdelana iz iverne plošče debeline 28 mm, obojestransko laminirane,  barva laminata po izboru projektanta. Delovna površina je pritrjena na mizne noge, preko točkovnih distančnikov, podnožje je kovinsko, noge okrogle. Robovi zaključeni z ABS nalimkom, ABS nalimek debeline 2 mm z posnetimi robovi. Barva nalimka v barvi laminata.
Delovna miza je opremljena z nosilcem za kable in nosilcem za računalnik (pritrjen pod delovno površino) ter z odprtino za kable v delovni površini z vgrajenim pokrovom</t>
    </r>
  </si>
  <si>
    <r>
      <rPr>
        <b/>
        <sz val="10"/>
        <rFont val="Arial"/>
        <family val="2"/>
        <charset val="238"/>
      </rPr>
      <t>M1</t>
    </r>
    <r>
      <rPr>
        <sz val="10"/>
        <rFont val="Arial"/>
        <family val="2"/>
        <charset val="238"/>
      </rPr>
      <t xml:space="preserve"> Dim. 200x70x75 cm</t>
    </r>
  </si>
  <si>
    <r>
      <rPr>
        <b/>
        <sz val="10"/>
        <rFont val="Arial"/>
        <family val="2"/>
        <charset val="238"/>
      </rPr>
      <t>M3</t>
    </r>
    <r>
      <rPr>
        <sz val="10"/>
        <rFont val="Arial"/>
        <family val="2"/>
        <charset val="238"/>
      </rPr>
      <t xml:space="preserve"> Dim. 280x80x75 cm</t>
    </r>
  </si>
  <si>
    <r>
      <rPr>
        <b/>
        <sz val="10"/>
        <rFont val="Arial"/>
        <family val="2"/>
        <charset val="238"/>
      </rPr>
      <t>M4</t>
    </r>
    <r>
      <rPr>
        <sz val="10"/>
        <rFont val="Arial"/>
        <family val="2"/>
        <charset val="238"/>
      </rPr>
      <t xml:space="preserve"> Dim. 90x60x75 cm</t>
    </r>
  </si>
  <si>
    <r>
      <rPr>
        <b/>
        <sz val="10"/>
        <rFont val="Arial"/>
        <family val="2"/>
        <charset val="238"/>
      </rPr>
      <t>P1</t>
    </r>
    <r>
      <rPr>
        <sz val="10"/>
        <rFont val="Arial"/>
        <family val="2"/>
        <charset val="238"/>
      </rPr>
      <t xml:space="preserve"> Dim. dim: 45x60x60 cm (k mizam M1 in M3)</t>
    </r>
  </si>
  <si>
    <r>
      <rPr>
        <b/>
        <sz val="10"/>
        <rFont val="Arial"/>
        <family val="2"/>
        <charset val="238"/>
      </rPr>
      <t>ČK. Čajna kuhinja</t>
    </r>
    <r>
      <rPr>
        <sz val="10"/>
        <rFont val="Arial"/>
        <family val="2"/>
        <charset val="238"/>
      </rPr>
      <t xml:space="preserve"> 
dim: š x g x v=230 x 60 x 212,5 cm
Izdelava, dobava in montaža kuhinjskih elementov: podpultnih elementov z delovno površino in visečih elementov, dobavo in vgradnjo steklokeramične kuhalne plošče na dva kuhalnika, vgradnega hladilnika,  dobavo in vgradnjo inox korita z odcejevalnikom.
Delovna površina pulta je izdelana iz iverne plošče debeline 48 mm, obojestransko laminirane, izvedena z vnaprej pripravljenim izrezom za indukcijsko ploščo in korito. barva laminata po izboru projektanta. Delovna površina je postavljena na podstavne omare. 
Med zgornjimi in spodnjimi elementi je stenska obloga visoka 60 cm, izvedena iz kaljenega stekla s fototapeto debeline 5 mm,  tesnjena s tesnilno maso. 
Kuhinjo sestavljajo:  1 podstavna omara pod koritom s setom košev za smeti (š=60cm), 1 podstavni predalnik  (š=50cm), 2 podpultni omari s policami (š=60cm), 3 viseče omare s polico (š=60cm), ena odprta viseča omara s policami (š=50cm).
Stene korpusa elementov so izdelane iz iverala debeline 18 mm, v enaki barvi kot je laminat. Globina spodnjih elementov je 60 cm, globina zgornjih elementov je 30 cm. 
Police so izdelane iz iverala debeline 18 mm in morajo biti pomične. Robovi polic so vsestransko robljeni z robnim trakom v barvi iverala. Police so postavljene na točkovne jeklene nastavke z možnostjo postavitve na poljubno višino.
Čela predalov so iz iverne plošče debeline 18 mm in obojestransko oblepljenim z laminatom, s strani so robovi oblepljeni z ABS nalimki, nalimki naj imajo posnete robove. Predali s polnim izvlekom. 
Vrata omarice so izdelane iz iverne plošče debeline 18 mm+2x laminat.Pritrjena so s sponami iz polne kovine, z zapiralno vzmetno avtomatiko in blažilnim sistemom, z odpiranjem do kota 110°. Robovi vrat so zaključeni z ABS nalimkom, debelina nalimka 2,00 mm. Nalimki imajo posnete robove. Ročaji kovinski, po potrditvi projektanta.
Barve po potrditvi projektanta.
V ceno je potrebno zajeti tudi dobavo in montažo naslednjih aparatov:
- enojno pomivalno korito iz nerjavečega jekla z odcejevalnikom dim. 80x50x15 cm (npr. Alveus Line 80) in  sifonom oziroma odtočnmi instalacijskim materialom, v ceno je potrebno zajeti tudi montažo sifona. 
- steklokeramična kuhalna plošča na dva kuhalnika (npr. Gorenje ECT330CSC),
- vgradni hladilnik (npr. Gorenje vgradni podpultni hladilnik RBIU6092AW ).</t>
    </r>
  </si>
  <si>
    <r>
      <rPr>
        <b/>
        <sz val="10"/>
        <rFont val="Arial"/>
        <family val="2"/>
        <charset val="238"/>
      </rPr>
      <t>M2</t>
    </r>
    <r>
      <rPr>
        <sz val="10"/>
        <rFont val="Arial"/>
        <family val="2"/>
        <charset val="238"/>
      </rPr>
      <t xml:space="preserve"> dim: šxdxv=70x120x75 cm
Izdelava, dobava in montaža </t>
    </r>
    <r>
      <rPr>
        <b/>
        <sz val="10"/>
        <rFont val="Arial"/>
        <family val="2"/>
        <charset val="238"/>
      </rPr>
      <t>mize</t>
    </r>
    <r>
      <rPr>
        <sz val="10"/>
        <rFont val="Arial"/>
        <family val="2"/>
        <charset val="238"/>
      </rPr>
      <t xml:space="preserve"> v skupnem prostoru. Delovna površina mize izdelana iz iverne plošče debeline 28 mm, obojestransko laminirane. Delovna površina je pritrjena na podnožje preko točkovnih distančnikov, podnožje je kovinsko, noge okrogle. Robovi zaključeni z ABS nalimkom, ABS nalimek debeline 2 mm z posnetimi robovi. Barva nalimka v barvi laminata. Barva laminata po potrditvi projektanta.</t>
    </r>
  </si>
  <si>
    <r>
      <rPr>
        <b/>
        <sz val="10"/>
        <rFont val="Arial"/>
        <family val="2"/>
        <charset val="238"/>
      </rPr>
      <t>S2</t>
    </r>
    <r>
      <rPr>
        <sz val="10"/>
        <rFont val="Arial"/>
        <family val="2"/>
        <charset val="238"/>
      </rPr>
      <t>: STOL
Dobava konferenčnega stola s tapeciranim naslonom in sedežem (umetno usnje). Stol ima kromirano ogrodje, brez ročnih opiral. Stol naj bo nakladalen. Barva umetnega usnja se izbere po predloženem vzorcu izvajalca pred izvedbo. (npr. Ergoles, konferenčni stol 438)</t>
    </r>
  </si>
  <si>
    <r>
      <rPr>
        <b/>
        <sz val="10"/>
        <rFont val="Arial"/>
        <family val="2"/>
        <charset val="238"/>
      </rPr>
      <t>GO.</t>
    </r>
    <r>
      <rPr>
        <sz val="10"/>
        <rFont val="Arial"/>
        <family val="2"/>
        <charset val="238"/>
      </rPr>
      <t xml:space="preserve"> Dobava in montaža dvojnih kovinskih garderobnih omaric - z dvojnimi vrati in eno polico; s cilindrično ključavnico na ključ, s skritimi tečaji za vrata. Omarice so v celoti varjene  in lakirane. Dim. omarice: h 1800 × g 500 × d 580 mm (npr. KIT Žižki G.O. 180.50.58_D2), barva RAL po izboru projektanta, komplet s pomožnimi deli, prenosi in prevozi.</t>
    </r>
  </si>
  <si>
    <r>
      <rPr>
        <b/>
        <sz val="10"/>
        <rFont val="Arial"/>
        <family val="2"/>
        <charset val="238"/>
      </rPr>
      <t>OČ.</t>
    </r>
    <r>
      <rPr>
        <sz val="10"/>
        <rFont val="Arial"/>
        <family val="2"/>
        <charset val="238"/>
      </rPr>
      <t xml:space="preserve"> Dobava in montaža kovinske omare za čistila - dvokrilna, št. polic 3+1, s ključavnico s kovinskim ročajem, dim. h 1800 × g 500 × d 800 mm (npr. KIT Žižki G.O. 180.60.80 [Č]), barva RAL po izboru projektanta, komplet s pomožnimi deli, prenosi in prevozi.</t>
    </r>
  </si>
  <si>
    <t>3.15.1</t>
  </si>
  <si>
    <t>3.15.2</t>
  </si>
  <si>
    <t>3.15.3</t>
  </si>
  <si>
    <t>3.15.4</t>
  </si>
  <si>
    <t>3.15.5</t>
  </si>
  <si>
    <t>3.15.6</t>
  </si>
  <si>
    <t>3.15.7</t>
  </si>
  <si>
    <t>3.15.8</t>
  </si>
  <si>
    <t>3.16</t>
  </si>
  <si>
    <r>
      <t xml:space="preserve">Dobava in montaža enokrilnih Alu zunanjih vhodnih vrat s troslojnim termoizolacijskim, kaljenim in lepljenim steklom (Ug = 0,5 W/m²K) z nadsvetlobo in s podbojem (kot npr. ALUk 77ID),  svetle odprtine 910/2100 mm,  izdelanih iz Alu profilov  (skupna toplotna prehodnost podboja in vrat  je 1,10 W/m2K, v ceno je zajeti tudi dodatni profil 180 mm na spodnji strani zaradi estriha, komplet z okovjem in kljuko po standardu EN179), odpiranjem po shemi ter vsemi pomožnimi deli, prenosi in prevozi. </t>
    </r>
    <r>
      <rPr>
        <b/>
        <sz val="10"/>
        <rFont val="Arial"/>
        <family val="2"/>
        <charset val="238"/>
      </rPr>
      <t>ZV1, ZV2</t>
    </r>
    <r>
      <rPr>
        <sz val="10"/>
        <rFont val="Arial"/>
        <family val="2"/>
        <charset val="238"/>
      </rPr>
      <t>.
Barva po izboru projektanta</t>
    </r>
  </si>
  <si>
    <r>
      <rPr>
        <b/>
        <sz val="10"/>
        <rFont val="Arial"/>
        <family val="2"/>
        <charset val="238"/>
      </rPr>
      <t>P1.</t>
    </r>
    <r>
      <rPr>
        <sz val="10"/>
        <rFont val="Arial"/>
        <family val="2"/>
        <charset val="238"/>
      </rPr>
      <t xml:space="preserve"> 
Izdelava, dobava in montaža predalnika na kolescih s 4-mi predali dim. 45x60x60. 
Korpus in hrbtišče iz iverala debeline 18 mm. Čela korpusnih ploskev zaščitena z robnim trakom, čelo vrhnje plošče predalnika je oblepljeno z ABS nalimkom. Čela predalov so iz iverne plošče debeline 18 mm in obojestransko oblepljenim z laminatom, s strani so robovi oblepljeni z ABS nalimki, nalimki naj imajo posnete robove. Predali s polnim izvlekom,  stabilna, popolnoma sinhronizirana vodila, mehko zapiranje. Predali so opremljeni s centralno ključavnico za sočasno zaklepanje vseh predalov. Nad omaro je izvedena pokrivna plošča iz iverne plošče debeline 18 mm+ laminat.</t>
    </r>
  </si>
  <si>
    <r>
      <rPr>
        <b/>
        <sz val="10"/>
        <rFont val="Arial"/>
        <family val="2"/>
        <charset val="238"/>
      </rPr>
      <t>S1</t>
    </r>
    <r>
      <rPr>
        <sz val="10"/>
        <rFont val="Arial"/>
        <family val="2"/>
        <charset val="238"/>
      </rPr>
      <t>: STOL VRTILJAK
Stol vrtiljak z opiralom za roke, ergonomsko oblikovan naslon. Naslon in sedalo sedežne školjke oblazinjeno z blagom mikrofiber. Barva blaga se izbere po predloženem vzorcu izvajalca pred izvedbo.  Jekleno ogrodje, s kromirano finalno obdelavo v visokem sijaju. Plinski dvižni mehanizem, nastavljivo sedišče po višini in naklonu, nastavljivo hrbtišče po višini in naklonu, asinhrona nastavitev sedišča in hrbtišča. Petkrako podnožje z gumiranimi kolesi. (npr. Ergoles, pisarniški stol Beta synchron)</t>
    </r>
  </si>
  <si>
    <t xml:space="preserve">Dobava in montaža Alu sten, izdelanih iz Alu profilov (kot npr. ALUk 77IW - okenski elementi , TIP 67CL-36- drsni elementi, 77ID - vrata) z zasteklitvijo s troslojnim termoizolacijskim steklom, skupna toplotna prehodnost okvirja in stekla Uw=1,10 W/m2K), Nezastekljen del stene zapolnjen s kameno volno, komplet z okovjem in kljuko, odkapnim robom / pločevino spodaj, z vsemi pomožnimi deli, prenosi in prevozi. Vhodna vrata imajo kljuko po standardu SIST EN179. Odpiranje po shemi. Barva po izboru projektanta. </t>
  </si>
  <si>
    <r>
      <t>- Dim. 3400 mm x 2930 mm, vgrajena vrata dim. 90/210 (svetla odprtina) z nadsvetlobo in dvema prisvetlobama dim. 970/1700 mm -</t>
    </r>
    <r>
      <rPr>
        <b/>
        <sz val="10"/>
        <rFont val="Arial"/>
        <family val="2"/>
        <charset val="238"/>
      </rPr>
      <t xml:space="preserve">SS 01; </t>
    </r>
    <r>
      <rPr>
        <sz val="10"/>
        <rFont val="Arial"/>
        <family val="2"/>
        <charset val="238"/>
      </rPr>
      <t>vrata so zastekljena s kaljenim in lepljenim steklom!</t>
    </r>
  </si>
  <si>
    <t xml:space="preserve">Izdelava oz. izvedba 2x vodoodbojnega in paropropustnega premaza SilikonColor na cokel objekta Varnostnik 2,  komplet s predhodnim čiščenjem, s premazom emulzije Sanova primer,  dobavo materiala, komplet z odranjem do višine 5,6 m ter vsemi pomožnimi deli, prenosi in prevozi.  Dela izvesti po navodilih proizvajalca.                                 
</t>
  </si>
  <si>
    <t xml:space="preserve">Izdelava oz. izvedba 2x vodoodbojnega in paropropustnega premaza SilikonColor na betonske stebre,  komplet s predhodnim čiščenjem, s premazom emulzije Sanova primer,  dobavo materiala, komplet z odranjem do višine 5,6 m ter vsemi pomožnimi deli, prenosi in prevozi.  Dela izvesti po navodilih proizvajalca.                                 
</t>
  </si>
  <si>
    <t>Dobava in vgrajevanje krogelnega nasutja granulacije   16-32 mm  med nastavke pasovnih temeljev  v debelini 0,35 m,  komplet s komprimiranjem do projektirane kote dna talne plošče, obračunom v komprimiranem stanju ter z vsemi pomožnimi deli, prenosi in prevozi. Zidan objekt</t>
  </si>
  <si>
    <t>Dobava in vgrajevanje krogelnega nasutja granulacije   16-32 mm  med nastavke pasovnih temeljev  v debelini 1,00 m,  komplet s komprimiranjem do projektirane kote dna talne plošče, obračunom v komprimiranem stanju ter z vsemi pomožnimi deli, prenosi in prevozi. Varnostnik 2</t>
  </si>
  <si>
    <r>
      <t xml:space="preserve">Dobava in vgrajevanje cementnega betona C25/30 XC1 CI 0,2 Dmax32 S4  (SIST EN 206:2013 in SIST 1026:2016) v AB stebre prereza  0.3 m3/m2/m1, komplet z vsemi pomožnimi deli, prenosi in prevozi. Stebri </t>
    </r>
    <r>
      <rPr>
        <sz val="10"/>
        <rFont val="Calibri"/>
        <family val="2"/>
        <charset val="238"/>
      </rPr>
      <t>Ø</t>
    </r>
    <r>
      <rPr>
        <sz val="10"/>
        <rFont val="Arial"/>
        <family val="2"/>
        <charset val="238"/>
      </rPr>
      <t>30 cm</t>
    </r>
  </si>
  <si>
    <r>
      <t xml:space="preserve">Dobava in vgrajevanje cementnega betona C25/30 XC1 CI 0,2 Dmax32 S4  (SIST EN 206:2013 in SIST 1026:2016) v AB stebre prereza nad 0.5 m3/m2/m1, komplet z vsemi pomožnimi deli, prenosi in prevozi. Stebri </t>
    </r>
    <r>
      <rPr>
        <sz val="10"/>
        <rFont val="Calibri"/>
        <family val="2"/>
        <charset val="238"/>
      </rPr>
      <t>Ø</t>
    </r>
    <r>
      <rPr>
        <sz val="10"/>
        <rFont val="Arial"/>
        <family val="2"/>
        <charset val="238"/>
      </rPr>
      <t>50 cm</t>
    </r>
  </si>
  <si>
    <r>
      <t xml:space="preserve">Dobava in vgrajevanje cementnega betona C25/30 XC1CI 0,2 Dmax32 S4  (SIST EN 206:2013 in SIST 1026:2016) v AB stebre prereza nad 0.3 m3/m2/m1, komplet z vsemi pomožnimi deli, prenosi in prevozi. Stebri </t>
    </r>
    <r>
      <rPr>
        <sz val="10"/>
        <rFont val="Calibri"/>
        <family val="2"/>
        <charset val="238"/>
      </rPr>
      <t>Ø</t>
    </r>
    <r>
      <rPr>
        <sz val="10"/>
        <rFont val="Arial"/>
        <family val="2"/>
        <charset val="238"/>
      </rPr>
      <t>60 cm</t>
    </r>
  </si>
  <si>
    <r>
      <t xml:space="preserve">Izdelava enostranskega opaža AB okroglega stebra </t>
    </r>
    <r>
      <rPr>
        <sz val="10"/>
        <rFont val="Arial"/>
        <family val="2"/>
        <charset val="238"/>
      </rPr>
      <t>Ø</t>
    </r>
    <r>
      <rPr>
        <sz val="10"/>
        <rFont val="Arial CE"/>
        <charset val="238"/>
      </rPr>
      <t>30</t>
    </r>
    <r>
      <rPr>
        <sz val="10"/>
        <rFont val="Arial CE"/>
        <family val="2"/>
        <charset val="238"/>
      </rPr>
      <t xml:space="preserve"> do višine 3.40 m za vidni beton, kpl. z opaževanjem, razopaževanjem in čiščenjem opaža ter z vsemi pomožnimi deli, prenosi in prevozi.        </t>
    </r>
  </si>
  <si>
    <r>
      <t xml:space="preserve">Izdelava enostranskega opaža AB okroglega stebra </t>
    </r>
    <r>
      <rPr>
        <sz val="10"/>
        <rFont val="Arial"/>
        <family val="2"/>
        <charset val="238"/>
      </rPr>
      <t>Ø</t>
    </r>
    <r>
      <rPr>
        <sz val="10"/>
        <rFont val="Arial CE"/>
        <charset val="238"/>
      </rPr>
      <t>50</t>
    </r>
    <r>
      <rPr>
        <sz val="10"/>
        <rFont val="Arial CE"/>
        <family val="2"/>
        <charset val="238"/>
      </rPr>
      <t xml:space="preserve"> do višine 5.60 m za vidni beton, kpl. z opaževanjem, razopaževanjem in čiščenjem opaža ter z vsemi pomožnimi deli, prenosi in prevozi.        </t>
    </r>
  </si>
  <si>
    <r>
      <t xml:space="preserve">Izdelava enostranskega opaža AB okroglega stebra </t>
    </r>
    <r>
      <rPr>
        <sz val="10"/>
        <rFont val="Arial"/>
        <family val="2"/>
        <charset val="238"/>
      </rPr>
      <t>Ø</t>
    </r>
    <r>
      <rPr>
        <sz val="10"/>
        <rFont val="Arial CE"/>
        <charset val="238"/>
      </rPr>
      <t>60</t>
    </r>
    <r>
      <rPr>
        <sz val="10"/>
        <rFont val="Arial CE"/>
        <family val="2"/>
        <charset val="238"/>
      </rPr>
      <t xml:space="preserve"> do višine 5.60 m za vidni beton, kpl. z opaževanjem, razopaževanjem in čiščenjem opaža ter z vsemi pomožnimi deli, prenosi in prevozi.        </t>
    </r>
  </si>
  <si>
    <t xml:space="preserve">Dobava in vgradnja opečnih zidakov POROTHERM 25 PROFI DRYFIX ali enakovredeni material za zidove debeline 25 cm in POROTHERM DRYFIX extra lepila ali enakovredenega materiala, komplet z izvedbo po navodilih proizvajalca ter vsemi pomožnimi deli, prenosi in prevozi.                                                          </t>
  </si>
  <si>
    <t xml:space="preserve">Dobava in vgradnja opečnih zidakov 15 cm,    komplet z vsemi pomožnimi deli, prenosi in prevozi po gradbišču.  Kot npr. Go max 15 PU - Goriške opekarne, komplet z vsemi pomožnimi deli, prenosi in prevozi po gradbišču.          </t>
  </si>
  <si>
    <t>STREHA NAD ZIDANIM OBJEKTOM</t>
  </si>
  <si>
    <t>-Dobava in vgrajevanje parne zapore na AB strop, kot npr. Sarnavap 2000E, izvedba po navodilih proizvajalca, komplet z vsem pritrdilnim in  veznim materialom ter vsemi pomožnimi deli, prenosi in prevozi.</t>
  </si>
  <si>
    <t>- Dobava in vgrajevanje toplotne izolacije  deb. 10+10 cm iz kamene volne (kot npr. plošče SMARTroof Top l=0,038 W/mK in CS(10) 70 kPa, izvedba po navodilih proizvajalca, komplet z vsem pritrdilnim in  veznim materialom ter vsemi pomožnimi deli, prenosi in prevozi.</t>
  </si>
  <si>
    <r>
      <t xml:space="preserve">- Dobava in vgrajevanje toplotne izolacije  v naklonu deb. 2-12 cm iz kamene volne (kot npr. plošče SMARTroof Top V NAKLONU </t>
    </r>
    <r>
      <rPr>
        <sz val="10"/>
        <rFont val="Symbol"/>
        <family val="1"/>
        <charset val="2"/>
      </rPr>
      <t>l</t>
    </r>
    <r>
      <rPr>
        <sz val="10"/>
        <rFont val="Arial"/>
        <family val="2"/>
        <charset val="238"/>
      </rPr>
      <t>=0,038 W/mK in CS(10) 70 kPa, izvedba po navodilih proizvajalca, komplet z vsem pritrdilnim in  veznim materialom ter vsemi pomožnimi deli, prenosi in prevozi.</t>
    </r>
  </si>
  <si>
    <t>Dobava in polaganje horizontalne večplastne, sintetične, strešne tesnilne folije na osnovi prvovrstnega fleksibilnega poliofilena (FPO), stabilizirane in ojačane z netkanimi steklenimi vlakni(po EN 13956) (kot.npr. Sarnafil TG 66 -18)  - izvedba po navodilih proizvajalca, komplet z vsem pritrdilnim in veznim materialom ter vsemi pomožnimi deli, prenosi in prevozi.</t>
  </si>
  <si>
    <t>Dobava in vgradnja nosilne trapezne pločevine -  paneli 85/280/0.75 s širino pločevine 1120 mm (npr. Eisen Wagner) izvedba po navodilih proizvajalca, komplet z vsem pritrdilnim in  veznim materialom ter vsemi pomožnimi deli, prenosi in prevozi.</t>
  </si>
  <si>
    <t>Dobava in polaganje strešne tesnilne folije,   z notranje nameščeno ojačitvijo iz grobo tkanega blaga iz poliestra in koprene iz steklenih vlaken (kot.npr. Sarnafil TS 77- E 18)  -  položena ohlapno in prečno na potek nosilne pločevine, točkovno mehansko pritrjena v delu preklopa tesnilnih folij izvedba  po navodilih proizvajalca (Sarnafast sistem), komplet z vsem pritrdilnim in veznim materialom ter vsemi pomožnimi deli, prenosi in prevozi.</t>
  </si>
  <si>
    <t xml:space="preserve">Dobava in montaža kovinskega spuščenega stropa Armstrong Clip In E exterier za zunanjo uporabo, izgrajenega iz dvonivojske kovinske konstrukcije iz glavnih U ter prečnih DP12 profilov, obešenih v primarni strop s sistemsko navojno palico  za spuščanje do 0,15 m. V konstrukcijo so vgrajene kovinske plošče v RAL barvi po izbiri projektanta ;  Orcal Plain EXTERIER . Dokazila o ustreznosti materialov, detajli montaže in razpored podkonstrukcije za doseganje zahtevanih vsaj qW = 0,6 kN/m2 ploskovnega pritiska vetra . Stropne plošče so dodatno fiksirane z varnostno sponko (2 kosa na ploščo). Stenski zidni alu kotnik s tipskimi pritrdili rezanih plošč (profil BPM215013 v enaki barvi kot plošče, pritrdila BPM311081). Komplet z vsem pritrdilnim in veznim materialom ter vsemi pomožnimi deli, prenosi in prevozi. (npr. Armstrong Orcal Clip In Exterier 300x1200mm).
</t>
  </si>
  <si>
    <t>PE - Protikondenčna zapora + Podaljšana spojka 75</t>
  </si>
  <si>
    <t>POPIS DEL</t>
  </si>
  <si>
    <t xml:space="preserve">              Ksenija ŽIŽEK, inž.vok.</t>
  </si>
  <si>
    <t>Odranci, oktober 2020</t>
  </si>
  <si>
    <r>
      <t>Ohišje na vsaki strani opremljeno z vrati,</t>
    </r>
    <r>
      <rPr>
        <u/>
        <sz val="10"/>
        <rFont val="Arial"/>
        <family val="2"/>
        <charset val="238"/>
      </rPr>
      <t xml:space="preserve"> </t>
    </r>
    <r>
      <rPr>
        <sz val="10"/>
        <rFont val="Arial"/>
        <family val="2"/>
        <charset val="238"/>
      </rPr>
      <t>ki omogočajo enostaven dostop do motorja v notranjosti ohišja. Vsa vrata opremljena s kljuko in ključavnico.</t>
    </r>
  </si>
  <si>
    <r>
      <t xml:space="preserve">Brezhalogenski kabli, razred odziva na ogenj </t>
    </r>
    <r>
      <rPr>
        <b/>
        <sz val="9"/>
        <rFont val="Arial"/>
        <family val="2"/>
        <charset val="238"/>
      </rPr>
      <t>Cca s1 d2 a1</t>
    </r>
    <r>
      <rPr>
        <sz val="9"/>
        <rFont val="Arial"/>
        <family val="2"/>
        <charset val="238"/>
      </rPr>
      <t xml:space="preserve">:   </t>
    </r>
  </si>
  <si>
    <r>
      <t xml:space="preserve">bremensko ločilno stikalo </t>
    </r>
    <r>
      <rPr>
        <b/>
        <sz val="10"/>
        <rFont val="Arial"/>
        <family val="2"/>
        <charset val="238"/>
      </rPr>
      <t xml:space="preserve">  100A  </t>
    </r>
    <r>
      <rPr>
        <sz val="10"/>
        <rFont val="Arial"/>
        <family val="2"/>
        <charset val="238"/>
      </rPr>
      <t xml:space="preserve">/ na vratih  s podaljšano vrtrljivo ročko </t>
    </r>
  </si>
  <si>
    <r>
      <rPr>
        <b/>
        <sz val="9"/>
        <rFont val="Arial"/>
        <family val="2"/>
        <charset val="238"/>
      </rPr>
      <t xml:space="preserve">Opomba: </t>
    </r>
    <r>
      <rPr>
        <sz val="9"/>
        <rFont val="Arial"/>
        <family val="2"/>
        <charset val="238"/>
      </rPr>
      <t>Pred oddajo ponudbe preveriti excelove enačbe.</t>
    </r>
  </si>
  <si>
    <r>
      <t xml:space="preserve">Območje delovanja - hlajenje: od -20°C do +52°C </t>
    </r>
    <r>
      <rPr>
        <b/>
        <i/>
        <sz val="9"/>
        <rFont val="Arial"/>
        <family val="2"/>
        <charset val="238"/>
      </rPr>
      <t>(tehnično hlajenje)</t>
    </r>
  </si>
  <si>
    <r>
      <t xml:space="preserve">Dobava in montaža signalnih in napajalnih kablov v zaščitnem opletu (pogojno brez, z zagotovitvijo minimalnih razdalj do bližnjih energetskih kablov) za povezavo med zunanjimi in notranjimi enotami, ter morebitno povezavo do žičnih daljinskih upravljalnikov. </t>
    </r>
    <r>
      <rPr>
        <i/>
        <sz val="10"/>
        <rFont val="Arial"/>
        <family val="2"/>
        <charset val="238"/>
      </rPr>
      <t>Kabel se položi v zaščitno kabelsko zvijavo cevko.</t>
    </r>
    <r>
      <rPr>
        <sz val="10"/>
        <rFont val="Arial"/>
        <family val="2"/>
        <charset val="238"/>
      </rPr>
      <t xml:space="preserve">
</t>
    </r>
    <r>
      <rPr>
        <i/>
        <sz val="10"/>
        <rFont val="Arial"/>
        <family val="2"/>
        <charset val="238"/>
      </rPr>
      <t>Povezava do žčnih daljinskih upravljalnikov se izvede vidno, kabel pa se skrije v nadometni dekoracijski kanalček (cca. 3m/enoto)!</t>
    </r>
  </si>
  <si>
    <r>
      <rPr>
        <b/>
        <sz val="10"/>
        <rFont val="Arial"/>
        <family val="2"/>
        <charset val="238"/>
      </rPr>
      <t>Opomba:</t>
    </r>
    <r>
      <rPr>
        <sz val="10"/>
        <rFont val="Arial"/>
        <family val="2"/>
        <charset val="238"/>
      </rPr>
      <t xml:space="preserve"> Oprema opisana v popisu se lahko zamenja z opremo drugega proizvajalca, z predhodnim soglasjem projektanta projekta. Vendar mora imeti enake ali boljše karakteristike!</t>
    </r>
  </si>
  <si>
    <t>8.1</t>
  </si>
  <si>
    <t>8.2</t>
  </si>
  <si>
    <t>8.3</t>
  </si>
  <si>
    <t>8.4</t>
  </si>
  <si>
    <t>8.5</t>
  </si>
  <si>
    <t>8.6</t>
  </si>
  <si>
    <t>8.7</t>
  </si>
  <si>
    <t>8.8</t>
  </si>
  <si>
    <t>8.9</t>
  </si>
  <si>
    <t>8.10</t>
  </si>
  <si>
    <t>8.11</t>
  </si>
  <si>
    <t>8.12</t>
  </si>
  <si>
    <t>8.13</t>
  </si>
  <si>
    <t>8.14</t>
  </si>
  <si>
    <t>8.15</t>
  </si>
  <si>
    <t>8.16</t>
  </si>
  <si>
    <t>8.17</t>
  </si>
  <si>
    <t>(zajete vrstice 66 - 175)</t>
  </si>
  <si>
    <t>(zajete vrstice 180 - 234)</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</si>
</sst>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7" formatCode="#,##0.00\ &quot;€&quot;;\-#,##0.00\ &quot;€&quot;"/>
    <numFmt numFmtId="44" formatCode="_-* #,##0.00\ &quot;€&quot;_-;\-* #,##0.00\ &quot;€&quot;_-;_-* &quot;-&quot;??\ &quot;€&quot;_-;_-@_-"/>
    <numFmt numFmtId="43" formatCode="_-* #,##0.00\ _€_-;\-* #,##0.00\ _€_-;_-* &quot;-&quot;??\ _€_-;_-@_-"/>
    <numFmt numFmtId="164" formatCode="_-* #,##0.00\ &quot;DM&quot;_-;\-* #,##0.00\ &quot;DM&quot;_-;_-* &quot;-&quot;??\ &quot;DM&quot;_-;_-@_-"/>
    <numFmt numFmtId="165" formatCode="_-* #,##0.00\ &quot;SIT&quot;_-;\-* #,##0.00\ &quot;SIT&quot;_-;_-* &quot;-&quot;??\ &quot;SIT&quot;_-;_-@_-"/>
    <numFmt numFmtId="166" formatCode="#,##0.00\ _S_I_T"/>
    <numFmt numFmtId="167" formatCode="#,##0.00\ &quot;€&quot;"/>
    <numFmt numFmtId="168" formatCode="_-&quot;€&quot;\ * #,##0.00_-;\-&quot;€&quot;\ * #,##0.00_-;_-&quot;€&quot;\ * &quot;-&quot;??_-;_-@_-"/>
    <numFmt numFmtId="169" formatCode="_-* #,##0.00\ _D_M_-;\-* #,##0.00\ _D_M_-;_-* &quot;-&quot;??\ _D_M_-;_-@_-"/>
    <numFmt numFmtId="170" formatCode="#,##0.00\ [$€-1]"/>
    <numFmt numFmtId="171" formatCode="&quot;P V.  &quot;00"/>
    <numFmt numFmtId="172" formatCode="&quot;B11&quot;\.0"/>
    <numFmt numFmtId="173" formatCode="&quot;B9&quot;\.0"/>
    <numFmt numFmtId="174" formatCode="&quot;B2&quot;\.0"/>
    <numFmt numFmtId="175" formatCode="_-* #,##0.00\ _S_I_T_-;\-* #,##0.00\ _S_I_T_-;_-* &quot;-&quot;??\ _S_I_T_-;_-@_-"/>
    <numFmt numFmtId="176" formatCode="_-&quot;£&quot;* #,##0_-;\-&quot;£&quot;* #,##0_-;_-&quot;£&quot;* &quot;-&quot;_-;_-@_-"/>
    <numFmt numFmtId="177" formatCode="_-&quot;£&quot;* #,##0.00_-;\-&quot;£&quot;* #,##0.00_-;_-&quot;£&quot;* &quot;-&quot;??_-;_-@_-"/>
    <numFmt numFmtId="178" formatCode="&quot;B3&quot;\.0"/>
    <numFmt numFmtId="179" formatCode="#,##0.0"/>
    <numFmt numFmtId="180" formatCode="#,##0.00\ _€"/>
    <numFmt numFmtId="181" formatCode="#,##0.00\ [$EUR]"/>
    <numFmt numFmtId="182" formatCode="_(* #,##0.00_);_(* \(#,##0.00\);_(* &quot;-&quot;??_);_(@_)"/>
    <numFmt numFmtId="183" formatCode="_ * #,##0.00_-\ _S_L_T_ ;_ * #,##0.00\-\ _S_L_T_ ;_ * &quot;-&quot;??_-\ _S_L_T_ ;_ @_ "/>
    <numFmt numFmtId="184" formatCode="#,##0.00;[Red]#,##0.00\-"/>
    <numFmt numFmtId="185" formatCode="_(&quot;$&quot;* #,##0_);_(&quot;$&quot;* \(#,##0\);_(&quot;$&quot;* &quot;-&quot;_);_(@_)"/>
    <numFmt numFmtId="186" formatCode="_(&quot;$&quot;* #,##0.00_);_(&quot;$&quot;* \(#,##0.00\);_(&quot;$&quot;* &quot;-&quot;??_);_(@_)"/>
    <numFmt numFmtId="187" formatCode="_-[$€]\ * #.##0.00_-;\-[$€]\ * #.##0.00_-;_-[$€]\ * &quot;-&quot;??_-;_-@_-"/>
    <numFmt numFmtId="188" formatCode="0.00_)"/>
    <numFmt numFmtId="189" formatCode="#,##0.000000\ [$€-1]"/>
    <numFmt numFmtId="190" formatCode="_-* #,##0&quot; €&quot;_-;\-* #,##0&quot; €&quot;_-;_-* &quot;- €&quot;_-;_-@_-"/>
    <numFmt numFmtId="191" formatCode="0.0"/>
    <numFmt numFmtId="192" formatCode="#,##0;\-"/>
    <numFmt numFmtId="193" formatCode="[$-1010409]0.##"/>
  </numFmts>
  <fonts count="192">
    <font>
      <sz val="10"/>
      <name val="Arial CE"/>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ont>
    <font>
      <b/>
      <sz val="11"/>
      <name val="Arial CE"/>
      <charset val="238"/>
    </font>
    <font>
      <b/>
      <sz val="12"/>
      <name val="Arial CE"/>
      <charset val="238"/>
    </font>
    <font>
      <sz val="8"/>
      <name val="Arial CE"/>
      <family val="2"/>
      <charset val="238"/>
    </font>
    <font>
      <sz val="8"/>
      <name val="Arial"/>
      <family val="2"/>
      <charset val="238"/>
    </font>
    <font>
      <sz val="10"/>
      <name val="Arial CE"/>
      <family val="2"/>
      <charset val="238"/>
    </font>
    <font>
      <b/>
      <sz val="12"/>
      <name val="Arial CE"/>
      <family val="2"/>
      <charset val="238"/>
    </font>
    <font>
      <b/>
      <sz val="9"/>
      <name val="Arial"/>
      <family val="2"/>
      <charset val="238"/>
    </font>
    <font>
      <sz val="10"/>
      <name val="Arial"/>
      <family val="2"/>
      <charset val="238"/>
    </font>
    <font>
      <b/>
      <sz val="14"/>
      <name val="Arial"/>
      <family val="2"/>
    </font>
    <font>
      <sz val="11"/>
      <color theme="1"/>
      <name val="Calibri"/>
      <family val="2"/>
      <charset val="238"/>
      <scheme val="minor"/>
    </font>
    <font>
      <sz val="10"/>
      <name val="Arial CE"/>
      <charset val="238"/>
    </font>
    <font>
      <sz val="11"/>
      <name val="AvantGarde Bk BT"/>
      <family val="2"/>
    </font>
    <font>
      <sz val="11"/>
      <color indexed="8"/>
      <name val="Calibri"/>
      <family val="2"/>
      <charset val="238"/>
    </font>
    <font>
      <sz val="12"/>
      <name val="Courier New"/>
      <family val="3"/>
      <charset val="238"/>
    </font>
    <font>
      <sz val="11"/>
      <color indexed="10"/>
      <name val="Arial"/>
      <family val="2"/>
      <charset val="238"/>
    </font>
    <font>
      <sz val="11"/>
      <color indexed="8"/>
      <name val="Arial"/>
      <family val="2"/>
      <charset val="238"/>
    </font>
    <font>
      <sz val="11"/>
      <color indexed="9"/>
      <name val="Arial"/>
      <family val="2"/>
      <charset val="238"/>
    </font>
    <font>
      <sz val="11"/>
      <color indexed="17"/>
      <name val="Arial"/>
      <family val="2"/>
      <charset val="238"/>
    </font>
    <font>
      <b/>
      <sz val="11"/>
      <color indexed="63"/>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b/>
      <sz val="18"/>
      <color indexed="56"/>
      <name val="Cambria"/>
      <family val="2"/>
      <charset val="238"/>
    </font>
    <font>
      <sz val="11"/>
      <color indexed="60"/>
      <name val="Arial"/>
      <family val="2"/>
      <charset val="238"/>
    </font>
    <font>
      <i/>
      <sz val="11"/>
      <color indexed="23"/>
      <name val="Arial"/>
      <family val="2"/>
      <charset val="238"/>
    </font>
    <font>
      <sz val="11"/>
      <color indexed="52"/>
      <name val="Arial"/>
      <family val="2"/>
      <charset val="238"/>
    </font>
    <font>
      <b/>
      <sz val="11"/>
      <color indexed="9"/>
      <name val="Arial"/>
      <family val="2"/>
      <charset val="238"/>
    </font>
    <font>
      <b/>
      <sz val="11"/>
      <color indexed="52"/>
      <name val="Arial"/>
      <family val="2"/>
      <charset val="238"/>
    </font>
    <font>
      <sz val="11"/>
      <color indexed="20"/>
      <name val="Arial"/>
      <family val="2"/>
      <charset val="238"/>
    </font>
    <font>
      <sz val="11"/>
      <color indexed="62"/>
      <name val="Arial"/>
      <family val="2"/>
      <charset val="238"/>
    </font>
    <font>
      <b/>
      <sz val="11"/>
      <color indexed="8"/>
      <name val="Arial"/>
      <family val="2"/>
      <charset val="238"/>
    </font>
    <font>
      <sz val="8"/>
      <color indexed="8"/>
      <name val="Tahoma"/>
      <family val="2"/>
      <charset val="238"/>
    </font>
    <font>
      <u/>
      <sz val="10"/>
      <color indexed="12"/>
      <name val="MS Sans Serif"/>
      <family val="2"/>
      <charset val="238"/>
    </font>
    <font>
      <sz val="10"/>
      <name val="MS Sans Serif"/>
      <family val="2"/>
      <charset val="238"/>
    </font>
    <font>
      <sz val="10"/>
      <name val="Century Gothic"/>
      <family val="2"/>
      <charset val="238"/>
    </font>
    <font>
      <sz val="10"/>
      <name val="Arial CE"/>
      <family val="2"/>
      <charset val="1"/>
    </font>
    <font>
      <sz val="10"/>
      <name val="Arial"/>
      <family val="2"/>
    </font>
    <font>
      <sz val="11"/>
      <color rgb="FF006100"/>
      <name val="Calibri"/>
      <family val="2"/>
      <charset val="238"/>
      <scheme val="minor"/>
    </font>
    <font>
      <sz val="10"/>
      <name val="Times New Roman CE"/>
      <charset val="238"/>
    </font>
    <font>
      <sz val="11"/>
      <color rgb="FFFF0000"/>
      <name val="AvantGarde Bk BT"/>
      <family val="2"/>
    </font>
    <font>
      <u/>
      <sz val="10"/>
      <color theme="10"/>
      <name val="Arial"/>
      <family val="2"/>
      <charset val="238"/>
    </font>
    <font>
      <u/>
      <sz val="11"/>
      <color indexed="12"/>
      <name val="Times New Roman CE"/>
      <charset val="238"/>
    </font>
    <font>
      <u/>
      <sz val="11"/>
      <color theme="10"/>
      <name val="Calibri"/>
      <family val="2"/>
      <charset val="238"/>
    </font>
    <font>
      <b/>
      <sz val="11"/>
      <name val="SLO_Caraway"/>
      <family val="2"/>
      <charset val="238"/>
    </font>
    <font>
      <sz val="10"/>
      <name val="Tahoma"/>
      <family val="2"/>
      <charset val="238"/>
    </font>
    <font>
      <sz val="10"/>
      <name val="Tahoma"/>
      <family val="2"/>
    </font>
    <font>
      <b/>
      <sz val="9"/>
      <name val="Arial"/>
      <family val="2"/>
    </font>
    <font>
      <sz val="11"/>
      <name val="Arial CE"/>
      <family val="2"/>
      <charset val="238"/>
    </font>
    <font>
      <b/>
      <sz val="10"/>
      <name val="Arial CE"/>
    </font>
    <font>
      <b/>
      <sz val="10"/>
      <name val="Arial"/>
      <family val="2"/>
      <charset val="238"/>
    </font>
    <font>
      <b/>
      <sz val="12"/>
      <name val="Arial"/>
      <family val="2"/>
      <charset val="238"/>
    </font>
    <font>
      <sz val="12"/>
      <name val="Arial"/>
      <family val="2"/>
      <charset val="238"/>
    </font>
    <font>
      <b/>
      <sz val="16"/>
      <name val="Arial"/>
      <family val="2"/>
      <charset val="238"/>
    </font>
    <font>
      <sz val="11"/>
      <name val="Arial"/>
      <family val="2"/>
      <charset val="238"/>
    </font>
    <font>
      <b/>
      <sz val="14"/>
      <name val="Arial CE"/>
      <charset val="238"/>
    </font>
    <font>
      <b/>
      <sz val="11"/>
      <name val="Arial"/>
      <family val="2"/>
      <charset val="238"/>
    </font>
    <font>
      <sz val="11"/>
      <color indexed="18"/>
      <name val="Arial CE"/>
      <family val="2"/>
      <charset val="238"/>
    </font>
    <font>
      <sz val="11"/>
      <color indexed="60"/>
      <name val="Arial CE"/>
      <family val="2"/>
      <charset val="238"/>
    </font>
    <font>
      <sz val="11"/>
      <color indexed="8"/>
      <name val="Arial CE"/>
      <family val="2"/>
      <charset val="238"/>
    </font>
    <font>
      <vertAlign val="superscript"/>
      <sz val="10"/>
      <name val="Arial"/>
      <family val="2"/>
      <charset val="238"/>
    </font>
    <font>
      <sz val="9"/>
      <name val="Arial"/>
      <family val="2"/>
      <charset val="238"/>
    </font>
    <font>
      <b/>
      <sz val="12"/>
      <color indexed="8"/>
      <name val="Arial"/>
      <family val="2"/>
      <charset val="238"/>
    </font>
    <font>
      <sz val="14"/>
      <color indexed="8"/>
      <name val="Arial"/>
      <family val="2"/>
      <charset val="238"/>
    </font>
    <font>
      <sz val="12"/>
      <color indexed="8"/>
      <name val="Arial"/>
      <family val="2"/>
      <charset val="238"/>
    </font>
    <font>
      <b/>
      <i/>
      <sz val="10"/>
      <name val="Arial"/>
      <family val="2"/>
      <charset val="238"/>
    </font>
    <font>
      <i/>
      <sz val="10"/>
      <name val="Arial"/>
      <family val="2"/>
      <charset val="238"/>
    </font>
    <font>
      <sz val="10"/>
      <name val="Helvetica 45 Light"/>
      <family val="2"/>
    </font>
    <font>
      <sz val="10"/>
      <name val="Helvetica 45 Light"/>
      <family val="2"/>
      <charset val="238"/>
    </font>
    <font>
      <vertAlign val="superscript"/>
      <sz val="10"/>
      <name val="Arial CE"/>
      <charset val="238"/>
    </font>
    <font>
      <b/>
      <sz val="7"/>
      <name val="Arial"/>
      <family val="2"/>
      <charset val="238"/>
    </font>
    <font>
      <sz val="10"/>
      <color indexed="8"/>
      <name val="MS Sans Serif"/>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2"/>
      <name val="Tahoma"/>
      <family val="2"/>
      <charset val="238"/>
    </font>
    <font>
      <sz val="11"/>
      <color theme="1"/>
      <name val="Calibri"/>
      <family val="2"/>
      <scheme val="minor"/>
    </font>
    <font>
      <sz val="11"/>
      <color indexed="8"/>
      <name val="Arial Narrow"/>
      <family val="2"/>
      <charset val="238"/>
    </font>
    <font>
      <sz val="11"/>
      <color indexed="9"/>
      <name val="Calibri"/>
      <family val="2"/>
      <charset val="238"/>
    </font>
    <font>
      <sz val="11"/>
      <color theme="0"/>
      <name val="Calibri"/>
      <family val="2"/>
      <scheme val="minor"/>
    </font>
    <font>
      <sz val="11"/>
      <color indexed="9"/>
      <name val="Arial Narrow"/>
      <family val="2"/>
      <charset val="238"/>
    </font>
    <font>
      <sz val="11"/>
      <color indexed="20"/>
      <name val="Calibri"/>
      <family val="2"/>
      <charset val="238"/>
    </font>
    <font>
      <sz val="11"/>
      <color rgb="FF9C0006"/>
      <name val="Calibri"/>
      <family val="2"/>
      <scheme val="minor"/>
    </font>
    <font>
      <sz val="11"/>
      <color indexed="16"/>
      <name val="Calibri"/>
      <family val="2"/>
      <charset val="238"/>
    </font>
    <font>
      <sz val="11"/>
      <color indexed="20"/>
      <name val="Arial Narrow"/>
      <family val="2"/>
      <charset val="238"/>
    </font>
    <font>
      <b/>
      <sz val="11"/>
      <color indexed="10"/>
      <name val="Calibri"/>
      <family val="2"/>
      <charset val="238"/>
    </font>
    <font>
      <b/>
      <sz val="11"/>
      <color rgb="FFFA7D00"/>
      <name val="Calibri"/>
      <family val="2"/>
      <scheme val="minor"/>
    </font>
    <font>
      <b/>
      <sz val="11"/>
      <color indexed="10"/>
      <name val="Calibri"/>
      <family val="2"/>
      <scheme val="minor"/>
    </font>
    <font>
      <b/>
      <sz val="11"/>
      <color indexed="10"/>
      <name val="Calibri"/>
      <family val="2"/>
      <charset val="238"/>
      <scheme val="minor"/>
    </font>
    <font>
      <b/>
      <sz val="11"/>
      <color indexed="53"/>
      <name val="Calibri"/>
      <family val="2"/>
      <charset val="238"/>
    </font>
    <font>
      <b/>
      <sz val="11"/>
      <color indexed="10"/>
      <name val="Arial Narrow"/>
      <family val="2"/>
      <charset val="238"/>
    </font>
    <font>
      <b/>
      <sz val="11"/>
      <color indexed="9"/>
      <name val="Calibri"/>
      <family val="2"/>
      <charset val="238"/>
    </font>
    <font>
      <b/>
      <sz val="11"/>
      <color theme="0"/>
      <name val="Calibri"/>
      <family val="2"/>
      <scheme val="minor"/>
    </font>
    <font>
      <b/>
      <sz val="11"/>
      <color indexed="9"/>
      <name val="Arial Narrow"/>
      <family val="2"/>
      <charset val="238"/>
    </font>
    <font>
      <b/>
      <sz val="11"/>
      <color indexed="8"/>
      <name val="Calibri"/>
      <family val="2"/>
      <charset val="238"/>
    </font>
    <font>
      <i/>
      <sz val="11"/>
      <color indexed="23"/>
      <name val="Calibri"/>
      <family val="2"/>
      <charset val="238"/>
    </font>
    <font>
      <i/>
      <sz val="11"/>
      <color rgb="FF7F7F7F"/>
      <name val="Calibri"/>
      <family val="2"/>
      <scheme val="minor"/>
    </font>
    <font>
      <i/>
      <sz val="11"/>
      <color indexed="23"/>
      <name val="Arial Narrow"/>
      <family val="2"/>
      <charset val="238"/>
    </font>
    <font>
      <sz val="11"/>
      <color indexed="17"/>
      <name val="Calibri"/>
      <family val="2"/>
      <charset val="238"/>
    </font>
    <font>
      <sz val="11"/>
      <color rgb="FF006100"/>
      <name val="Calibri"/>
      <family val="2"/>
      <scheme val="minor"/>
    </font>
    <font>
      <sz val="11"/>
      <color indexed="17"/>
      <name val="Arial Narrow"/>
      <family val="2"/>
      <charset val="238"/>
    </font>
    <font>
      <b/>
      <sz val="15"/>
      <color indexed="62"/>
      <name val="Calibri"/>
      <family val="2"/>
      <charset val="238"/>
    </font>
    <font>
      <b/>
      <sz val="15"/>
      <color theme="3"/>
      <name val="Calibri"/>
      <family val="2"/>
      <scheme val="minor"/>
    </font>
    <font>
      <b/>
      <sz val="15"/>
      <color indexed="62"/>
      <name val="Calibri"/>
      <family val="2"/>
      <scheme val="minor"/>
    </font>
    <font>
      <b/>
      <sz val="15"/>
      <color indexed="62"/>
      <name val="Calibri"/>
      <family val="2"/>
      <charset val="238"/>
      <scheme val="minor"/>
    </font>
    <font>
      <b/>
      <sz val="15"/>
      <color indexed="62"/>
      <name val="Arial Narrow"/>
      <family val="2"/>
      <charset val="238"/>
    </font>
    <font>
      <b/>
      <sz val="13"/>
      <color indexed="62"/>
      <name val="Calibri"/>
      <family val="2"/>
      <charset val="238"/>
    </font>
    <font>
      <b/>
      <sz val="13"/>
      <color theme="3"/>
      <name val="Calibri"/>
      <family val="2"/>
      <scheme val="minor"/>
    </font>
    <font>
      <b/>
      <sz val="13"/>
      <color indexed="62"/>
      <name val="Calibri"/>
      <family val="2"/>
      <scheme val="minor"/>
    </font>
    <font>
      <b/>
      <sz val="13"/>
      <color indexed="62"/>
      <name val="Calibri"/>
      <family val="2"/>
      <charset val="238"/>
      <scheme val="minor"/>
    </font>
    <font>
      <b/>
      <sz val="13"/>
      <color indexed="62"/>
      <name val="Arial Narrow"/>
      <family val="2"/>
      <charset val="238"/>
    </font>
    <font>
      <b/>
      <sz val="11"/>
      <color indexed="62"/>
      <name val="Calibri"/>
      <family val="2"/>
      <charset val="238"/>
    </font>
    <font>
      <b/>
      <sz val="11"/>
      <color theme="3"/>
      <name val="Calibri"/>
      <family val="2"/>
      <scheme val="minor"/>
    </font>
    <font>
      <b/>
      <sz val="11"/>
      <color indexed="62"/>
      <name val="Calibri"/>
      <family val="2"/>
      <scheme val="minor"/>
    </font>
    <font>
      <b/>
      <sz val="11"/>
      <color indexed="62"/>
      <name val="Calibri"/>
      <family val="2"/>
      <charset val="238"/>
      <scheme val="minor"/>
    </font>
    <font>
      <b/>
      <sz val="11"/>
      <color indexed="62"/>
      <name val="Arial Narrow"/>
      <family val="2"/>
      <charset val="238"/>
    </font>
    <font>
      <u/>
      <sz val="10"/>
      <color indexed="12"/>
      <name val="Arial CE"/>
      <charset val="238"/>
    </font>
    <font>
      <sz val="11"/>
      <color indexed="62"/>
      <name val="Calibri"/>
      <family val="2"/>
      <charset val="238"/>
    </font>
    <font>
      <sz val="11"/>
      <color rgb="FF3F3F76"/>
      <name val="Calibri"/>
      <family val="2"/>
      <scheme val="minor"/>
    </font>
    <font>
      <sz val="11"/>
      <color indexed="62"/>
      <name val="Arial Narrow"/>
      <family val="2"/>
      <charset val="238"/>
    </font>
    <font>
      <sz val="11"/>
      <color indexed="10"/>
      <name val="Calibri"/>
      <family val="2"/>
      <charset val="238"/>
    </font>
    <font>
      <sz val="11"/>
      <color rgb="FFFA7D00"/>
      <name val="Calibri"/>
      <family val="2"/>
      <scheme val="minor"/>
    </font>
    <font>
      <sz val="11"/>
      <color indexed="10"/>
      <name val="Calibri"/>
      <family val="2"/>
      <scheme val="minor"/>
    </font>
    <font>
      <sz val="11"/>
      <color indexed="10"/>
      <name val="Calibri"/>
      <family val="2"/>
      <charset val="238"/>
      <scheme val="minor"/>
    </font>
    <font>
      <sz val="11"/>
      <color indexed="53"/>
      <name val="Calibri"/>
      <family val="2"/>
      <charset val="238"/>
    </font>
    <font>
      <sz val="11"/>
      <color indexed="10"/>
      <name val="Arial Narrow"/>
      <family val="2"/>
      <charset val="238"/>
    </font>
    <font>
      <b/>
      <sz val="15"/>
      <color indexed="56"/>
      <name val="Calibri"/>
      <family val="2"/>
      <charset val="238"/>
    </font>
    <font>
      <sz val="10"/>
      <name val="Courier"/>
      <family val="3"/>
    </font>
    <font>
      <sz val="12"/>
      <name val="Times New Roman"/>
      <family val="1"/>
      <charset val="238"/>
    </font>
    <font>
      <sz val="10"/>
      <name val="Times New Roman"/>
      <family val="1"/>
      <charset val="238"/>
    </font>
    <font>
      <sz val="11"/>
      <color indexed="19"/>
      <name val="Calibri"/>
      <family val="2"/>
      <charset val="238"/>
    </font>
    <font>
      <sz val="11"/>
      <color rgb="FF9C6500"/>
      <name val="Calibri"/>
      <family val="2"/>
      <scheme val="minor"/>
    </font>
    <font>
      <sz val="11"/>
      <color indexed="19"/>
      <name val="Calibri"/>
      <family val="2"/>
      <scheme val="minor"/>
    </font>
    <font>
      <sz val="11"/>
      <color indexed="19"/>
      <name val="Calibri"/>
      <family val="2"/>
      <charset val="238"/>
      <scheme val="minor"/>
    </font>
    <font>
      <sz val="11"/>
      <color indexed="60"/>
      <name val="Calibri"/>
      <family val="2"/>
      <charset val="238"/>
    </font>
    <font>
      <sz val="11"/>
      <color indexed="19"/>
      <name val="Arial Narrow"/>
      <family val="2"/>
      <charset val="238"/>
    </font>
    <font>
      <b/>
      <sz val="11"/>
      <color indexed="63"/>
      <name val="Calibri"/>
      <family val="2"/>
      <charset val="238"/>
    </font>
    <font>
      <b/>
      <sz val="11"/>
      <color rgb="FF3F3F3F"/>
      <name val="Calibri"/>
      <family val="2"/>
      <scheme val="minor"/>
    </font>
    <font>
      <b/>
      <sz val="11"/>
      <color indexed="63"/>
      <name val="Arial Narrow"/>
      <family val="2"/>
      <charset val="238"/>
    </font>
    <font>
      <b/>
      <sz val="7"/>
      <color indexed="8"/>
      <name val="Tahoma"/>
      <family val="2"/>
      <charset val="238"/>
    </font>
    <font>
      <b/>
      <sz val="18"/>
      <color indexed="62"/>
      <name val="Cambria"/>
      <family val="2"/>
      <charset val="238"/>
    </font>
    <font>
      <sz val="10"/>
      <color indexed="8"/>
      <name val="Arial"/>
      <family val="2"/>
    </font>
    <font>
      <sz val="10"/>
      <name val="Helv"/>
      <charset val="204"/>
    </font>
    <font>
      <sz val="10"/>
      <name val="Helv"/>
    </font>
    <font>
      <sz val="12"/>
      <name val="Times New Roman"/>
      <family val="1"/>
    </font>
    <font>
      <b/>
      <sz val="18"/>
      <color theme="3"/>
      <name val="Cambria"/>
      <family val="2"/>
      <scheme val="major"/>
    </font>
    <font>
      <b/>
      <sz val="18"/>
      <color indexed="62"/>
      <name val="Cambria"/>
      <family val="2"/>
      <scheme val="major"/>
    </font>
    <font>
      <b/>
      <sz val="18"/>
      <color indexed="62"/>
      <name val="Cambria"/>
      <family val="2"/>
      <charset val="238"/>
      <scheme val="major"/>
    </font>
    <font>
      <b/>
      <sz val="11"/>
      <color theme="1"/>
      <name val="Calibri"/>
      <family val="2"/>
      <scheme val="minor"/>
    </font>
    <font>
      <b/>
      <sz val="11"/>
      <color indexed="8"/>
      <name val="Arial Narrow"/>
      <family val="2"/>
      <charset val="238"/>
    </font>
    <font>
      <sz val="11"/>
      <color rgb="FFFF0000"/>
      <name val="Calibri"/>
      <family val="2"/>
      <scheme val="minor"/>
    </font>
    <font>
      <b/>
      <i/>
      <sz val="9"/>
      <name val="Arial"/>
      <family val="2"/>
      <charset val="238"/>
    </font>
    <font>
      <b/>
      <sz val="8"/>
      <name val="Arial"/>
      <family val="2"/>
      <charset val="238"/>
    </font>
    <font>
      <vertAlign val="superscript"/>
      <sz val="8"/>
      <name val="Arial"/>
      <family val="2"/>
      <charset val="238"/>
    </font>
    <font>
      <b/>
      <sz val="10"/>
      <name val="Arial"/>
      <family val="2"/>
    </font>
    <font>
      <sz val="9"/>
      <name val="Arial"/>
      <family val="2"/>
    </font>
    <font>
      <b/>
      <sz val="14"/>
      <name val="Arial"/>
      <family val="2"/>
      <charset val="238"/>
    </font>
    <font>
      <sz val="14"/>
      <name val="Arial"/>
      <family val="2"/>
      <charset val="238"/>
    </font>
    <font>
      <u val="double"/>
      <sz val="10"/>
      <name val="Arial"/>
      <family val="2"/>
      <charset val="238"/>
    </font>
    <font>
      <u/>
      <sz val="10"/>
      <name val="Arial"/>
      <family val="2"/>
      <charset val="238"/>
    </font>
    <font>
      <sz val="10"/>
      <name val="Symbol"/>
      <family val="1"/>
      <charset val="2"/>
    </font>
    <font>
      <b/>
      <sz val="10"/>
      <name val="Arial CE"/>
      <charset val="238"/>
    </font>
    <font>
      <sz val="9"/>
      <name val="Helvetica 45 Light"/>
      <family val="2"/>
    </font>
    <font>
      <sz val="10"/>
      <name val="Calibri"/>
      <family val="2"/>
      <charset val="238"/>
    </font>
    <font>
      <sz val="10"/>
      <name val="Calibri"/>
      <family val="2"/>
      <charset val="238"/>
      <scheme val="minor"/>
    </font>
    <font>
      <b/>
      <sz val="11"/>
      <name val="Arial CE"/>
      <family val="2"/>
      <charset val="238"/>
    </font>
    <font>
      <strike/>
      <sz val="10"/>
      <name val="Arial"/>
      <family val="2"/>
      <charset val="238"/>
    </font>
  </fonts>
  <fills count="82">
    <fill>
      <patternFill patternType="none"/>
    </fill>
    <fill>
      <patternFill patternType="gray125"/>
    </fill>
    <fill>
      <patternFill patternType="solid">
        <fgColor rgb="FF85FF8B"/>
        <bgColor indexed="64"/>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patternFill>
    </fill>
    <fill>
      <patternFill patternType="solid">
        <fgColor rgb="FFC6EFCE"/>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indexed="51"/>
      </patternFill>
    </fill>
    <fill>
      <patternFill patternType="solid">
        <fgColor indexed="56"/>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7" tint="0.79998168889431442"/>
        <bgColor indexed="64"/>
      </patternFill>
    </fill>
  </fills>
  <borders count="66">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theme="0" tint="-0.499984740745262"/>
      </bottom>
      <diagonal/>
    </border>
    <border>
      <left/>
      <right/>
      <top/>
      <bottom style="thin">
        <color theme="0" tint="-0.34998626667073579"/>
      </bottom>
      <diagonal/>
    </border>
    <border>
      <left/>
      <right/>
      <top/>
      <bottom style="thin">
        <color theme="0" tint="-0.249977111117893"/>
      </bottom>
      <diagonal/>
    </border>
    <border>
      <left/>
      <right/>
      <top/>
      <bottom style="thin">
        <color theme="0" tint="-0.14999847407452621"/>
      </bottom>
      <diagonal/>
    </border>
    <border>
      <left/>
      <right/>
      <top/>
      <bottom style="thin">
        <color theme="0"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ck">
        <color indexed="56"/>
      </bottom>
      <diagonal/>
    </border>
    <border>
      <left/>
      <right/>
      <top/>
      <bottom style="thick">
        <color indexed="54"/>
      </bottom>
      <diagonal/>
    </border>
    <border>
      <left/>
      <right/>
      <top/>
      <bottom style="thick">
        <color indexed="27"/>
      </bottom>
      <diagonal/>
    </border>
    <border>
      <left/>
      <right/>
      <top/>
      <bottom style="medium">
        <color indexed="27"/>
      </bottom>
      <diagonal/>
    </border>
    <border>
      <left/>
      <right/>
      <top/>
      <bottom style="medium">
        <color indexed="44"/>
      </bottom>
      <diagonal/>
    </border>
    <border>
      <left/>
      <right/>
      <top/>
      <bottom style="double">
        <color indexed="10"/>
      </bottom>
      <diagonal/>
    </border>
    <border>
      <left/>
      <right/>
      <top style="thin">
        <color indexed="56"/>
      </top>
      <bottom style="double">
        <color indexed="56"/>
      </bottom>
      <diagonal/>
    </border>
    <border>
      <left/>
      <right/>
      <top style="thin">
        <color indexed="54"/>
      </top>
      <bottom style="double">
        <color indexed="5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indexed="64"/>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s>
  <cellStyleXfs count="4927">
    <xf numFmtId="0" fontId="0" fillId="0" borderId="0"/>
    <xf numFmtId="0" fontId="24" fillId="0" borderId="0"/>
    <xf numFmtId="0" fontId="22" fillId="0" borderId="0"/>
    <xf numFmtId="0" fontId="14" fillId="0" borderId="0"/>
    <xf numFmtId="0" fontId="22" fillId="0" borderId="0"/>
    <xf numFmtId="0" fontId="13" fillId="0" borderId="0"/>
    <xf numFmtId="0" fontId="13" fillId="0" borderId="0"/>
    <xf numFmtId="0" fontId="13" fillId="0" borderId="0"/>
    <xf numFmtId="0" fontId="13" fillId="0" borderId="0"/>
    <xf numFmtId="0" fontId="25" fillId="0" borderId="0"/>
    <xf numFmtId="0" fontId="12" fillId="0" borderId="0"/>
    <xf numFmtId="0" fontId="12" fillId="0" borderId="0"/>
    <xf numFmtId="7" fontId="22" fillId="0" borderId="0" applyFont="0" applyFill="0" applyBorder="0" applyAlignment="0" applyProtection="0"/>
    <xf numFmtId="0" fontId="12" fillId="0" borderId="0"/>
    <xf numFmtId="0" fontId="25" fillId="0" borderId="0"/>
    <xf numFmtId="0" fontId="12" fillId="0" borderId="0"/>
    <xf numFmtId="0" fontId="25" fillId="0" borderId="0"/>
    <xf numFmtId="0" fontId="26" fillId="2" borderId="0" applyAlignment="0">
      <alignment horizontal="justify" vertical="top" wrapText="1"/>
    </xf>
    <xf numFmtId="164" fontId="14" fillId="0" borderId="0" applyFont="0" applyFill="0" applyBorder="0" applyAlignment="0" applyProtection="0"/>
    <xf numFmtId="165" fontId="25" fillId="0" borderId="0" applyFont="0" applyFill="0" applyBorder="0" applyAlignment="0" applyProtection="0"/>
    <xf numFmtId="0" fontId="11" fillId="0" borderId="0"/>
    <xf numFmtId="165" fontId="11" fillId="0" borderId="0" applyFont="0" applyFill="0" applyBorder="0" applyAlignment="0" applyProtection="0"/>
    <xf numFmtId="166" fontId="22" fillId="0" borderId="0" applyFont="0" applyFill="0" applyBorder="0" applyAlignment="0" applyProtection="0"/>
    <xf numFmtId="0" fontId="22" fillId="0" borderId="0"/>
    <xf numFmtId="0" fontId="11" fillId="0" borderId="0"/>
    <xf numFmtId="0" fontId="22" fillId="0" borderId="0"/>
    <xf numFmtId="0" fontId="11" fillId="0" borderId="0"/>
    <xf numFmtId="0" fontId="26" fillId="2" borderId="0" applyAlignment="0">
      <alignment horizontal="justify" vertical="top" wrapText="1"/>
    </xf>
    <xf numFmtId="0" fontId="11" fillId="3" borderId="0" applyNumberFormat="0" applyBorder="0" applyAlignment="0" applyProtection="0"/>
    <xf numFmtId="0" fontId="14" fillId="0" borderId="0"/>
    <xf numFmtId="0" fontId="11" fillId="0" borderId="0"/>
    <xf numFmtId="0" fontId="11" fillId="0" borderId="0"/>
    <xf numFmtId="0" fontId="11" fillId="0" borderId="0"/>
    <xf numFmtId="165" fontId="11" fillId="0" borderId="0" applyFont="0" applyFill="0" applyBorder="0" applyAlignment="0" applyProtection="0"/>
    <xf numFmtId="165" fontId="14" fillId="0" borderId="0" applyFont="0" applyFill="0" applyBorder="0" applyAlignment="0" applyProtection="0"/>
    <xf numFmtId="0" fontId="27" fillId="0" borderId="0"/>
    <xf numFmtId="0" fontId="28" fillId="0" borderId="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7" borderId="0" applyNumberFormat="0" applyBorder="0" applyAlignment="0" applyProtection="0"/>
    <xf numFmtId="0" fontId="30" fillId="10" borderId="0" applyNumberFormat="0" applyBorder="0" applyAlignment="0" applyProtection="0"/>
    <xf numFmtId="0" fontId="31" fillId="13"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43" fontId="27" fillId="0" borderId="0" applyFont="0" applyFill="0" applyBorder="0" applyAlignment="0" applyProtection="0"/>
    <xf numFmtId="0" fontId="32" fillId="6" borderId="0" applyNumberFormat="0" applyBorder="0" applyAlignment="0" applyProtection="0"/>
    <xf numFmtId="0" fontId="33" fillId="17" borderId="9" applyNumberFormat="0" applyAlignment="0" applyProtection="0"/>
    <xf numFmtId="0" fontId="34" fillId="0" borderId="10"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4" fillId="0" borderId="0"/>
    <xf numFmtId="0" fontId="38" fillId="18" borderId="0" applyNumberFormat="0" applyBorder="0" applyAlignment="0" applyProtection="0"/>
    <xf numFmtId="9" fontId="22" fillId="0" borderId="0" applyFont="0" applyFill="0" applyBorder="0" applyAlignment="0" applyProtection="0"/>
    <xf numFmtId="0" fontId="22" fillId="19" borderId="13" applyNumberFormat="0" applyFont="0" applyAlignment="0" applyProtection="0"/>
    <xf numFmtId="0" fontId="29" fillId="0" borderId="0" applyNumberFormat="0" applyFill="0" applyBorder="0" applyAlignment="0" applyProtection="0"/>
    <xf numFmtId="0" fontId="39" fillId="0" borderId="0" applyNumberFormat="0" applyFill="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23" borderId="0" applyNumberFormat="0" applyBorder="0" applyAlignment="0" applyProtection="0"/>
    <xf numFmtId="0" fontId="40" fillId="0" borderId="14" applyNumberFormat="0" applyFill="0" applyAlignment="0" applyProtection="0"/>
    <xf numFmtId="0" fontId="41" fillId="24" borderId="15" applyNumberFormat="0" applyAlignment="0" applyProtection="0"/>
    <xf numFmtId="0" fontId="42" fillId="17" borderId="16" applyNumberFormat="0" applyAlignment="0" applyProtection="0"/>
    <xf numFmtId="0" fontId="43" fillId="5" borderId="0" applyNumberFormat="0" applyBorder="0" applyAlignment="0" applyProtection="0"/>
    <xf numFmtId="0" fontId="44" fillId="9" borderId="16" applyNumberFormat="0" applyAlignment="0" applyProtection="0"/>
    <xf numFmtId="0" fontId="45" fillId="0" borderId="17" applyNumberFormat="0" applyFill="0" applyAlignment="0" applyProtection="0"/>
    <xf numFmtId="0" fontId="20" fillId="0" borderId="0">
      <alignment horizontal="left" vertical="top" wrapText="1" readingOrder="1"/>
    </xf>
    <xf numFmtId="0" fontId="22" fillId="0" borderId="0"/>
    <xf numFmtId="0" fontId="19" fillId="0" borderId="0"/>
    <xf numFmtId="0" fontId="46" fillId="25" borderId="0">
      <alignment horizontal="right" vertical="top"/>
    </xf>
    <xf numFmtId="0" fontId="46" fillId="25" borderId="0">
      <alignment horizontal="left" vertical="top"/>
    </xf>
    <xf numFmtId="0" fontId="11" fillId="0" borderId="0"/>
    <xf numFmtId="0" fontId="14" fillId="0" borderId="0"/>
    <xf numFmtId="0" fontId="14" fillId="0" borderId="0"/>
    <xf numFmtId="167" fontId="22" fillId="0" borderId="0" applyFont="0" applyFill="0" applyBorder="0" applyAlignment="0" applyProtection="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22"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4" fillId="0" borderId="0"/>
    <xf numFmtId="165" fontId="11" fillId="0" borderId="0" applyFont="0" applyFill="0" applyBorder="0" applyAlignment="0" applyProtection="0"/>
    <xf numFmtId="0" fontId="11" fillId="0" borderId="0"/>
    <xf numFmtId="0" fontId="47" fillId="0" borderId="0" applyNumberFormat="0" applyFill="0" applyBorder="0" applyAlignment="0" applyProtection="0"/>
    <xf numFmtId="0" fontId="4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7" fontId="22" fillId="0" borderId="0" applyFont="0" applyFill="0" applyBorder="0" applyAlignment="0" applyProtection="0"/>
    <xf numFmtId="0" fontId="11" fillId="0" borderId="0"/>
    <xf numFmtId="0" fontId="11" fillId="0" borderId="0"/>
    <xf numFmtId="164" fontId="14" fillId="0" borderId="0" applyFont="0" applyFill="0" applyBorder="0" applyAlignment="0" applyProtection="0"/>
    <xf numFmtId="165" fontId="25" fillId="0" borderId="0" applyFont="0" applyFill="0" applyBorder="0" applyAlignment="0" applyProtection="0"/>
    <xf numFmtId="168" fontId="22" fillId="0" borderId="0" applyFont="0" applyFill="0" applyBorder="0" applyAlignment="0" applyProtection="0"/>
    <xf numFmtId="0" fontId="11" fillId="0" borderId="0"/>
    <xf numFmtId="165" fontId="11" fillId="0" borderId="0" applyFont="0" applyFill="0" applyBorder="0" applyAlignment="0" applyProtection="0"/>
    <xf numFmtId="166" fontId="22" fillId="0" borderId="0" applyFont="0" applyFill="0" applyBorder="0" applyAlignment="0" applyProtection="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7" fontId="22" fillId="0" borderId="0" applyFont="0" applyFill="0" applyBorder="0" applyAlignment="0" applyProtection="0"/>
    <xf numFmtId="0" fontId="11" fillId="0" borderId="0"/>
    <xf numFmtId="0" fontId="11"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9" fillId="0" borderId="0"/>
    <xf numFmtId="0" fontId="50" fillId="0" borderId="0">
      <alignment vertical="top" wrapText="1"/>
    </xf>
    <xf numFmtId="0" fontId="11" fillId="0" borderId="0"/>
    <xf numFmtId="0" fontId="19" fillId="0" borderId="0"/>
    <xf numFmtId="0" fontId="49" fillId="0" borderId="0"/>
    <xf numFmtId="165" fontId="11" fillId="0" borderId="0" applyFont="0" applyFill="0" applyBorder="0" applyAlignment="0" applyProtection="0"/>
    <xf numFmtId="169" fontId="14"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0" fontId="11" fillId="3" borderId="0" applyNumberFormat="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0" fontId="22" fillId="0" borderId="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0" fontId="10" fillId="3" borderId="0" applyNumberFormat="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3" borderId="0" applyNumberFormat="0" applyBorder="0" applyAlignment="0" applyProtection="0"/>
    <xf numFmtId="0" fontId="9" fillId="0" borderId="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0" fontId="9" fillId="0" borderId="0"/>
    <xf numFmtId="165" fontId="9"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3" borderId="0" applyNumberFormat="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7" fillId="0" borderId="0"/>
    <xf numFmtId="44" fontId="25" fillId="0" borderId="0" applyFont="0" applyFill="0" applyBorder="0" applyAlignment="0" applyProtection="0"/>
    <xf numFmtId="0" fontId="27" fillId="0" borderId="0"/>
    <xf numFmtId="0" fontId="7" fillId="0" borderId="0"/>
    <xf numFmtId="0" fontId="7" fillId="0" borderId="0"/>
    <xf numFmtId="0" fontId="7" fillId="0" borderId="0"/>
    <xf numFmtId="0" fontId="7" fillId="0" borderId="0"/>
    <xf numFmtId="0" fontId="27" fillId="0" borderId="0"/>
    <xf numFmtId="0" fontId="25" fillId="0" borderId="0"/>
    <xf numFmtId="44" fontId="27" fillId="0" borderId="0" applyFont="0" applyFill="0" applyBorder="0" applyAlignment="0" applyProtection="0"/>
    <xf numFmtId="2" fontId="53" fillId="0" borderId="0">
      <protection locked="0"/>
    </xf>
    <xf numFmtId="0" fontId="53" fillId="0" borderId="0">
      <protection locked="0"/>
    </xf>
    <xf numFmtId="170" fontId="54" fillId="6" borderId="0" applyNumberFormat="0" applyBorder="0" applyAlignment="0" applyProtection="0"/>
    <xf numFmtId="170" fontId="52" fillId="26" borderId="0" applyNumberFormat="0" applyBorder="0" applyAlignment="0" applyProtection="0"/>
    <xf numFmtId="0" fontId="55" fillId="0" borderId="0" applyNumberFormat="0" applyFill="0" applyBorder="0" applyAlignment="0" applyProtection="0">
      <alignment vertical="top"/>
      <protection locked="0"/>
    </xf>
    <xf numFmtId="171" fontId="56" fillId="0" borderId="0" applyNumberFormat="0" applyFill="0" applyBorder="0" applyAlignment="0" applyProtection="0">
      <alignment vertical="top"/>
      <protection locked="0"/>
    </xf>
    <xf numFmtId="171" fontId="56" fillId="0" borderId="0" applyNumberFormat="0" applyFill="0" applyBorder="0" applyAlignment="0" applyProtection="0">
      <alignment vertical="top"/>
      <protection locked="0"/>
    </xf>
    <xf numFmtId="171" fontId="56" fillId="0" borderId="0" applyNumberFormat="0" applyFill="0" applyBorder="0" applyAlignment="0" applyProtection="0">
      <alignment vertical="top"/>
      <protection locked="0"/>
    </xf>
    <xf numFmtId="0" fontId="57" fillId="0" borderId="0" applyNumberFormat="0" applyFill="0" applyBorder="0" applyAlignment="0" applyProtection="0"/>
    <xf numFmtId="4" fontId="23" fillId="0" borderId="6">
      <alignment horizontal="left" vertical="center" wrapText="1"/>
    </xf>
    <xf numFmtId="39" fontId="51" fillId="0" borderId="2">
      <alignment horizontal="right" vertical="top" wrapText="1"/>
    </xf>
    <xf numFmtId="0" fontId="58" fillId="0" borderId="0" applyBorder="0">
      <alignment vertical="center"/>
    </xf>
    <xf numFmtId="0" fontId="22" fillId="0" borderId="0"/>
    <xf numFmtId="0" fontId="2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6" fillId="2" borderId="0" applyAlignment="0">
      <alignment horizontal="justify" vertical="top" wrapText="1"/>
    </xf>
    <xf numFmtId="172" fontId="26" fillId="2" borderId="0" applyAlignment="0">
      <alignment horizontal="justify" vertical="top" wrapText="1"/>
    </xf>
    <xf numFmtId="173" fontId="26" fillId="2" borderId="0" applyAlignment="0">
      <alignment horizontal="justify" vertical="top" wrapText="1"/>
    </xf>
    <xf numFmtId="172" fontId="26" fillId="2" borderId="0" applyAlignment="0">
      <alignment horizontal="justify" vertical="top" wrapText="1"/>
    </xf>
    <xf numFmtId="172" fontId="26" fillId="2" borderId="0" applyAlignment="0">
      <alignment horizontal="justify" vertical="top" wrapText="1"/>
    </xf>
    <xf numFmtId="173" fontId="26" fillId="2" borderId="0" applyAlignment="0">
      <alignment horizontal="justify" vertical="top" wrapText="1"/>
    </xf>
    <xf numFmtId="173" fontId="26" fillId="2" borderId="0" applyAlignment="0">
      <alignment horizontal="justify" vertical="top" wrapText="1"/>
    </xf>
    <xf numFmtId="172" fontId="26" fillId="2" borderId="0" applyAlignment="0">
      <alignment horizontal="justify" vertical="top" wrapText="1"/>
    </xf>
    <xf numFmtId="172" fontId="26" fillId="2" borderId="0" applyAlignment="0">
      <alignment horizontal="justify" vertical="top" wrapText="1"/>
    </xf>
    <xf numFmtId="0" fontId="51" fillId="0" borderId="19">
      <alignment horizontal="left" vertical="top" wrapText="1"/>
    </xf>
    <xf numFmtId="0" fontId="51" fillId="0" borderId="18">
      <alignment horizontal="left" vertical="top" wrapText="1"/>
    </xf>
    <xf numFmtId="16" fontId="61" fillId="0" borderId="0" applyNumberFormat="0" applyFont="0" applyFill="0" applyBorder="0">
      <alignment horizontal="left"/>
    </xf>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2" fontId="22" fillId="0" borderId="0" applyFont="0" applyFill="0" applyBorder="0" applyAlignment="0" applyProtection="0"/>
    <xf numFmtId="175"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6" fontId="22" fillId="0" borderId="0" applyFont="0" applyFill="0" applyBorder="0" applyAlignment="0" applyProtection="0"/>
    <xf numFmtId="177"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78" fontId="22" fillId="0" borderId="0"/>
    <xf numFmtId="0" fontId="5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3"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5" fontId="25" fillId="0" borderId="0" applyFont="0" applyFill="0" applyBorder="0" applyAlignment="0" applyProtection="0"/>
    <xf numFmtId="0" fontId="5" fillId="0" borderId="0"/>
    <xf numFmtId="175" fontId="25" fillId="0" borderId="0" applyFont="0" applyFill="0" applyBorder="0" applyAlignment="0" applyProtection="0"/>
    <xf numFmtId="0" fontId="4" fillId="3" borderId="0" applyNumberFormat="0" applyBorder="0" applyAlignment="0" applyProtection="0"/>
    <xf numFmtId="0" fontId="3" fillId="0" borderId="0"/>
    <xf numFmtId="0" fontId="3" fillId="0" borderId="0"/>
    <xf numFmtId="0" fontId="3" fillId="0" borderId="0"/>
    <xf numFmtId="0" fontId="85" fillId="0" borderId="0"/>
    <xf numFmtId="0" fontId="22" fillId="0" borderId="0"/>
    <xf numFmtId="0" fontId="3" fillId="0" borderId="0"/>
    <xf numFmtId="0" fontId="3" fillId="0" borderId="0"/>
    <xf numFmtId="0" fontId="3" fillId="0" borderId="0"/>
    <xf numFmtId="0" fontId="99" fillId="0" borderId="0"/>
    <xf numFmtId="2" fontId="22" fillId="0" borderId="0">
      <alignment horizontal="right"/>
    </xf>
    <xf numFmtId="165" fontId="100" fillId="0" borderId="0" applyFont="0" applyFill="0" applyBorder="0" applyAlignment="0" applyProtection="0"/>
    <xf numFmtId="0" fontId="100" fillId="0" borderId="0"/>
    <xf numFmtId="0" fontId="22" fillId="0" borderId="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1" fillId="36" borderId="0" applyNumberFormat="0" applyBorder="0" applyAlignment="0" applyProtection="0"/>
    <xf numFmtId="0" fontId="101" fillId="10" borderId="0" applyNumberFormat="0" applyBorder="0" applyAlignment="0" applyProtection="0"/>
    <xf numFmtId="0" fontId="2" fillId="10" borderId="0" applyNumberFormat="0" applyBorder="0" applyAlignment="0" applyProtection="0"/>
    <xf numFmtId="0" fontId="27" fillId="4" borderId="0" applyNumberFormat="0" applyBorder="0" applyAlignment="0" applyProtection="0"/>
    <xf numFmtId="0" fontId="2" fillId="10" borderId="0" applyNumberFormat="0" applyBorder="0" applyAlignment="0" applyProtection="0"/>
    <xf numFmtId="0" fontId="27" fillId="4" borderId="0" applyNumberFormat="0" applyBorder="0" applyAlignment="0" applyProtection="0"/>
    <xf numFmtId="0" fontId="2" fillId="36" borderId="0" applyNumberFormat="0" applyBorder="0" applyAlignment="0" applyProtection="0"/>
    <xf numFmtId="0" fontId="102" fillId="10" borderId="0" applyNumberFormat="0" applyBorder="0" applyAlignment="0" applyProtection="0"/>
    <xf numFmtId="0" fontId="102" fillId="10" borderId="0" applyNumberFormat="0" applyBorder="0" applyAlignment="0" applyProtection="0"/>
    <xf numFmtId="0" fontId="102" fillId="10" borderId="0" applyNumberFormat="0" applyBorder="0" applyAlignment="0" applyProtection="0"/>
    <xf numFmtId="0" fontId="2" fillId="36"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1" fillId="40" borderId="0" applyNumberFormat="0" applyBorder="0" applyAlignment="0" applyProtection="0"/>
    <xf numFmtId="0" fontId="101" fillId="11" borderId="0" applyNumberFormat="0" applyBorder="0" applyAlignment="0" applyProtection="0"/>
    <xf numFmtId="0" fontId="2" fillId="11" borderId="0" applyNumberFormat="0" applyBorder="0" applyAlignment="0" applyProtection="0"/>
    <xf numFmtId="0" fontId="27" fillId="5" borderId="0" applyNumberFormat="0" applyBorder="0" applyAlignment="0" applyProtection="0"/>
    <xf numFmtId="0" fontId="2" fillId="11" borderId="0" applyNumberFormat="0" applyBorder="0" applyAlignment="0" applyProtection="0"/>
    <xf numFmtId="0" fontId="27" fillId="5" borderId="0" applyNumberFormat="0" applyBorder="0" applyAlignment="0" applyProtection="0"/>
    <xf numFmtId="0" fontId="2" fillId="40" borderId="0" applyNumberFormat="0" applyBorder="0" applyAlignment="0" applyProtection="0"/>
    <xf numFmtId="0" fontId="102" fillId="11" borderId="0" applyNumberFormat="0" applyBorder="0" applyAlignment="0" applyProtection="0"/>
    <xf numFmtId="0" fontId="102" fillId="11" borderId="0" applyNumberFormat="0" applyBorder="0" applyAlignment="0" applyProtection="0"/>
    <xf numFmtId="0" fontId="102" fillId="11" borderId="0" applyNumberFormat="0" applyBorder="0" applyAlignment="0" applyProtection="0"/>
    <xf numFmtId="0" fontId="2" fillId="40"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101" fillId="44" borderId="0" applyNumberFormat="0" applyBorder="0" applyAlignment="0" applyProtection="0"/>
    <xf numFmtId="0" fontId="101" fillId="19" borderId="0" applyNumberFormat="0" applyBorder="0" applyAlignment="0" applyProtection="0"/>
    <xf numFmtId="0" fontId="2" fillId="19" borderId="0" applyNumberFormat="0" applyBorder="0" applyAlignment="0" applyProtection="0"/>
    <xf numFmtId="0" fontId="27" fillId="6" borderId="0" applyNumberFormat="0" applyBorder="0" applyAlignment="0" applyProtection="0"/>
    <xf numFmtId="0" fontId="2" fillId="19" borderId="0" applyNumberFormat="0" applyBorder="0" applyAlignment="0" applyProtection="0"/>
    <xf numFmtId="0" fontId="27" fillId="6" borderId="0" applyNumberFormat="0" applyBorder="0" applyAlignment="0" applyProtection="0"/>
    <xf numFmtId="0" fontId="2" fillId="44"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2" fillId="44"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1" fillId="48" borderId="0" applyNumberFormat="0" applyBorder="0" applyAlignment="0" applyProtection="0"/>
    <xf numFmtId="0" fontId="101" fillId="9" borderId="0" applyNumberFormat="0" applyBorder="0" applyAlignment="0" applyProtection="0"/>
    <xf numFmtId="0" fontId="2" fillId="9" borderId="0" applyNumberFormat="0" applyBorder="0" applyAlignment="0" applyProtection="0"/>
    <xf numFmtId="0" fontId="27" fillId="7" borderId="0" applyNumberFormat="0" applyBorder="0" applyAlignment="0" applyProtection="0"/>
    <xf numFmtId="0" fontId="2" fillId="9" borderId="0" applyNumberFormat="0" applyBorder="0" applyAlignment="0" applyProtection="0"/>
    <xf numFmtId="0" fontId="27" fillId="7" borderId="0" applyNumberFormat="0" applyBorder="0" applyAlignment="0" applyProtection="0"/>
    <xf numFmtId="0" fontId="2" fillId="48" borderId="0" applyNumberFormat="0" applyBorder="0" applyAlignment="0" applyProtection="0"/>
    <xf numFmtId="0" fontId="102" fillId="9" borderId="0" applyNumberFormat="0" applyBorder="0" applyAlignment="0" applyProtection="0"/>
    <xf numFmtId="0" fontId="102" fillId="9" borderId="0" applyNumberFormat="0" applyBorder="0" applyAlignment="0" applyProtection="0"/>
    <xf numFmtId="0" fontId="102" fillId="9" borderId="0" applyNumberFormat="0" applyBorder="0" applyAlignment="0" applyProtection="0"/>
    <xf numFmtId="0" fontId="2" fillId="4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1" fillId="52" borderId="0" applyNumberFormat="0" applyBorder="0" applyAlignment="0" applyProtection="0"/>
    <xf numFmtId="0" fontId="102" fillId="8" borderId="0" applyNumberFormat="0" applyBorder="0" applyAlignment="0" applyProtection="0"/>
    <xf numFmtId="0" fontId="102" fillId="8" borderId="0" applyNumberFormat="0" applyBorder="0" applyAlignment="0" applyProtection="0"/>
    <xf numFmtId="0" fontId="102" fillId="8" borderId="0" applyNumberFormat="0" applyBorder="0" applyAlignment="0" applyProtection="0"/>
    <xf numFmtId="0" fontId="2" fillId="52"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101" fillId="56" borderId="0" applyNumberFormat="0" applyBorder="0" applyAlignment="0" applyProtection="0"/>
    <xf numFmtId="0" fontId="101" fillId="19" borderId="0" applyNumberFormat="0" applyBorder="0" applyAlignment="0" applyProtection="0"/>
    <xf numFmtId="0" fontId="2" fillId="19" borderId="0" applyNumberFormat="0" applyBorder="0" applyAlignment="0" applyProtection="0"/>
    <xf numFmtId="0" fontId="27" fillId="9" borderId="0" applyNumberFormat="0" applyBorder="0" applyAlignment="0" applyProtection="0"/>
    <xf numFmtId="0" fontId="2" fillId="19" borderId="0" applyNumberFormat="0" applyBorder="0" applyAlignment="0" applyProtection="0"/>
    <xf numFmtId="0" fontId="27" fillId="9" borderId="0" applyNumberFormat="0" applyBorder="0" applyAlignment="0" applyProtection="0"/>
    <xf numFmtId="0" fontId="2" fillId="56"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2" fillId="56" borderId="0" applyNumberFormat="0" applyBorder="0" applyAlignment="0" applyProtection="0"/>
    <xf numFmtId="0" fontId="27" fillId="10"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0" borderId="0" applyNumberFormat="0" applyBorder="0" applyAlignment="0" applyProtection="0"/>
    <xf numFmtId="0" fontId="27" fillId="60"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1" fillId="37" borderId="0" applyNumberFormat="0" applyBorder="0" applyAlignment="0" applyProtection="0"/>
    <xf numFmtId="0" fontId="101" fillId="8" borderId="0" applyNumberFormat="0" applyBorder="0" applyAlignment="0" applyProtection="0"/>
    <xf numFmtId="0" fontId="2" fillId="8" borderId="0" applyNumberFormat="0" applyBorder="0" applyAlignment="0" applyProtection="0"/>
    <xf numFmtId="0" fontId="27" fillId="10" borderId="0" applyNumberFormat="0" applyBorder="0" applyAlignment="0" applyProtection="0"/>
    <xf numFmtId="0" fontId="2" fillId="8" borderId="0" applyNumberFormat="0" applyBorder="0" applyAlignment="0" applyProtection="0"/>
    <xf numFmtId="0" fontId="27" fillId="10" borderId="0" applyNumberFormat="0" applyBorder="0" applyAlignment="0" applyProtection="0"/>
    <xf numFmtId="0" fontId="2" fillId="37" borderId="0" applyNumberFormat="0" applyBorder="0" applyAlignment="0" applyProtection="0"/>
    <xf numFmtId="0" fontId="102" fillId="8" borderId="0" applyNumberFormat="0" applyBorder="0" applyAlignment="0" applyProtection="0"/>
    <xf numFmtId="0" fontId="102" fillId="8" borderId="0" applyNumberFormat="0" applyBorder="0" applyAlignment="0" applyProtection="0"/>
    <xf numFmtId="0" fontId="102" fillId="8" borderId="0" applyNumberFormat="0" applyBorder="0" applyAlignment="0" applyProtection="0"/>
    <xf numFmtId="0" fontId="2" fillId="37"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1" fillId="41" borderId="0" applyNumberFormat="0" applyBorder="0" applyAlignment="0" applyProtection="0"/>
    <xf numFmtId="0" fontId="102" fillId="11" borderId="0" applyNumberFormat="0" applyBorder="0" applyAlignment="0" applyProtection="0"/>
    <xf numFmtId="0" fontId="102" fillId="11" borderId="0" applyNumberFormat="0" applyBorder="0" applyAlignment="0" applyProtection="0"/>
    <xf numFmtId="0" fontId="102" fillId="11" borderId="0" applyNumberFormat="0" applyBorder="0" applyAlignment="0" applyProtection="0"/>
    <xf numFmtId="0" fontId="2" fillId="41"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101" fillId="45" borderId="0" applyNumberFormat="0" applyBorder="0" applyAlignment="0" applyProtection="0"/>
    <xf numFmtId="0" fontId="101" fillId="18" borderId="0" applyNumberFormat="0" applyBorder="0" applyAlignment="0" applyProtection="0"/>
    <xf numFmtId="0" fontId="2" fillId="18" borderId="0" applyNumberFormat="0" applyBorder="0" applyAlignment="0" applyProtection="0"/>
    <xf numFmtId="0" fontId="27" fillId="12" borderId="0" applyNumberFormat="0" applyBorder="0" applyAlignment="0" applyProtection="0"/>
    <xf numFmtId="0" fontId="2" fillId="18" borderId="0" applyNumberFormat="0" applyBorder="0" applyAlignment="0" applyProtection="0"/>
    <xf numFmtId="0" fontId="27" fillId="12" borderId="0" applyNumberFormat="0" applyBorder="0" applyAlignment="0" applyProtection="0"/>
    <xf numFmtId="0" fontId="2" fillId="45" borderId="0" applyNumberFormat="0" applyBorder="0" applyAlignment="0" applyProtection="0"/>
    <xf numFmtId="0" fontId="102" fillId="18" borderId="0" applyNumberFormat="0" applyBorder="0" applyAlignment="0" applyProtection="0"/>
    <xf numFmtId="0" fontId="102" fillId="18" borderId="0" applyNumberFormat="0" applyBorder="0" applyAlignment="0" applyProtection="0"/>
    <xf numFmtId="0" fontId="102" fillId="18" borderId="0" applyNumberFormat="0" applyBorder="0" applyAlignment="0" applyProtection="0"/>
    <xf numFmtId="0" fontId="2" fillId="4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1" fillId="49" borderId="0" applyNumberFormat="0" applyBorder="0" applyAlignment="0" applyProtection="0"/>
    <xf numFmtId="0" fontId="101" fillId="5" borderId="0" applyNumberFormat="0" applyBorder="0" applyAlignment="0" applyProtection="0"/>
    <xf numFmtId="0" fontId="2" fillId="5" borderId="0" applyNumberFormat="0" applyBorder="0" applyAlignment="0" applyProtection="0"/>
    <xf numFmtId="0" fontId="27" fillId="7" borderId="0" applyNumberFormat="0" applyBorder="0" applyAlignment="0" applyProtection="0"/>
    <xf numFmtId="0" fontId="2" fillId="5" borderId="0" applyNumberFormat="0" applyBorder="0" applyAlignment="0" applyProtection="0"/>
    <xf numFmtId="0" fontId="27" fillId="7" borderId="0" applyNumberFormat="0" applyBorder="0" applyAlignment="0" applyProtection="0"/>
    <xf numFmtId="0" fontId="2" fillId="49" borderId="0" applyNumberFormat="0" applyBorder="0" applyAlignment="0" applyProtection="0"/>
    <xf numFmtId="0" fontId="102" fillId="5" borderId="0" applyNumberFormat="0" applyBorder="0" applyAlignment="0" applyProtection="0"/>
    <xf numFmtId="0" fontId="102" fillId="5" borderId="0" applyNumberFormat="0" applyBorder="0" applyAlignment="0" applyProtection="0"/>
    <xf numFmtId="0" fontId="102" fillId="5" borderId="0" applyNumberFormat="0" applyBorder="0" applyAlignment="0" applyProtection="0"/>
    <xf numFmtId="0" fontId="2" fillId="49"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1" fillId="53" borderId="0" applyNumberFormat="0" applyBorder="0" applyAlignment="0" applyProtection="0"/>
    <xf numFmtId="0" fontId="101" fillId="8" borderId="0" applyNumberFormat="0" applyBorder="0" applyAlignment="0" applyProtection="0"/>
    <xf numFmtId="0" fontId="2" fillId="8" borderId="0" applyNumberFormat="0" applyBorder="0" applyAlignment="0" applyProtection="0"/>
    <xf numFmtId="0" fontId="27" fillId="10" borderId="0" applyNumberFormat="0" applyBorder="0" applyAlignment="0" applyProtection="0"/>
    <xf numFmtId="0" fontId="2" fillId="8" borderId="0" applyNumberFormat="0" applyBorder="0" applyAlignment="0" applyProtection="0"/>
    <xf numFmtId="0" fontId="27" fillId="10" borderId="0" applyNumberFormat="0" applyBorder="0" applyAlignment="0" applyProtection="0"/>
    <xf numFmtId="0" fontId="2" fillId="53" borderId="0" applyNumberFormat="0" applyBorder="0" applyAlignment="0" applyProtection="0"/>
    <xf numFmtId="0" fontId="102" fillId="8" borderId="0" applyNumberFormat="0" applyBorder="0" applyAlignment="0" applyProtection="0"/>
    <xf numFmtId="0" fontId="102" fillId="8" borderId="0" applyNumberFormat="0" applyBorder="0" applyAlignment="0" applyProtection="0"/>
    <xf numFmtId="0" fontId="102" fillId="8" borderId="0" applyNumberFormat="0" applyBorder="0" applyAlignment="0" applyProtection="0"/>
    <xf numFmtId="0" fontId="2" fillId="53"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101" fillId="3" borderId="0" applyNumberFormat="0" applyBorder="0" applyAlignment="0" applyProtection="0"/>
    <xf numFmtId="0" fontId="101" fillId="19" borderId="0" applyNumberFormat="0" applyBorder="0" applyAlignment="0" applyProtection="0"/>
    <xf numFmtId="0" fontId="2" fillId="19" borderId="0" applyNumberFormat="0" applyBorder="0" applyAlignment="0" applyProtection="0"/>
    <xf numFmtId="0" fontId="27" fillId="60" borderId="0" applyNumberFormat="0" applyBorder="0" applyAlignment="0" applyProtection="0"/>
    <xf numFmtId="0" fontId="2" fillId="19" borderId="0" applyNumberFormat="0" applyBorder="0" applyAlignment="0" applyProtection="0"/>
    <xf numFmtId="0" fontId="27" fillId="60" borderId="0" applyNumberFormat="0" applyBorder="0" applyAlignment="0" applyProtection="0"/>
    <xf numFmtId="0" fontId="2" fillId="3"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102" fillId="19" borderId="0" applyNumberFormat="0" applyBorder="0" applyAlignment="0" applyProtection="0"/>
    <xf numFmtId="0" fontId="2" fillId="3" borderId="0" applyNumberFormat="0" applyBorder="0" applyAlignment="0" applyProtection="0"/>
    <xf numFmtId="0" fontId="103" fillId="8" borderId="0" applyNumberFormat="0" applyBorder="0" applyAlignment="0" applyProtection="0"/>
    <xf numFmtId="0" fontId="103" fillId="8" borderId="0" applyNumberFormat="0" applyBorder="0" applyAlignment="0" applyProtection="0"/>
    <xf numFmtId="0" fontId="104" fillId="38" borderId="0" applyNumberFormat="0" applyBorder="0" applyAlignment="0" applyProtection="0"/>
    <xf numFmtId="0" fontId="104" fillId="8" borderId="0" applyNumberFormat="0" applyBorder="0" applyAlignment="0" applyProtection="0"/>
    <xf numFmtId="0" fontId="98" fillId="8" borderId="0" applyNumberFormat="0" applyBorder="0" applyAlignment="0" applyProtection="0"/>
    <xf numFmtId="0" fontId="103" fillId="13" borderId="0" applyNumberFormat="0" applyBorder="0" applyAlignment="0" applyProtection="0"/>
    <xf numFmtId="0" fontId="98" fillId="8" borderId="0" applyNumberFormat="0" applyBorder="0" applyAlignment="0" applyProtection="0"/>
    <xf numFmtId="0" fontId="103" fillId="13" borderId="0" applyNumberFormat="0" applyBorder="0" applyAlignment="0" applyProtection="0"/>
    <xf numFmtId="0" fontId="98" fillId="38" borderId="0" applyNumberFormat="0" applyBorder="0" applyAlignment="0" applyProtection="0"/>
    <xf numFmtId="0" fontId="105" fillId="8" borderId="0" applyNumberFormat="0" applyBorder="0" applyAlignment="0" applyProtection="0"/>
    <xf numFmtId="0" fontId="105" fillId="8" borderId="0" applyNumberFormat="0" applyBorder="0" applyAlignment="0" applyProtection="0"/>
    <xf numFmtId="0" fontId="105" fillId="8" borderId="0" applyNumberFormat="0" applyBorder="0" applyAlignment="0" applyProtection="0"/>
    <xf numFmtId="0" fontId="98" fillId="38" borderId="0" applyNumberFormat="0" applyBorder="0" applyAlignment="0" applyProtection="0"/>
    <xf numFmtId="0" fontId="103" fillId="23" borderId="0" applyNumberFormat="0" applyBorder="0" applyAlignment="0" applyProtection="0"/>
    <xf numFmtId="0" fontId="103" fillId="23" borderId="0" applyNumberFormat="0" applyBorder="0" applyAlignment="0" applyProtection="0"/>
    <xf numFmtId="0" fontId="104" fillId="42" borderId="0" applyNumberFormat="0" applyBorder="0" applyAlignment="0" applyProtection="0"/>
    <xf numFmtId="0" fontId="104" fillId="23" borderId="0" applyNumberFormat="0" applyBorder="0" applyAlignment="0" applyProtection="0"/>
    <xf numFmtId="0" fontId="98" fillId="23" borderId="0" applyNumberFormat="0" applyBorder="0" applyAlignment="0" applyProtection="0"/>
    <xf numFmtId="0" fontId="103" fillId="11" borderId="0" applyNumberFormat="0" applyBorder="0" applyAlignment="0" applyProtection="0"/>
    <xf numFmtId="0" fontId="98" fillId="23" borderId="0" applyNumberFormat="0" applyBorder="0" applyAlignment="0" applyProtection="0"/>
    <xf numFmtId="0" fontId="103" fillId="11" borderId="0" applyNumberFormat="0" applyBorder="0" applyAlignment="0" applyProtection="0"/>
    <xf numFmtId="0" fontId="98" fillId="42" borderId="0" applyNumberFormat="0" applyBorder="0" applyAlignment="0" applyProtection="0"/>
    <xf numFmtId="0" fontId="105" fillId="23" borderId="0" applyNumberFormat="0" applyBorder="0" applyAlignment="0" applyProtection="0"/>
    <xf numFmtId="0" fontId="105" fillId="23" borderId="0" applyNumberFormat="0" applyBorder="0" applyAlignment="0" applyProtection="0"/>
    <xf numFmtId="0" fontId="105" fillId="23" borderId="0" applyNumberFormat="0" applyBorder="0" applyAlignment="0" applyProtection="0"/>
    <xf numFmtId="0" fontId="98" fillId="42" borderId="0" applyNumberFormat="0" applyBorder="0" applyAlignment="0" applyProtection="0"/>
    <xf numFmtId="0" fontId="103" fillId="60" borderId="0" applyNumberFormat="0" applyBorder="0" applyAlignment="0" applyProtection="0"/>
    <xf numFmtId="0" fontId="103" fillId="60" borderId="0" applyNumberFormat="0" applyBorder="0" applyAlignment="0" applyProtection="0"/>
    <xf numFmtId="0" fontId="104" fillId="46" borderId="0" applyNumberFormat="0" applyBorder="0" applyAlignment="0" applyProtection="0"/>
    <xf numFmtId="0" fontId="104" fillId="60" borderId="0" applyNumberFormat="0" applyBorder="0" applyAlignment="0" applyProtection="0"/>
    <xf numFmtId="0" fontId="98" fillId="60" borderId="0" applyNumberFormat="0" applyBorder="0" applyAlignment="0" applyProtection="0"/>
    <xf numFmtId="0" fontId="103" fillId="12" borderId="0" applyNumberFormat="0" applyBorder="0" applyAlignment="0" applyProtection="0"/>
    <xf numFmtId="0" fontId="98" fillId="60" borderId="0" applyNumberFormat="0" applyBorder="0" applyAlignment="0" applyProtection="0"/>
    <xf numFmtId="0" fontId="103" fillId="12" borderId="0" applyNumberFormat="0" applyBorder="0" applyAlignment="0" applyProtection="0"/>
    <xf numFmtId="0" fontId="98" fillId="46" borderId="0" applyNumberFormat="0" applyBorder="0" applyAlignment="0" applyProtection="0"/>
    <xf numFmtId="0" fontId="105" fillId="60" borderId="0" applyNumberFormat="0" applyBorder="0" applyAlignment="0" applyProtection="0"/>
    <xf numFmtId="0" fontId="105" fillId="60" borderId="0" applyNumberFormat="0" applyBorder="0" applyAlignment="0" applyProtection="0"/>
    <xf numFmtId="0" fontId="105" fillId="60" borderId="0" applyNumberFormat="0" applyBorder="0" applyAlignment="0" applyProtection="0"/>
    <xf numFmtId="0" fontId="98" fillId="46" borderId="0" applyNumberFormat="0" applyBorder="0" applyAlignment="0" applyProtection="0"/>
    <xf numFmtId="0" fontId="103" fillId="5" borderId="0" applyNumberFormat="0" applyBorder="0" applyAlignment="0" applyProtection="0"/>
    <xf numFmtId="0" fontId="103" fillId="5" borderId="0" applyNumberFormat="0" applyBorder="0" applyAlignment="0" applyProtection="0"/>
    <xf numFmtId="0" fontId="104" fillId="50" borderId="0" applyNumberFormat="0" applyBorder="0" applyAlignment="0" applyProtection="0"/>
    <xf numFmtId="0" fontId="104" fillId="5" borderId="0" applyNumberFormat="0" applyBorder="0" applyAlignment="0" applyProtection="0"/>
    <xf numFmtId="0" fontId="98" fillId="5" borderId="0" applyNumberFormat="0" applyBorder="0" applyAlignment="0" applyProtection="0"/>
    <xf numFmtId="0" fontId="103" fillId="14" borderId="0" applyNumberFormat="0" applyBorder="0" applyAlignment="0" applyProtection="0"/>
    <xf numFmtId="0" fontId="98" fillId="5" borderId="0" applyNumberFormat="0" applyBorder="0" applyAlignment="0" applyProtection="0"/>
    <xf numFmtId="0" fontId="103" fillId="14" borderId="0" applyNumberFormat="0" applyBorder="0" applyAlignment="0" applyProtection="0"/>
    <xf numFmtId="0" fontId="98" fillId="50" borderId="0" applyNumberFormat="0" applyBorder="0" applyAlignment="0" applyProtection="0"/>
    <xf numFmtId="0" fontId="105" fillId="5" borderId="0" applyNumberFormat="0" applyBorder="0" applyAlignment="0" applyProtection="0"/>
    <xf numFmtId="0" fontId="105" fillId="5" borderId="0" applyNumberFormat="0" applyBorder="0" applyAlignment="0" applyProtection="0"/>
    <xf numFmtId="0" fontId="105" fillId="5" borderId="0" applyNumberFormat="0" applyBorder="0" applyAlignment="0" applyProtection="0"/>
    <xf numFmtId="0" fontId="98" fillId="50" borderId="0" applyNumberFormat="0" applyBorder="0" applyAlignment="0" applyProtection="0"/>
    <xf numFmtId="0" fontId="103" fillId="8" borderId="0" applyNumberFormat="0" applyBorder="0" applyAlignment="0" applyProtection="0"/>
    <xf numFmtId="0" fontId="103" fillId="8" borderId="0" applyNumberFormat="0" applyBorder="0" applyAlignment="0" applyProtection="0"/>
    <xf numFmtId="0" fontId="104" fillId="54" borderId="0" applyNumberFormat="0" applyBorder="0" applyAlignment="0" applyProtection="0"/>
    <xf numFmtId="0" fontId="104" fillId="8" borderId="0" applyNumberFormat="0" applyBorder="0" applyAlignment="0" applyProtection="0"/>
    <xf numFmtId="0" fontId="98" fillId="8" borderId="0" applyNumberFormat="0" applyBorder="0" applyAlignment="0" applyProtection="0"/>
    <xf numFmtId="0" fontId="103" fillId="15" borderId="0" applyNumberFormat="0" applyBorder="0" applyAlignment="0" applyProtection="0"/>
    <xf numFmtId="0" fontId="98" fillId="8" borderId="0" applyNumberFormat="0" applyBorder="0" applyAlignment="0" applyProtection="0"/>
    <xf numFmtId="0" fontId="103" fillId="15" borderId="0" applyNumberFormat="0" applyBorder="0" applyAlignment="0" applyProtection="0"/>
    <xf numFmtId="0" fontId="98" fillId="54" borderId="0" applyNumberFormat="0" applyBorder="0" applyAlignment="0" applyProtection="0"/>
    <xf numFmtId="0" fontId="105" fillId="8" borderId="0" applyNumberFormat="0" applyBorder="0" applyAlignment="0" applyProtection="0"/>
    <xf numFmtId="0" fontId="105" fillId="8" borderId="0" applyNumberFormat="0" applyBorder="0" applyAlignment="0" applyProtection="0"/>
    <xf numFmtId="0" fontId="105" fillId="8" borderId="0" applyNumberFormat="0" applyBorder="0" applyAlignment="0" applyProtection="0"/>
    <xf numFmtId="0" fontId="98" fillId="54" borderId="0" applyNumberFormat="0" applyBorder="0" applyAlignment="0" applyProtection="0"/>
    <xf numFmtId="0" fontId="103" fillId="11" borderId="0" applyNumberFormat="0" applyBorder="0" applyAlignment="0" applyProtection="0"/>
    <xf numFmtId="0" fontId="103" fillId="11" borderId="0" applyNumberFormat="0" applyBorder="0" applyAlignment="0" applyProtection="0"/>
    <xf numFmtId="0" fontId="104" fillId="57" borderId="0" applyNumberFormat="0" applyBorder="0" applyAlignment="0" applyProtection="0"/>
    <xf numFmtId="0" fontId="104" fillId="11" borderId="0" applyNumberFormat="0" applyBorder="0" applyAlignment="0" applyProtection="0"/>
    <xf numFmtId="0" fontId="98" fillId="11" borderId="0" applyNumberFormat="0" applyBorder="0" applyAlignment="0" applyProtection="0"/>
    <xf numFmtId="0" fontId="103" fillId="16" borderId="0" applyNumberFormat="0" applyBorder="0" applyAlignment="0" applyProtection="0"/>
    <xf numFmtId="0" fontId="98" fillId="11" borderId="0" applyNumberFormat="0" applyBorder="0" applyAlignment="0" applyProtection="0"/>
    <xf numFmtId="0" fontId="103" fillId="16" borderId="0" applyNumberFormat="0" applyBorder="0" applyAlignment="0" applyProtection="0"/>
    <xf numFmtId="0" fontId="98" fillId="57" borderId="0" applyNumberFormat="0" applyBorder="0" applyAlignment="0" applyProtection="0"/>
    <xf numFmtId="0" fontId="105" fillId="11" borderId="0" applyNumberFormat="0" applyBorder="0" applyAlignment="0" applyProtection="0"/>
    <xf numFmtId="0" fontId="105" fillId="11" borderId="0" applyNumberFormat="0" applyBorder="0" applyAlignment="0" applyProtection="0"/>
    <xf numFmtId="0" fontId="105" fillId="11" borderId="0" applyNumberFormat="0" applyBorder="0" applyAlignment="0" applyProtection="0"/>
    <xf numFmtId="0" fontId="98" fillId="57" borderId="0" applyNumberFormat="0" applyBorder="0" applyAlignment="0" applyProtection="0"/>
    <xf numFmtId="0" fontId="103" fillId="61"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103" fillId="63" borderId="0" applyNumberFormat="0" applyBorder="0" applyAlignment="0" applyProtection="0"/>
    <xf numFmtId="0" fontId="98" fillId="35" borderId="0" applyNumberFormat="0" applyBorder="0" applyAlignment="0" applyProtection="0"/>
    <xf numFmtId="0" fontId="98" fillId="35" borderId="0" applyNumberFormat="0" applyBorder="0" applyAlignment="0" applyProtection="0"/>
    <xf numFmtId="0" fontId="98" fillId="35" borderId="0" applyNumberFormat="0" applyBorder="0" applyAlignment="0" applyProtection="0"/>
    <xf numFmtId="0" fontId="98" fillId="61" borderId="0" applyNumberFormat="0" applyBorder="0" applyAlignment="0" applyProtection="0"/>
    <xf numFmtId="0" fontId="103" fillId="61" borderId="0" applyNumberFormat="0" applyBorder="0" applyAlignment="0" applyProtection="0"/>
    <xf numFmtId="0" fontId="104" fillId="35" borderId="0" applyNumberFormat="0" applyBorder="0" applyAlignment="0" applyProtection="0"/>
    <xf numFmtId="0" fontId="104" fillId="61" borderId="0" applyNumberFormat="0" applyBorder="0" applyAlignment="0" applyProtection="0"/>
    <xf numFmtId="0" fontId="98" fillId="61" borderId="0" applyNumberFormat="0" applyBorder="0" applyAlignment="0" applyProtection="0"/>
    <xf numFmtId="0" fontId="103" fillId="64" borderId="0" applyNumberFormat="0" applyBorder="0" applyAlignment="0" applyProtection="0"/>
    <xf numFmtId="0" fontId="98" fillId="61" borderId="0" applyNumberFormat="0" applyBorder="0" applyAlignment="0" applyProtection="0"/>
    <xf numFmtId="0" fontId="103" fillId="64" borderId="0" applyNumberFormat="0" applyBorder="0" applyAlignment="0" applyProtection="0"/>
    <xf numFmtId="0" fontId="98" fillId="35" borderId="0" applyNumberFormat="0" applyBorder="0" applyAlignment="0" applyProtection="0"/>
    <xf numFmtId="0" fontId="105" fillId="61" borderId="0" applyNumberFormat="0" applyBorder="0" applyAlignment="0" applyProtection="0"/>
    <xf numFmtId="0" fontId="105" fillId="61" borderId="0" applyNumberFormat="0" applyBorder="0" applyAlignment="0" applyProtection="0"/>
    <xf numFmtId="0" fontId="98" fillId="35" borderId="0" applyNumberFormat="0" applyBorder="0" applyAlignment="0" applyProtection="0"/>
    <xf numFmtId="0" fontId="105" fillId="61" borderId="0" applyNumberFormat="0" applyBorder="0" applyAlignment="0" applyProtection="0"/>
    <xf numFmtId="0" fontId="98" fillId="35" borderId="0" applyNumberFormat="0" applyBorder="0" applyAlignment="0" applyProtection="0"/>
    <xf numFmtId="0" fontId="98" fillId="35" borderId="0" applyNumberFormat="0" applyBorder="0" applyAlignment="0" applyProtection="0"/>
    <xf numFmtId="0" fontId="98" fillId="35" borderId="0" applyNumberFormat="0" applyBorder="0" applyAlignment="0" applyProtection="0"/>
    <xf numFmtId="0" fontId="98" fillId="35" borderId="0" applyNumberFormat="0" applyBorder="0" applyAlignment="0" applyProtection="0"/>
    <xf numFmtId="0" fontId="98" fillId="35" borderId="0" applyNumberFormat="0" applyBorder="0" applyAlignment="0" applyProtection="0"/>
    <xf numFmtId="0" fontId="103" fillId="23"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103" fillId="67" borderId="0" applyNumberFormat="0" applyBorder="0" applyAlignment="0" applyProtection="0"/>
    <xf numFmtId="0" fontId="98" fillId="39" borderId="0" applyNumberFormat="0" applyBorder="0" applyAlignment="0" applyProtection="0"/>
    <xf numFmtId="0" fontId="98" fillId="39" borderId="0" applyNumberFormat="0" applyBorder="0" applyAlignment="0" applyProtection="0"/>
    <xf numFmtId="0" fontId="98" fillId="39" borderId="0" applyNumberFormat="0" applyBorder="0" applyAlignment="0" applyProtection="0"/>
    <xf numFmtId="0" fontId="98" fillId="23" borderId="0" applyNumberFormat="0" applyBorder="0" applyAlignment="0" applyProtection="0"/>
    <xf numFmtId="0" fontId="103" fillId="23" borderId="0" applyNumberFormat="0" applyBorder="0" applyAlignment="0" applyProtection="0"/>
    <xf numFmtId="0" fontId="104" fillId="39" borderId="0" applyNumberFormat="0" applyBorder="0" applyAlignment="0" applyProtection="0"/>
    <xf numFmtId="0" fontId="104" fillId="23" borderId="0" applyNumberFormat="0" applyBorder="0" applyAlignment="0" applyProtection="0"/>
    <xf numFmtId="0" fontId="98" fillId="23" borderId="0" applyNumberFormat="0" applyBorder="0" applyAlignment="0" applyProtection="0"/>
    <xf numFmtId="0" fontId="103" fillId="68" borderId="0" applyNumberFormat="0" applyBorder="0" applyAlignment="0" applyProtection="0"/>
    <xf numFmtId="0" fontId="98" fillId="23" borderId="0" applyNumberFormat="0" applyBorder="0" applyAlignment="0" applyProtection="0"/>
    <xf numFmtId="0" fontId="103" fillId="68" borderId="0" applyNumberFormat="0" applyBorder="0" applyAlignment="0" applyProtection="0"/>
    <xf numFmtId="0" fontId="98" fillId="39" borderId="0" applyNumberFormat="0" applyBorder="0" applyAlignment="0" applyProtection="0"/>
    <xf numFmtId="0" fontId="105" fillId="23" borderId="0" applyNumberFormat="0" applyBorder="0" applyAlignment="0" applyProtection="0"/>
    <xf numFmtId="0" fontId="105" fillId="23" borderId="0" applyNumberFormat="0" applyBorder="0" applyAlignment="0" applyProtection="0"/>
    <xf numFmtId="0" fontId="98" fillId="39" borderId="0" applyNumberFormat="0" applyBorder="0" applyAlignment="0" applyProtection="0"/>
    <xf numFmtId="0" fontId="105" fillId="23" borderId="0" applyNumberFormat="0" applyBorder="0" applyAlignment="0" applyProtection="0"/>
    <xf numFmtId="0" fontId="98" fillId="39" borderId="0" applyNumberFormat="0" applyBorder="0" applyAlignment="0" applyProtection="0"/>
    <xf numFmtId="0" fontId="98" fillId="39" borderId="0" applyNumberFormat="0" applyBorder="0" applyAlignment="0" applyProtection="0"/>
    <xf numFmtId="0" fontId="98" fillId="39" borderId="0" applyNumberFormat="0" applyBorder="0" applyAlignment="0" applyProtection="0"/>
    <xf numFmtId="0" fontId="98" fillId="39" borderId="0" applyNumberFormat="0" applyBorder="0" applyAlignment="0" applyProtection="0"/>
    <xf numFmtId="0" fontId="98" fillId="39" borderId="0" applyNumberFormat="0" applyBorder="0" applyAlignment="0" applyProtection="0"/>
    <xf numFmtId="0" fontId="103" fillId="60" borderId="0" applyNumberFormat="0" applyBorder="0" applyAlignment="0" applyProtection="0"/>
    <xf numFmtId="0" fontId="27" fillId="65" borderId="0" applyNumberFormat="0" applyBorder="0" applyAlignment="0" applyProtection="0"/>
    <xf numFmtId="0" fontId="27" fillId="69" borderId="0" applyNumberFormat="0" applyBorder="0" applyAlignment="0" applyProtection="0"/>
    <xf numFmtId="0" fontId="103" fillId="66" borderId="0" applyNumberFormat="0" applyBorder="0" applyAlignment="0" applyProtection="0"/>
    <xf numFmtId="0" fontId="98" fillId="43" borderId="0" applyNumberFormat="0" applyBorder="0" applyAlignment="0" applyProtection="0"/>
    <xf numFmtId="0" fontId="98" fillId="43" borderId="0" applyNumberFormat="0" applyBorder="0" applyAlignment="0" applyProtection="0"/>
    <xf numFmtId="0" fontId="98" fillId="43" borderId="0" applyNumberFormat="0" applyBorder="0" applyAlignment="0" applyProtection="0"/>
    <xf numFmtId="0" fontId="98" fillId="60" borderId="0" applyNumberFormat="0" applyBorder="0" applyAlignment="0" applyProtection="0"/>
    <xf numFmtId="0" fontId="103" fillId="60" borderId="0" applyNumberFormat="0" applyBorder="0" applyAlignment="0" applyProtection="0"/>
    <xf numFmtId="0" fontId="104" fillId="43" borderId="0" applyNumberFormat="0" applyBorder="0" applyAlignment="0" applyProtection="0"/>
    <xf numFmtId="0" fontId="104" fillId="60" borderId="0" applyNumberFormat="0" applyBorder="0" applyAlignment="0" applyProtection="0"/>
    <xf numFmtId="0" fontId="98" fillId="60" borderId="0" applyNumberFormat="0" applyBorder="0" applyAlignment="0" applyProtection="0"/>
    <xf numFmtId="0" fontId="103" fillId="67" borderId="0" applyNumberFormat="0" applyBorder="0" applyAlignment="0" applyProtection="0"/>
    <xf numFmtId="0" fontId="98" fillId="60" borderId="0" applyNumberFormat="0" applyBorder="0" applyAlignment="0" applyProtection="0"/>
    <xf numFmtId="0" fontId="103" fillId="67" borderId="0" applyNumberFormat="0" applyBorder="0" applyAlignment="0" applyProtection="0"/>
    <xf numFmtId="0" fontId="98" fillId="43" borderId="0" applyNumberFormat="0" applyBorder="0" applyAlignment="0" applyProtection="0"/>
    <xf numFmtId="0" fontId="105" fillId="60" borderId="0" applyNumberFormat="0" applyBorder="0" applyAlignment="0" applyProtection="0"/>
    <xf numFmtId="0" fontId="105" fillId="60" borderId="0" applyNumberFormat="0" applyBorder="0" applyAlignment="0" applyProtection="0"/>
    <xf numFmtId="0" fontId="98" fillId="43" borderId="0" applyNumberFormat="0" applyBorder="0" applyAlignment="0" applyProtection="0"/>
    <xf numFmtId="0" fontId="105" fillId="60" borderId="0" applyNumberFormat="0" applyBorder="0" applyAlignment="0" applyProtection="0"/>
    <xf numFmtId="0" fontId="98" fillId="43" borderId="0" applyNumberFormat="0" applyBorder="0" applyAlignment="0" applyProtection="0"/>
    <xf numFmtId="0" fontId="98" fillId="43" borderId="0" applyNumberFormat="0" applyBorder="0" applyAlignment="0" applyProtection="0"/>
    <xf numFmtId="0" fontId="98" fillId="43" borderId="0" applyNumberFormat="0" applyBorder="0" applyAlignment="0" applyProtection="0"/>
    <xf numFmtId="0" fontId="98" fillId="43" borderId="0" applyNumberFormat="0" applyBorder="0" applyAlignment="0" applyProtection="0"/>
    <xf numFmtId="0" fontId="98" fillId="43" borderId="0" applyNumberFormat="0" applyBorder="0" applyAlignment="0" applyProtection="0"/>
    <xf numFmtId="0" fontId="103" fillId="70" borderId="0" applyNumberFormat="0" applyBorder="0" applyAlignment="0" applyProtection="0"/>
    <xf numFmtId="0" fontId="27" fillId="62" borderId="0" applyNumberFormat="0" applyBorder="0" applyAlignment="0" applyProtection="0"/>
    <xf numFmtId="0" fontId="27" fillId="66" borderId="0" applyNumberFormat="0" applyBorder="0" applyAlignment="0" applyProtection="0"/>
    <xf numFmtId="0" fontId="103" fillId="66" borderId="0" applyNumberFormat="0" applyBorder="0" applyAlignment="0" applyProtection="0"/>
    <xf numFmtId="0" fontId="98" fillId="47" borderId="0" applyNumberFormat="0" applyBorder="0" applyAlignment="0" applyProtection="0"/>
    <xf numFmtId="0" fontId="98" fillId="47" borderId="0" applyNumberFormat="0" applyBorder="0" applyAlignment="0" applyProtection="0"/>
    <xf numFmtId="0" fontId="98" fillId="47" borderId="0" applyNumberFormat="0" applyBorder="0" applyAlignment="0" applyProtection="0"/>
    <xf numFmtId="0" fontId="98" fillId="70" borderId="0" applyNumberFormat="0" applyBorder="0" applyAlignment="0" applyProtection="0"/>
    <xf numFmtId="0" fontId="103" fillId="70" borderId="0" applyNumberFormat="0" applyBorder="0" applyAlignment="0" applyProtection="0"/>
    <xf numFmtId="0" fontId="104" fillId="47" borderId="0" applyNumberFormat="0" applyBorder="0" applyAlignment="0" applyProtection="0"/>
    <xf numFmtId="0" fontId="104" fillId="70" borderId="0" applyNumberFormat="0" applyBorder="0" applyAlignment="0" applyProtection="0"/>
    <xf numFmtId="0" fontId="98" fillId="70" borderId="0" applyNumberFormat="0" applyBorder="0" applyAlignment="0" applyProtection="0"/>
    <xf numFmtId="0" fontId="103" fillId="64" borderId="0" applyNumberFormat="0" applyBorder="0" applyAlignment="0" applyProtection="0"/>
    <xf numFmtId="0" fontId="98" fillId="70" borderId="0" applyNumberFormat="0" applyBorder="0" applyAlignment="0" applyProtection="0"/>
    <xf numFmtId="0" fontId="103" fillId="64" borderId="0" applyNumberFormat="0" applyBorder="0" applyAlignment="0" applyProtection="0"/>
    <xf numFmtId="0" fontId="98" fillId="47" borderId="0" applyNumberFormat="0" applyBorder="0" applyAlignment="0" applyProtection="0"/>
    <xf numFmtId="0" fontId="105" fillId="70" borderId="0" applyNumberFormat="0" applyBorder="0" applyAlignment="0" applyProtection="0"/>
    <xf numFmtId="0" fontId="105" fillId="70" borderId="0" applyNumberFormat="0" applyBorder="0" applyAlignment="0" applyProtection="0"/>
    <xf numFmtId="0" fontId="98" fillId="47" borderId="0" applyNumberFormat="0" applyBorder="0" applyAlignment="0" applyProtection="0"/>
    <xf numFmtId="0" fontId="105" fillId="70" borderId="0" applyNumberFormat="0" applyBorder="0" applyAlignment="0" applyProtection="0"/>
    <xf numFmtId="0" fontId="98" fillId="47" borderId="0" applyNumberFormat="0" applyBorder="0" applyAlignment="0" applyProtection="0"/>
    <xf numFmtId="0" fontId="98" fillId="47" borderId="0" applyNumberFormat="0" applyBorder="0" applyAlignment="0" applyProtection="0"/>
    <xf numFmtId="0" fontId="98" fillId="47" borderId="0" applyNumberFormat="0" applyBorder="0" applyAlignment="0" applyProtection="0"/>
    <xf numFmtId="0" fontId="98" fillId="47" borderId="0" applyNumberFormat="0" applyBorder="0" applyAlignment="0" applyProtection="0"/>
    <xf numFmtId="0" fontId="98" fillId="47" borderId="0" applyNumberFormat="0" applyBorder="0" applyAlignment="0" applyProtection="0"/>
    <xf numFmtId="0" fontId="103" fillId="15" borderId="0" applyNumberFormat="0" applyBorder="0" applyAlignment="0" applyProtection="0"/>
    <xf numFmtId="0" fontId="27" fillId="71" borderId="0" applyNumberFormat="0" applyBorder="0" applyAlignment="0" applyProtection="0"/>
    <xf numFmtId="0" fontId="27" fillId="62" borderId="0" applyNumberFormat="0" applyBorder="0" applyAlignment="0" applyProtection="0"/>
    <xf numFmtId="0" fontId="103" fillId="63" borderId="0" applyNumberFormat="0" applyBorder="0" applyAlignment="0" applyProtection="0"/>
    <xf numFmtId="0" fontId="103" fillId="15" borderId="0" applyNumberFormat="0" applyBorder="0" applyAlignment="0" applyProtection="0"/>
    <xf numFmtId="0" fontId="104" fillId="51" borderId="0" applyNumberFormat="0" applyBorder="0" applyAlignment="0" applyProtection="0"/>
    <xf numFmtId="0" fontId="103" fillId="72" borderId="0" applyNumberFormat="0" applyBorder="0" applyAlignment="0" applyProtection="0"/>
    <xf numFmtId="0" fontId="105" fillId="15" borderId="0" applyNumberFormat="0" applyBorder="0" applyAlignment="0" applyProtection="0"/>
    <xf numFmtId="0" fontId="105" fillId="15" borderId="0" applyNumberFormat="0" applyBorder="0" applyAlignment="0" applyProtection="0"/>
    <xf numFmtId="0" fontId="105" fillId="15" borderId="0" applyNumberFormat="0" applyBorder="0" applyAlignment="0" applyProtection="0"/>
    <xf numFmtId="0" fontId="103" fillId="21" borderId="0" applyNumberFormat="0" applyBorder="0" applyAlignment="0" applyProtection="0"/>
    <xf numFmtId="0" fontId="27" fillId="65" borderId="0" applyNumberFormat="0" applyBorder="0" applyAlignment="0" applyProtection="0"/>
    <xf numFmtId="0" fontId="27" fillId="73" borderId="0" applyNumberFormat="0" applyBorder="0" applyAlignment="0" applyProtection="0"/>
    <xf numFmtId="0" fontId="103" fillId="73" borderId="0" applyNumberFormat="0" applyBorder="0" applyAlignment="0" applyProtection="0"/>
    <xf numFmtId="0" fontId="98" fillId="55" borderId="0" applyNumberFormat="0" applyBorder="0" applyAlignment="0" applyProtection="0"/>
    <xf numFmtId="0" fontId="98" fillId="55" borderId="0" applyNumberFormat="0" applyBorder="0" applyAlignment="0" applyProtection="0"/>
    <xf numFmtId="0" fontId="98" fillId="55" borderId="0" applyNumberFormat="0" applyBorder="0" applyAlignment="0" applyProtection="0"/>
    <xf numFmtId="0" fontId="98" fillId="21" borderId="0" applyNumberFormat="0" applyBorder="0" applyAlignment="0" applyProtection="0"/>
    <xf numFmtId="0" fontId="103" fillId="21" borderId="0" applyNumberFormat="0" applyBorder="0" applyAlignment="0" applyProtection="0"/>
    <xf numFmtId="0" fontId="104" fillId="55" borderId="0" applyNumberFormat="0" applyBorder="0" applyAlignment="0" applyProtection="0"/>
    <xf numFmtId="0" fontId="104" fillId="21" borderId="0" applyNumberFormat="0" applyBorder="0" applyAlignment="0" applyProtection="0"/>
    <xf numFmtId="0" fontId="98" fillId="21" borderId="0" applyNumberFormat="0" applyBorder="0" applyAlignment="0" applyProtection="0"/>
    <xf numFmtId="0" fontId="103" fillId="74" borderId="0" applyNumberFormat="0" applyBorder="0" applyAlignment="0" applyProtection="0"/>
    <xf numFmtId="0" fontId="98" fillId="21" borderId="0" applyNumberFormat="0" applyBorder="0" applyAlignment="0" applyProtection="0"/>
    <xf numFmtId="0" fontId="103" fillId="74" borderId="0" applyNumberFormat="0" applyBorder="0" applyAlignment="0" applyProtection="0"/>
    <xf numFmtId="0" fontId="98" fillId="55" borderId="0" applyNumberFormat="0" applyBorder="0" applyAlignment="0" applyProtection="0"/>
    <xf numFmtId="0" fontId="105" fillId="21" borderId="0" applyNumberFormat="0" applyBorder="0" applyAlignment="0" applyProtection="0"/>
    <xf numFmtId="0" fontId="105" fillId="21" borderId="0" applyNumberFormat="0" applyBorder="0" applyAlignment="0" applyProtection="0"/>
    <xf numFmtId="0" fontId="98" fillId="55" borderId="0" applyNumberFormat="0" applyBorder="0" applyAlignment="0" applyProtection="0"/>
    <xf numFmtId="0" fontId="105" fillId="21" borderId="0" applyNumberFormat="0" applyBorder="0" applyAlignment="0" applyProtection="0"/>
    <xf numFmtId="0" fontId="98" fillId="55" borderId="0" applyNumberFormat="0" applyBorder="0" applyAlignment="0" applyProtection="0"/>
    <xf numFmtId="0" fontId="98" fillId="55" borderId="0" applyNumberFormat="0" applyBorder="0" applyAlignment="0" applyProtection="0"/>
    <xf numFmtId="0" fontId="98" fillId="55" borderId="0" applyNumberFormat="0" applyBorder="0" applyAlignment="0" applyProtection="0"/>
    <xf numFmtId="0" fontId="98" fillId="55" borderId="0" applyNumberFormat="0" applyBorder="0" applyAlignment="0" applyProtection="0"/>
    <xf numFmtId="0" fontId="98" fillId="55" borderId="0" applyNumberFormat="0" applyBorder="0" applyAlignment="0" applyProtection="0"/>
    <xf numFmtId="0" fontId="106" fillId="7" borderId="0" applyNumberFormat="0" applyBorder="0" applyAlignment="0" applyProtection="0"/>
    <xf numFmtId="0" fontId="106" fillId="7" borderId="0" applyNumberFormat="0" applyBorder="0" applyAlignment="0" applyProtection="0"/>
    <xf numFmtId="0" fontId="107" fillId="29" borderId="0" applyNumberFormat="0" applyBorder="0" applyAlignment="0" applyProtection="0"/>
    <xf numFmtId="0" fontId="107" fillId="7" borderId="0" applyNumberFormat="0" applyBorder="0" applyAlignment="0" applyProtection="0"/>
    <xf numFmtId="0" fontId="90" fillId="7" borderId="0" applyNumberFormat="0" applyBorder="0" applyAlignment="0" applyProtection="0"/>
    <xf numFmtId="0" fontId="108" fillId="75" borderId="0" applyNumberFormat="0" applyBorder="0" applyAlignment="0" applyProtection="0"/>
    <xf numFmtId="0" fontId="90" fillId="7" borderId="0" applyNumberFormat="0" applyBorder="0" applyAlignment="0" applyProtection="0"/>
    <xf numFmtId="0" fontId="108" fillId="75" borderId="0" applyNumberFormat="0" applyBorder="0" applyAlignment="0" applyProtection="0"/>
    <xf numFmtId="0" fontId="90" fillId="29" borderId="0" applyNumberFormat="0" applyBorder="0" applyAlignment="0" applyProtection="0"/>
    <xf numFmtId="0" fontId="109" fillId="7" borderId="0" applyNumberFormat="0" applyBorder="0" applyAlignment="0" applyProtection="0"/>
    <xf numFmtId="0" fontId="109" fillId="7" borderId="0" applyNumberFormat="0" applyBorder="0" applyAlignment="0" applyProtection="0"/>
    <xf numFmtId="0" fontId="109" fillId="7" borderId="0" applyNumberFormat="0" applyBorder="0" applyAlignment="0" applyProtection="0"/>
    <xf numFmtId="0" fontId="110" fillId="25" borderId="16" applyNumberFormat="0" applyAlignment="0" applyProtection="0"/>
    <xf numFmtId="0" fontId="110" fillId="25" borderId="16" applyNumberFormat="0" applyAlignment="0" applyProtection="0"/>
    <xf numFmtId="0" fontId="111" fillId="32" borderId="44" applyNumberFormat="0" applyAlignment="0" applyProtection="0"/>
    <xf numFmtId="0" fontId="112" fillId="25" borderId="44" applyNumberFormat="0" applyAlignment="0" applyProtection="0"/>
    <xf numFmtId="0" fontId="113" fillId="25" borderId="44" applyNumberFormat="0" applyAlignment="0" applyProtection="0"/>
    <xf numFmtId="0" fontId="114" fillId="76" borderId="16" applyNumberFormat="0" applyAlignment="0" applyProtection="0"/>
    <xf numFmtId="0" fontId="113" fillId="25" borderId="44" applyNumberFormat="0" applyAlignment="0" applyProtection="0"/>
    <xf numFmtId="0" fontId="114" fillId="76" borderId="16" applyNumberFormat="0" applyAlignment="0" applyProtection="0"/>
    <xf numFmtId="0" fontId="94" fillId="32" borderId="44" applyNumberFormat="0" applyAlignment="0" applyProtection="0"/>
    <xf numFmtId="0" fontId="115" fillId="25" borderId="16" applyNumberFormat="0" applyAlignment="0" applyProtection="0"/>
    <xf numFmtId="0" fontId="115" fillId="25" borderId="16" applyNumberFormat="0" applyAlignment="0" applyProtection="0"/>
    <xf numFmtId="0" fontId="115" fillId="25" borderId="16" applyNumberFormat="0" applyAlignment="0" applyProtection="0"/>
    <xf numFmtId="0" fontId="116" fillId="24" borderId="15" applyNumberFormat="0" applyAlignment="0" applyProtection="0"/>
    <xf numFmtId="0" fontId="116" fillId="24" borderId="15" applyNumberFormat="0" applyAlignment="0" applyProtection="0"/>
    <xf numFmtId="0" fontId="117" fillId="33" borderId="47" applyNumberFormat="0" applyAlignment="0" applyProtection="0"/>
    <xf numFmtId="0" fontId="116" fillId="67" borderId="15" applyNumberFormat="0" applyAlignment="0" applyProtection="0"/>
    <xf numFmtId="0" fontId="118" fillId="24" borderId="15" applyNumberFormat="0" applyAlignment="0" applyProtection="0"/>
    <xf numFmtId="0" fontId="118" fillId="24" borderId="15" applyNumberFormat="0" applyAlignment="0" applyProtection="0"/>
    <xf numFmtId="0" fontId="118" fillId="24" borderId="15" applyNumberFormat="0" applyAlignment="0" applyProtection="0"/>
    <xf numFmtId="182" fontId="14" fillId="0" borderId="0" applyFont="0" applyFill="0" applyBorder="0" applyAlignment="0" applyProtection="0"/>
    <xf numFmtId="182" fontId="14"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75" fontId="51" fillId="0" borderId="0" applyFont="0" applyFill="0" applyBorder="0" applyAlignment="0" applyProtection="0"/>
    <xf numFmtId="182" fontId="14"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182" fontId="14" fillId="0" borderId="0" applyFont="0" applyFill="0" applyBorder="0" applyAlignment="0" applyProtection="0"/>
    <xf numFmtId="175" fontId="51" fillId="0" borderId="0" applyFont="0" applyFill="0" applyBorder="0" applyAlignment="0" applyProtection="0"/>
    <xf numFmtId="175" fontId="51" fillId="0" borderId="0" applyFont="0" applyFill="0" applyBorder="0" applyAlignment="0" applyProtection="0"/>
    <xf numFmtId="175" fontId="51" fillId="0" borderId="0" applyFont="0" applyFill="0" applyBorder="0" applyAlignment="0" applyProtection="0"/>
    <xf numFmtId="175" fontId="51" fillId="0" borderId="0" applyFont="0" applyFill="0" applyBorder="0" applyAlignment="0" applyProtection="0"/>
    <xf numFmtId="182" fontId="51" fillId="0" borderId="0" applyFont="0" applyFill="0" applyBorder="0" applyAlignment="0" applyProtection="0"/>
    <xf numFmtId="175" fontId="22"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3" fontId="22" fillId="0" borderId="0" applyFont="0" applyFill="0" applyBorder="0" applyAlignment="0" applyProtection="0"/>
    <xf numFmtId="182" fontId="14" fillId="0" borderId="0" applyFont="0" applyFill="0" applyBorder="0" applyAlignment="0" applyProtection="0"/>
    <xf numFmtId="183" fontId="22" fillId="0" borderId="0" applyFont="0" applyFill="0" applyBorder="0" applyAlignment="0" applyProtection="0"/>
    <xf numFmtId="182" fontId="51" fillId="0" borderId="0" applyFont="0" applyFill="0" applyBorder="0" applyAlignment="0" applyProtection="0"/>
    <xf numFmtId="183" fontId="22"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5"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82" fontId="51" fillId="0" borderId="0" applyFont="0" applyFill="0" applyBorder="0" applyAlignment="0" applyProtection="0"/>
    <xf numFmtId="175" fontId="51" fillId="0" borderId="0" applyFont="0" applyFill="0" applyBorder="0" applyAlignment="0" applyProtection="0"/>
    <xf numFmtId="182" fontId="14" fillId="0" borderId="0" applyFont="0" applyFill="0" applyBorder="0" applyAlignment="0" applyProtection="0"/>
    <xf numFmtId="183" fontId="22" fillId="0" borderId="0" applyFont="0" applyFill="0" applyBorder="0" applyAlignment="0" applyProtection="0"/>
    <xf numFmtId="175" fontId="51" fillId="0" borderId="0" applyFont="0" applyFill="0" applyBorder="0" applyAlignment="0" applyProtection="0"/>
    <xf numFmtId="175" fontId="51" fillId="0" borderId="0" applyFont="0" applyFill="0" applyBorder="0" applyAlignment="0" applyProtection="0"/>
    <xf numFmtId="175" fontId="51" fillId="0" borderId="0" applyFont="0" applyFill="0" applyBorder="0" applyAlignment="0" applyProtection="0"/>
    <xf numFmtId="175" fontId="51" fillId="0" borderId="0" applyFont="0" applyFill="0" applyBorder="0" applyAlignment="0" applyProtection="0"/>
    <xf numFmtId="175" fontId="51" fillId="0" borderId="0" applyFont="0" applyFill="0" applyBorder="0" applyAlignment="0" applyProtection="0"/>
    <xf numFmtId="175" fontId="51" fillId="0" borderId="0" applyFont="0" applyFill="0" applyBorder="0" applyAlignment="0" applyProtection="0"/>
    <xf numFmtId="175" fontId="22" fillId="0" borderId="0" applyFont="0" applyFill="0" applyBorder="0" applyAlignment="0" applyProtection="0"/>
    <xf numFmtId="182"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 fillId="0" borderId="0" applyFont="0" applyFill="0" applyBorder="0" applyAlignment="0" applyProtection="0"/>
    <xf numFmtId="175" fontId="27" fillId="0" borderId="0" applyFont="0" applyFill="0" applyBorder="0" applyAlignment="0" applyProtection="0"/>
    <xf numFmtId="182" fontId="14" fillId="0" borderId="0" applyFont="0" applyFill="0" applyBorder="0" applyAlignment="0" applyProtection="0"/>
    <xf numFmtId="175" fontId="2" fillId="0" borderId="0" applyFont="0" applyFill="0" applyBorder="0" applyAlignment="0" applyProtection="0"/>
    <xf numFmtId="175" fontId="2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7" fillId="0" borderId="0" applyFont="0" applyFill="0" applyBorder="0" applyAlignment="0" applyProtection="0"/>
    <xf numFmtId="184" fontId="48"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22" fillId="0" borderId="0" applyFont="0" applyFill="0" applyBorder="0" applyAlignment="0" applyProtection="0"/>
    <xf numFmtId="184" fontId="48"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82" fontId="22" fillId="0" borderId="0" applyFont="0" applyFill="0" applyBorder="0" applyAlignment="0" applyProtection="0"/>
    <xf numFmtId="184" fontId="48" fillId="0" borderId="0" applyFont="0" applyFill="0" applyBorder="0" applyAlignment="0" applyProtection="0"/>
    <xf numFmtId="184" fontId="48" fillId="0" borderId="0" applyFont="0" applyFill="0" applyBorder="0" applyAlignment="0" applyProtection="0"/>
    <xf numFmtId="182" fontId="22" fillId="0" borderId="0" applyFont="0" applyFill="0" applyBorder="0" applyAlignment="0" applyProtection="0"/>
    <xf numFmtId="182" fontId="22" fillId="0" borderId="0" applyFont="0" applyFill="0" applyBorder="0" applyAlignment="0" applyProtection="0"/>
    <xf numFmtId="165" fontId="22" fillId="0" borderId="0" applyFont="0" applyFill="0" applyBorder="0" applyAlignment="0" applyProtection="0"/>
    <xf numFmtId="185" fontId="22" fillId="0" borderId="0" applyFont="0" applyFill="0" applyBorder="0" applyAlignment="0" applyProtection="0"/>
    <xf numFmtId="186" fontId="22" fillId="0" borderId="0" applyFont="0" applyFill="0" applyBorder="0" applyAlignment="0" applyProtection="0"/>
    <xf numFmtId="0" fontId="119" fillId="77" borderId="0" applyNumberFormat="0" applyBorder="0" applyAlignment="0" applyProtection="0"/>
    <xf numFmtId="0" fontId="119" fillId="78" borderId="0" applyNumberFormat="0" applyBorder="0" applyAlignment="0" applyProtection="0"/>
    <xf numFmtId="0" fontId="119" fillId="79" borderId="0" applyNumberFormat="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4" fontId="25" fillId="0" borderId="0" applyNumberFormat="0"/>
    <xf numFmtId="4" fontId="25" fillId="0" borderId="0" applyNumberFormat="0"/>
    <xf numFmtId="0" fontId="123" fillId="8" borderId="0" applyNumberFormat="0" applyBorder="0" applyAlignment="0" applyProtection="0"/>
    <xf numFmtId="0" fontId="123" fillId="8" borderId="0" applyNumberFormat="0" applyBorder="0" applyAlignment="0" applyProtection="0"/>
    <xf numFmtId="0" fontId="124" fillId="26" borderId="0" applyNumberFormat="0" applyBorder="0" applyAlignment="0" applyProtection="0"/>
    <xf numFmtId="0" fontId="124" fillId="8" borderId="0" applyNumberFormat="0" applyBorder="0" applyAlignment="0" applyProtection="0"/>
    <xf numFmtId="0" fontId="52" fillId="8" borderId="0" applyNumberFormat="0" applyBorder="0" applyAlignment="0" applyProtection="0"/>
    <xf numFmtId="0" fontId="123" fillId="69" borderId="0" applyNumberFormat="0" applyBorder="0" applyAlignment="0" applyProtection="0"/>
    <xf numFmtId="0" fontId="52" fillId="8" borderId="0" applyNumberFormat="0" applyBorder="0" applyAlignment="0" applyProtection="0"/>
    <xf numFmtId="0" fontId="123" fillId="69" borderId="0" applyNumberFormat="0" applyBorder="0" applyAlignment="0" applyProtection="0"/>
    <xf numFmtId="0" fontId="52" fillId="26" borderId="0" applyNumberFormat="0" applyBorder="0" applyAlignment="0" applyProtection="0"/>
    <xf numFmtId="0" fontId="125" fillId="8" borderId="0" applyNumberFormat="0" applyBorder="0" applyAlignment="0" applyProtection="0"/>
    <xf numFmtId="0" fontId="125" fillId="8" borderId="0" applyNumberFormat="0" applyBorder="0" applyAlignment="0" applyProtection="0"/>
    <xf numFmtId="0" fontId="125" fillId="8" borderId="0" applyNumberFormat="0" applyBorder="0" applyAlignment="0" applyProtection="0"/>
    <xf numFmtId="0" fontId="52" fillId="26" borderId="0" applyNumberFormat="0" applyBorder="0" applyAlignment="0" applyProtection="0"/>
    <xf numFmtId="0" fontId="126" fillId="0" borderId="53" applyNumberFormat="0" applyFill="0" applyAlignment="0" applyProtection="0"/>
    <xf numFmtId="0" fontId="126" fillId="0" borderId="53" applyNumberFormat="0" applyFill="0" applyAlignment="0" applyProtection="0"/>
    <xf numFmtId="0" fontId="127" fillId="0" borderId="41" applyNumberFormat="0" applyFill="0" applyAlignment="0" applyProtection="0"/>
    <xf numFmtId="0" fontId="128" fillId="0" borderId="53" applyNumberFormat="0" applyFill="0" applyAlignment="0" applyProtection="0"/>
    <xf numFmtId="0" fontId="129" fillId="0" borderId="53" applyNumberFormat="0" applyFill="0" applyAlignment="0" applyProtection="0"/>
    <xf numFmtId="0" fontId="126" fillId="0" borderId="53" applyNumberFormat="0" applyFill="0" applyAlignment="0" applyProtection="0"/>
    <xf numFmtId="0" fontId="126" fillId="0" borderId="54" applyNumberFormat="0" applyFill="0" applyAlignment="0" applyProtection="0"/>
    <xf numFmtId="0" fontId="129" fillId="0" borderId="53" applyNumberFormat="0" applyFill="0" applyAlignment="0" applyProtection="0"/>
    <xf numFmtId="0" fontId="126" fillId="0" borderId="54" applyNumberFormat="0" applyFill="0" applyAlignment="0" applyProtection="0"/>
    <xf numFmtId="0" fontId="87" fillId="0" borderId="41" applyNumberFormat="0" applyFill="0" applyAlignment="0" applyProtection="0"/>
    <xf numFmtId="0" fontId="130" fillId="0" borderId="53" applyNumberFormat="0" applyFill="0" applyAlignment="0" applyProtection="0"/>
    <xf numFmtId="0" fontId="130" fillId="0" borderId="53" applyNumberFormat="0" applyFill="0" applyAlignment="0" applyProtection="0"/>
    <xf numFmtId="0" fontId="130" fillId="0" borderId="53" applyNumberFormat="0" applyFill="0" applyAlignment="0" applyProtection="0"/>
    <xf numFmtId="0" fontId="131" fillId="0" borderId="55" applyNumberFormat="0" applyFill="0" applyAlignment="0" applyProtection="0"/>
    <xf numFmtId="0" fontId="131" fillId="0" borderId="55" applyNumberFormat="0" applyFill="0" applyAlignment="0" applyProtection="0"/>
    <xf numFmtId="0" fontId="132" fillId="0" borderId="42" applyNumberFormat="0" applyFill="0" applyAlignment="0" applyProtection="0"/>
    <xf numFmtId="0" fontId="133" fillId="0" borderId="55" applyNumberFormat="0" applyFill="0" applyAlignment="0" applyProtection="0"/>
    <xf numFmtId="0" fontId="134" fillId="0" borderId="55" applyNumberFormat="0" applyFill="0" applyAlignment="0" applyProtection="0"/>
    <xf numFmtId="0" fontId="131" fillId="0" borderId="55" applyNumberFormat="0" applyFill="0" applyAlignment="0" applyProtection="0"/>
    <xf numFmtId="0" fontId="131" fillId="0" borderId="11" applyNumberFormat="0" applyFill="0" applyAlignment="0" applyProtection="0"/>
    <xf numFmtId="0" fontId="134" fillId="0" borderId="55" applyNumberFormat="0" applyFill="0" applyAlignment="0" applyProtection="0"/>
    <xf numFmtId="0" fontId="131" fillId="0" borderId="11" applyNumberFormat="0" applyFill="0" applyAlignment="0" applyProtection="0"/>
    <xf numFmtId="0" fontId="88" fillId="0" borderId="42" applyNumberFormat="0" applyFill="0" applyAlignment="0" applyProtection="0"/>
    <xf numFmtId="0" fontId="135" fillId="0" borderId="55" applyNumberFormat="0" applyFill="0" applyAlignment="0" applyProtection="0"/>
    <xf numFmtId="0" fontId="135" fillId="0" borderId="55" applyNumberFormat="0" applyFill="0" applyAlignment="0" applyProtection="0"/>
    <xf numFmtId="0" fontId="135" fillId="0" borderId="55" applyNumberFormat="0" applyFill="0" applyAlignment="0" applyProtection="0"/>
    <xf numFmtId="0" fontId="136" fillId="0" borderId="56" applyNumberFormat="0" applyFill="0" applyAlignment="0" applyProtection="0"/>
    <xf numFmtId="0" fontId="136" fillId="0" borderId="56" applyNumberFormat="0" applyFill="0" applyAlignment="0" applyProtection="0"/>
    <xf numFmtId="0" fontId="137" fillId="0" borderId="43" applyNumberFormat="0" applyFill="0" applyAlignment="0" applyProtection="0"/>
    <xf numFmtId="0" fontId="138" fillId="0" borderId="56" applyNumberFormat="0" applyFill="0" applyAlignment="0" applyProtection="0"/>
    <xf numFmtId="0" fontId="139" fillId="0" borderId="56" applyNumberFormat="0" applyFill="0" applyAlignment="0" applyProtection="0"/>
    <xf numFmtId="0" fontId="136" fillId="0" borderId="56" applyNumberFormat="0" applyFill="0" applyAlignment="0" applyProtection="0"/>
    <xf numFmtId="0" fontId="136" fillId="0" borderId="57" applyNumberFormat="0" applyFill="0" applyAlignment="0" applyProtection="0"/>
    <xf numFmtId="0" fontId="139" fillId="0" borderId="56" applyNumberFormat="0" applyFill="0" applyAlignment="0" applyProtection="0"/>
    <xf numFmtId="0" fontId="136" fillId="0" borderId="57" applyNumberFormat="0" applyFill="0" applyAlignment="0" applyProtection="0"/>
    <xf numFmtId="0" fontId="89" fillId="0" borderId="43" applyNumberFormat="0" applyFill="0" applyAlignment="0" applyProtection="0"/>
    <xf numFmtId="0" fontId="140" fillId="0" borderId="56" applyNumberFormat="0" applyFill="0" applyAlignment="0" applyProtection="0"/>
    <xf numFmtId="0" fontId="140" fillId="0" borderId="56" applyNumberFormat="0" applyFill="0" applyAlignment="0" applyProtection="0"/>
    <xf numFmtId="0" fontId="140" fillId="0" borderId="56" applyNumberFormat="0" applyFill="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136" fillId="0" borderId="0" applyNumberFormat="0" applyFill="0" applyBorder="0" applyAlignment="0" applyProtection="0"/>
    <xf numFmtId="0" fontId="139" fillId="0" borderId="0" applyNumberFormat="0" applyFill="0" applyBorder="0" applyAlignment="0" applyProtection="0"/>
    <xf numFmtId="0" fontId="136" fillId="0" borderId="0" applyNumberFormat="0" applyFill="0" applyBorder="0" applyAlignment="0" applyProtection="0"/>
    <xf numFmtId="0" fontId="89"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142" fillId="18" borderId="16" applyNumberFormat="0" applyAlignment="0" applyProtection="0"/>
    <xf numFmtId="0" fontId="142" fillId="18" borderId="16" applyNumberFormat="0" applyAlignment="0" applyProtection="0"/>
    <xf numFmtId="0" fontId="143" fillId="31" borderId="44" applyNumberFormat="0" applyAlignment="0" applyProtection="0"/>
    <xf numFmtId="0" fontId="143" fillId="18" borderId="44" applyNumberFormat="0" applyAlignment="0" applyProtection="0"/>
    <xf numFmtId="0" fontId="92" fillId="18" borderId="44" applyNumberFormat="0" applyAlignment="0" applyProtection="0"/>
    <xf numFmtId="0" fontId="142" fillId="73" borderId="16" applyNumberFormat="0" applyAlignment="0" applyProtection="0"/>
    <xf numFmtId="0" fontId="92" fillId="18" borderId="44" applyNumberFormat="0" applyAlignment="0" applyProtection="0"/>
    <xf numFmtId="0" fontId="142" fillId="73" borderId="16" applyNumberFormat="0" applyAlignment="0" applyProtection="0"/>
    <xf numFmtId="0" fontId="92" fillId="31" borderId="44" applyNumberFormat="0" applyAlignment="0" applyProtection="0"/>
    <xf numFmtId="0" fontId="144" fillId="18" borderId="16" applyNumberFormat="0" applyAlignment="0" applyProtection="0"/>
    <xf numFmtId="0" fontId="144" fillId="18" borderId="16" applyNumberFormat="0" applyAlignment="0" applyProtection="0"/>
    <xf numFmtId="0" fontId="144" fillId="18" borderId="16" applyNumberFormat="0" applyAlignment="0" applyProtection="0"/>
    <xf numFmtId="0" fontId="22" fillId="0" borderId="0" applyFont="0" applyFill="0" applyBorder="0" applyAlignment="0" applyProtection="0"/>
    <xf numFmtId="0" fontId="22" fillId="0" borderId="0" applyFont="0" applyFill="0" applyBorder="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46" applyNumberFormat="0" applyFill="0" applyAlignment="0" applyProtection="0"/>
    <xf numFmtId="0" fontId="147" fillId="0" borderId="58" applyNumberFormat="0" applyFill="0" applyAlignment="0" applyProtection="0"/>
    <xf numFmtId="0" fontId="148" fillId="0" borderId="58" applyNumberFormat="0" applyFill="0" applyAlignment="0" applyProtection="0"/>
    <xf numFmtId="0" fontId="145" fillId="0" borderId="58" applyNumberFormat="0" applyFill="0" applyAlignment="0" applyProtection="0"/>
    <xf numFmtId="0" fontId="149" fillId="0" borderId="14" applyNumberFormat="0" applyFill="0" applyAlignment="0" applyProtection="0"/>
    <xf numFmtId="0" fontId="148" fillId="0" borderId="58" applyNumberFormat="0" applyFill="0" applyAlignment="0" applyProtection="0"/>
    <xf numFmtId="0" fontId="149" fillId="0" borderId="14" applyNumberFormat="0" applyFill="0" applyAlignment="0" applyProtection="0"/>
    <xf numFmtId="0" fontId="95" fillId="0" borderId="46" applyNumberFormat="0" applyFill="0" applyAlignment="0" applyProtection="0"/>
    <xf numFmtId="0" fontId="150" fillId="0" borderId="58" applyNumberFormat="0" applyFill="0" applyAlignment="0" applyProtection="0"/>
    <xf numFmtId="0" fontId="150" fillId="0" borderId="58" applyNumberFormat="0" applyFill="0" applyAlignment="0" applyProtection="0"/>
    <xf numFmtId="0" fontId="150" fillId="0" borderId="58" applyNumberFormat="0" applyFill="0" applyAlignment="0" applyProtection="0"/>
    <xf numFmtId="0" fontId="151" fillId="0" borderId="10" applyNumberFormat="0" applyFill="0" applyAlignment="0" applyProtection="0"/>
    <xf numFmtId="188" fontId="152" fillId="0" borderId="0"/>
    <xf numFmtId="0" fontId="22" fillId="0" borderId="0"/>
    <xf numFmtId="188" fontId="152" fillId="0" borderId="0"/>
    <xf numFmtId="188" fontId="152" fillId="0" borderId="0"/>
    <xf numFmtId="188" fontId="152" fillId="0" borderId="0"/>
    <xf numFmtId="0" fontId="22" fillId="0" borderId="0"/>
    <xf numFmtId="188" fontId="152" fillId="0" borderId="0"/>
    <xf numFmtId="0" fontId="153" fillId="0" borderId="0"/>
    <xf numFmtId="0" fontId="154" fillId="0" borderId="0"/>
    <xf numFmtId="0" fontId="154" fillId="0" borderId="0"/>
    <xf numFmtId="188" fontId="152" fillId="0" borderId="0"/>
    <xf numFmtId="0" fontId="22" fillId="0" borderId="0"/>
    <xf numFmtId="0" fontId="22" fillId="0" borderId="0"/>
    <xf numFmtId="188" fontId="152" fillId="0" borderId="0"/>
    <xf numFmtId="0" fontId="22" fillId="0" borderId="0"/>
    <xf numFmtId="188" fontId="152" fillId="0" borderId="0"/>
    <xf numFmtId="188" fontId="152" fillId="0" borderId="0"/>
    <xf numFmtId="188" fontId="152" fillId="0" borderId="0"/>
    <xf numFmtId="0" fontId="22" fillId="0" borderId="0"/>
    <xf numFmtId="188" fontId="152" fillId="0" borderId="0"/>
    <xf numFmtId="188" fontId="152" fillId="0" borderId="0"/>
    <xf numFmtId="188" fontId="152" fillId="0" borderId="0"/>
    <xf numFmtId="0" fontId="22" fillId="0" borderId="0"/>
    <xf numFmtId="188" fontId="152" fillId="0" borderId="0"/>
    <xf numFmtId="0" fontId="48" fillId="0" borderId="0"/>
    <xf numFmtId="0" fontId="155" fillId="18" borderId="0" applyNumberFormat="0" applyBorder="0" applyAlignment="0" applyProtection="0"/>
    <xf numFmtId="0" fontId="155" fillId="18" borderId="0" applyNumberFormat="0" applyBorder="0" applyAlignment="0" applyProtection="0"/>
    <xf numFmtId="0" fontId="156" fillId="30" borderId="0" applyNumberFormat="0" applyBorder="0" applyAlignment="0" applyProtection="0"/>
    <xf numFmtId="0" fontId="157" fillId="30" borderId="0" applyNumberFormat="0" applyBorder="0" applyAlignment="0" applyProtection="0"/>
    <xf numFmtId="0" fontId="158" fillId="30" borderId="0" applyNumberFormat="0" applyBorder="0" applyAlignment="0" applyProtection="0"/>
    <xf numFmtId="0" fontId="159" fillId="80" borderId="0" applyNumberFormat="0" applyBorder="0" applyAlignment="0" applyProtection="0"/>
    <xf numFmtId="0" fontId="158" fillId="30" borderId="0" applyNumberFormat="0" applyBorder="0" applyAlignment="0" applyProtection="0"/>
    <xf numFmtId="0" fontId="159" fillId="80" borderId="0" applyNumberFormat="0" applyBorder="0" applyAlignment="0" applyProtection="0"/>
    <xf numFmtId="0" fontId="91" fillId="30"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22" fillId="0" borderId="0"/>
    <xf numFmtId="0" fontId="22" fillId="0" borderId="0"/>
    <xf numFmtId="0" fontId="22" fillId="0" borderId="0">
      <alignment wrapText="1"/>
    </xf>
    <xf numFmtId="0" fontId="51" fillId="0" borderId="0"/>
    <xf numFmtId="0" fontId="2" fillId="0" borderId="0"/>
    <xf numFmtId="0" fontId="48" fillId="0" borderId="0"/>
    <xf numFmtId="0" fontId="22" fillId="0" borderId="0"/>
    <xf numFmtId="0" fontId="10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8" fillId="0" borderId="0"/>
    <xf numFmtId="0" fontId="48" fillId="0" borderId="0"/>
    <xf numFmtId="0" fontId="51" fillId="0" borderId="0"/>
    <xf numFmtId="0" fontId="51" fillId="0" borderId="0"/>
    <xf numFmtId="0" fontId="22" fillId="0" borderId="0"/>
    <xf numFmtId="0" fontId="51" fillId="0" borderId="0"/>
    <xf numFmtId="0" fontId="51" fillId="0" borderId="0"/>
    <xf numFmtId="0" fontId="51" fillId="0" borderId="0"/>
    <xf numFmtId="0" fontId="22" fillId="0" borderId="0"/>
    <xf numFmtId="0" fontId="22" fillId="0" borderId="0"/>
    <xf numFmtId="0" fontId="25" fillId="0" borderId="0"/>
    <xf numFmtId="0" fontId="22" fillId="0" borderId="0"/>
    <xf numFmtId="0" fontId="101" fillId="0" borderId="0"/>
    <xf numFmtId="0" fontId="22" fillId="0" borderId="0"/>
    <xf numFmtId="0" fontId="22" fillId="0" borderId="0" applyNumberFormat="0" applyFill="0" applyBorder="0" applyAlignment="0" applyProtection="0"/>
    <xf numFmtId="0" fontId="22" fillId="0" borderId="0"/>
    <xf numFmtId="0" fontId="22" fillId="0" borderId="0"/>
    <xf numFmtId="0" fontId="22" fillId="0" borderId="0" applyNumberFormat="0" applyFill="0" applyBorder="0" applyAlignment="0" applyProtection="0"/>
    <xf numFmtId="0" fontId="22" fillId="0" borderId="0"/>
    <xf numFmtId="0" fontId="22" fillId="0" borderId="0"/>
    <xf numFmtId="0" fontId="22" fillId="0" borderId="0" applyNumberFormat="0" applyFill="0" applyBorder="0" applyAlignment="0" applyProtection="0"/>
    <xf numFmtId="0" fontId="22" fillId="0" borderId="0"/>
    <xf numFmtId="0" fontId="22" fillId="0" borderId="0"/>
    <xf numFmtId="0" fontId="22" fillId="0" borderId="0" applyNumberFormat="0" applyFill="0" applyBorder="0" applyAlignment="0" applyProtection="0"/>
    <xf numFmtId="0" fontId="22" fillId="0" borderId="0"/>
    <xf numFmtId="0" fontId="22" fillId="0" borderId="0"/>
    <xf numFmtId="0" fontId="22" fillId="0" borderId="0" applyNumberFormat="0" applyFill="0" applyBorder="0" applyAlignment="0" applyProtection="0"/>
    <xf numFmtId="0" fontId="101" fillId="0" borderId="0"/>
    <xf numFmtId="0" fontId="48" fillId="0" borderId="0"/>
    <xf numFmtId="0" fontId="51" fillId="0" borderId="0"/>
    <xf numFmtId="0" fontId="48" fillId="0" borderId="0"/>
    <xf numFmtId="0" fontId="48" fillId="0" borderId="0"/>
    <xf numFmtId="0" fontId="48" fillId="0" borderId="0"/>
    <xf numFmtId="0" fontId="22" fillId="0" borderId="0" applyNumberFormat="0" applyFill="0" applyBorder="0" applyAlignment="0" applyProtection="0"/>
    <xf numFmtId="0" fontId="51" fillId="0" borderId="0"/>
    <xf numFmtId="0" fontId="101" fillId="0" borderId="0"/>
    <xf numFmtId="0" fontId="51" fillId="0" borderId="0"/>
    <xf numFmtId="0" fontId="22" fillId="0" borderId="0"/>
    <xf numFmtId="0" fontId="22" fillId="0" borderId="0"/>
    <xf numFmtId="0" fontId="22" fillId="0" borderId="0" applyNumberFormat="0" applyFill="0" applyBorder="0" applyAlignment="0" applyProtection="0"/>
    <xf numFmtId="0" fontId="22" fillId="0" borderId="0"/>
    <xf numFmtId="0" fontId="22" fillId="0" borderId="0"/>
    <xf numFmtId="0" fontId="101" fillId="0" borderId="0"/>
    <xf numFmtId="0" fontId="22" fillId="0" borderId="0"/>
    <xf numFmtId="0" fontId="22" fillId="0" borderId="0"/>
    <xf numFmtId="0" fontId="101" fillId="0" borderId="0"/>
    <xf numFmtId="0" fontId="22" fillId="0" borderId="0"/>
    <xf numFmtId="0" fontId="22" fillId="0" borderId="0"/>
    <xf numFmtId="0" fontId="22" fillId="0" borderId="0" applyNumberFormat="0" applyFill="0" applyBorder="0" applyAlignment="0" applyProtection="0"/>
    <xf numFmtId="0" fontId="22" fillId="0" borderId="0"/>
    <xf numFmtId="0" fontId="22" fillId="0" borderId="0"/>
    <xf numFmtId="0" fontId="22" fillId="0" borderId="0" applyNumberFormat="0" applyFill="0" applyBorder="0" applyAlignment="0" applyProtection="0"/>
    <xf numFmtId="0" fontId="101" fillId="0" borderId="0"/>
    <xf numFmtId="0" fontId="14" fillId="0" borderId="0"/>
    <xf numFmtId="0" fontId="101" fillId="0" borderId="0"/>
    <xf numFmtId="0" fontId="14" fillId="0" borderId="0"/>
    <xf numFmtId="0" fontId="22" fillId="0" borderId="0"/>
    <xf numFmtId="0" fontId="22" fillId="0" borderId="0"/>
    <xf numFmtId="0" fontId="22" fillId="0" borderId="0"/>
    <xf numFmtId="0" fontId="22" fillId="0" borderId="0"/>
    <xf numFmtId="0" fontId="51"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1" fillId="0" borderId="0"/>
    <xf numFmtId="0" fontId="48" fillId="0" borderId="0"/>
    <xf numFmtId="0" fontId="51" fillId="0" borderId="0"/>
    <xf numFmtId="0" fontId="48" fillId="0" borderId="0"/>
    <xf numFmtId="0" fontId="48" fillId="0" borderId="0"/>
    <xf numFmtId="0" fontId="48" fillId="0" borderId="0"/>
    <xf numFmtId="0" fontId="51" fillId="0" borderId="0"/>
    <xf numFmtId="0" fontId="48" fillId="0" borderId="0"/>
    <xf numFmtId="0" fontId="51" fillId="0" borderId="0"/>
    <xf numFmtId="0" fontId="48" fillId="0" borderId="0"/>
    <xf numFmtId="0" fontId="48" fillId="0" borderId="0"/>
    <xf numFmtId="0" fontId="48" fillId="0" borderId="0"/>
    <xf numFmtId="0" fontId="51" fillId="0" borderId="0"/>
    <xf numFmtId="0" fontId="48" fillId="0" borderId="0"/>
    <xf numFmtId="0" fontId="51" fillId="0" borderId="0"/>
    <xf numFmtId="0" fontId="48" fillId="0" borderId="0"/>
    <xf numFmtId="0" fontId="48" fillId="0" borderId="0"/>
    <xf numFmtId="0" fontId="48" fillId="0" borderId="0"/>
    <xf numFmtId="0" fontId="51" fillId="0" borderId="0"/>
    <xf numFmtId="0" fontId="48" fillId="0" borderId="0"/>
    <xf numFmtId="0" fontId="48" fillId="0" borderId="0"/>
    <xf numFmtId="0" fontId="51" fillId="0" borderId="0"/>
    <xf numFmtId="0" fontId="48" fillId="0" borderId="0"/>
    <xf numFmtId="0" fontId="48" fillId="0" borderId="0"/>
    <xf numFmtId="0" fontId="51" fillId="0" borderId="0"/>
    <xf numFmtId="0" fontId="48" fillId="0" borderId="0"/>
    <xf numFmtId="0" fontId="51" fillId="0" borderId="0"/>
    <xf numFmtId="0" fontId="48" fillId="0" borderId="0"/>
    <xf numFmtId="0" fontId="48" fillId="0" borderId="0"/>
    <xf numFmtId="0" fontId="48" fillId="0" borderId="0"/>
    <xf numFmtId="0" fontId="51" fillId="0" borderId="0"/>
    <xf numFmtId="0" fontId="22" fillId="0" borderId="0"/>
    <xf numFmtId="0" fontId="51" fillId="0" borderId="0"/>
    <xf numFmtId="0" fontId="25" fillId="0" borderId="0"/>
    <xf numFmtId="0" fontId="22" fillId="0" borderId="0"/>
    <xf numFmtId="0" fontId="22" fillId="0" borderId="0"/>
    <xf numFmtId="2" fontId="22" fillId="0" borderId="0">
      <alignment horizontal="right"/>
    </xf>
    <xf numFmtId="0" fontId="22" fillId="0" borderId="0"/>
    <xf numFmtId="0" fontId="101" fillId="0" borderId="0"/>
    <xf numFmtId="0" fontId="22" fillId="0" borderId="0"/>
    <xf numFmtId="0" fontId="22" fillId="0" borderId="0"/>
    <xf numFmtId="0" fontId="22" fillId="0" borderId="0"/>
    <xf numFmtId="0" fontId="101" fillId="0" borderId="0"/>
    <xf numFmtId="0" fontId="101" fillId="0" borderId="0"/>
    <xf numFmtId="0" fontId="14" fillId="0" borderId="0"/>
    <xf numFmtId="0" fontId="101" fillId="0" borderId="0"/>
    <xf numFmtId="0" fontId="22" fillId="0" borderId="0"/>
    <xf numFmtId="0" fontId="101" fillId="0" borderId="0"/>
    <xf numFmtId="0" fontId="101" fillId="0" borderId="0"/>
    <xf numFmtId="0" fontId="101" fillId="0" borderId="0"/>
    <xf numFmtId="0" fontId="101" fillId="0" borderId="0"/>
    <xf numFmtId="0" fontId="22" fillId="0" borderId="0" applyNumberFormat="0" applyFill="0" applyBorder="0" applyAlignment="0" applyProtection="0"/>
    <xf numFmtId="189" fontId="2" fillId="0" borderId="0"/>
    <xf numFmtId="0" fontId="14" fillId="0" borderId="0"/>
    <xf numFmtId="2" fontId="22" fillId="0" borderId="0">
      <alignment horizontal="right"/>
    </xf>
    <xf numFmtId="0" fontId="48" fillId="0" borderId="0"/>
    <xf numFmtId="0" fontId="22" fillId="0" borderId="0"/>
    <xf numFmtId="0" fontId="2" fillId="0" borderId="0"/>
    <xf numFmtId="0" fontId="14" fillId="0" borderId="0"/>
    <xf numFmtId="0" fontId="22" fillId="0" borderId="0"/>
    <xf numFmtId="0" fontId="22" fillId="0" borderId="0"/>
    <xf numFmtId="0" fontId="14" fillId="0" borderId="0"/>
    <xf numFmtId="0" fontId="22" fillId="0" borderId="0" applyNumberFormat="0" applyFill="0" applyBorder="0" applyAlignment="0" applyProtection="0"/>
    <xf numFmtId="0" fontId="22" fillId="0" borderId="0"/>
    <xf numFmtId="0" fontId="48" fillId="0" borderId="0"/>
    <xf numFmtId="0" fontId="22" fillId="0" borderId="0">
      <alignment wrapText="1"/>
    </xf>
    <xf numFmtId="0" fontId="48" fillId="0" borderId="0"/>
    <xf numFmtId="0" fontId="48" fillId="0" borderId="0"/>
    <xf numFmtId="0" fontId="14" fillId="0" borderId="0"/>
    <xf numFmtId="0" fontId="2" fillId="0" borderId="0"/>
    <xf numFmtId="0" fontId="22" fillId="0" borderId="0"/>
    <xf numFmtId="0" fontId="51" fillId="0" borderId="0"/>
    <xf numFmtId="0" fontId="2" fillId="0" borderId="0"/>
    <xf numFmtId="0" fontId="22" fillId="0" borderId="0">
      <alignment wrapText="1"/>
    </xf>
    <xf numFmtId="0" fontId="2" fillId="0" borderId="0"/>
    <xf numFmtId="0" fontId="14" fillId="0" borderId="0"/>
    <xf numFmtId="0" fontId="22" fillId="0" borderId="0"/>
    <xf numFmtId="0" fontId="22" fillId="0" borderId="0"/>
    <xf numFmtId="0" fontId="22" fillId="0" borderId="0">
      <alignment wrapText="1"/>
    </xf>
    <xf numFmtId="0" fontId="22" fillId="0" borderId="0"/>
    <xf numFmtId="0" fontId="22" fillId="0" borderId="0"/>
    <xf numFmtId="0" fontId="22" fillId="0" borderId="0"/>
    <xf numFmtId="0" fontId="22" fillId="0" borderId="0"/>
    <xf numFmtId="0" fontId="22" fillId="0" borderId="0"/>
    <xf numFmtId="0" fontId="22" fillId="0" borderId="0"/>
    <xf numFmtId="0" fontId="48" fillId="0" borderId="0"/>
    <xf numFmtId="0" fontId="22" fillId="0" borderId="0">
      <alignment wrapText="1"/>
    </xf>
    <xf numFmtId="0" fontId="22" fillId="0" borderId="0"/>
    <xf numFmtId="0" fontId="2" fillId="0" borderId="0"/>
    <xf numFmtId="0" fontId="22" fillId="0" borderId="0"/>
    <xf numFmtId="0" fontId="22" fillId="0" borderId="0"/>
    <xf numFmtId="0" fontId="22" fillId="0" borderId="0"/>
    <xf numFmtId="0" fontId="2" fillId="0" borderId="0"/>
    <xf numFmtId="0" fontId="22" fillId="0" borderId="0">
      <alignment wrapText="1"/>
    </xf>
    <xf numFmtId="0" fontId="14" fillId="0" borderId="0"/>
    <xf numFmtId="0" fontId="22" fillId="0" borderId="0">
      <alignment wrapText="1"/>
    </xf>
    <xf numFmtId="0" fontId="51" fillId="0" borderId="0"/>
    <xf numFmtId="0" fontId="22" fillId="0" borderId="0"/>
    <xf numFmtId="0" fontId="19" fillId="0" borderId="0"/>
    <xf numFmtId="0" fontId="22" fillId="19" borderId="13" applyNumberFormat="0" applyFont="0" applyAlignment="0" applyProtection="0"/>
    <xf numFmtId="0" fontId="22" fillId="19" borderId="13"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2" fillId="65" borderId="13"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101" fillId="34" borderId="48" applyNumberFormat="0" applyFont="0" applyAlignment="0" applyProtection="0"/>
    <xf numFmtId="0" fontId="27" fillId="34" borderId="48" applyNumberFormat="0" applyFont="0" applyAlignment="0" applyProtection="0"/>
    <xf numFmtId="189" fontId="2" fillId="34" borderId="48" applyNumberFormat="0" applyFont="0" applyAlignment="0" applyProtection="0"/>
    <xf numFmtId="0" fontId="101" fillId="34" borderId="48" applyNumberFormat="0" applyFont="0" applyAlignment="0" applyProtection="0"/>
    <xf numFmtId="0" fontId="22" fillId="65" borderId="13" applyNumberFormat="0" applyFont="0" applyAlignment="0" applyProtection="0"/>
    <xf numFmtId="0" fontId="27" fillId="34" borderId="48" applyNumberFormat="0" applyFont="0" applyAlignment="0" applyProtection="0"/>
    <xf numFmtId="0" fontId="22" fillId="65" borderId="13"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189"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189"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189"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189"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0" fontId="2" fillId="34" borderId="48" applyNumberFormat="0" applyFont="0" applyAlignment="0" applyProtection="0"/>
    <xf numFmtId="0" fontId="27" fillId="34" borderId="48" applyNumberFormat="0" applyFont="0" applyAlignment="0" applyProtection="0"/>
    <xf numFmtId="189" fontId="2"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7" fillId="34" borderId="48" applyNumberFormat="0" applyFont="0" applyAlignment="0" applyProtection="0"/>
    <xf numFmtId="0" fontId="22" fillId="65" borderId="13" applyNumberFormat="0" applyFont="0" applyAlignment="0" applyProtection="0"/>
    <xf numFmtId="9" fontId="19" fillId="0" borderId="0" applyFill="0" applyBorder="0" applyAlignment="0" applyProtection="0"/>
    <xf numFmtId="0" fontId="22" fillId="19" borderId="13" applyNumberFormat="0" applyFont="0" applyAlignment="0" applyProtection="0"/>
    <xf numFmtId="0" fontId="48" fillId="19" borderId="13" applyNumberFormat="0" applyFont="0" applyAlignment="0" applyProtection="0"/>
    <xf numFmtId="0" fontId="48" fillId="19" borderId="13" applyNumberFormat="0" applyFont="0" applyAlignment="0" applyProtection="0"/>
    <xf numFmtId="0" fontId="161" fillId="25" borderId="9" applyNumberFormat="0" applyAlignment="0" applyProtection="0"/>
    <xf numFmtId="0" fontId="161" fillId="25" borderId="9" applyNumberFormat="0" applyAlignment="0" applyProtection="0"/>
    <xf numFmtId="0" fontId="162" fillId="32" borderId="45" applyNumberFormat="0" applyAlignment="0" applyProtection="0"/>
    <xf numFmtId="0" fontId="162" fillId="25" borderId="45" applyNumberFormat="0" applyAlignment="0" applyProtection="0"/>
    <xf numFmtId="0" fontId="93" fillId="25" borderId="45" applyNumberFormat="0" applyAlignment="0" applyProtection="0"/>
    <xf numFmtId="0" fontId="161" fillId="76" borderId="9" applyNumberFormat="0" applyAlignment="0" applyProtection="0"/>
    <xf numFmtId="0" fontId="93" fillId="25" borderId="45" applyNumberFormat="0" applyAlignment="0" applyProtection="0"/>
    <xf numFmtId="0" fontId="161" fillId="76" borderId="9" applyNumberFormat="0" applyAlignment="0" applyProtection="0"/>
    <xf numFmtId="0" fontId="93" fillId="32" borderId="45" applyNumberFormat="0" applyAlignment="0" applyProtection="0"/>
    <xf numFmtId="0" fontId="163" fillId="25" borderId="9" applyNumberFormat="0" applyAlignment="0" applyProtection="0"/>
    <xf numFmtId="0" fontId="163" fillId="25" borderId="9" applyNumberFormat="0" applyAlignment="0" applyProtection="0"/>
    <xf numFmtId="0" fontId="163" fillId="25" borderId="9" applyNumberFormat="0" applyAlignment="0" applyProtection="0"/>
    <xf numFmtId="0" fontId="93" fillId="32" borderId="45" applyNumberForma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64" fillId="17" borderId="0">
      <alignment horizontal="left" vertical="center"/>
    </xf>
    <xf numFmtId="0" fontId="164" fillId="17" borderId="0">
      <alignment horizontal="left" vertical="center"/>
    </xf>
    <xf numFmtId="0" fontId="164" fillId="17" borderId="0">
      <alignment horizontal="right" vertical="center"/>
    </xf>
    <xf numFmtId="0" fontId="46" fillId="25" borderId="0">
      <alignment horizontal="left" vertical="top"/>
    </xf>
    <xf numFmtId="0" fontId="46" fillId="25" borderId="0">
      <alignment horizontal="right" vertical="top"/>
    </xf>
    <xf numFmtId="0" fontId="165" fillId="0" borderId="0" applyNumberFormat="0" applyFill="0" applyBorder="0" applyAlignment="0" applyProtection="0"/>
    <xf numFmtId="0" fontId="166" fillId="0" borderId="0"/>
    <xf numFmtId="0" fontId="51" fillId="0" borderId="0"/>
    <xf numFmtId="0" fontId="19" fillId="0" borderId="0"/>
    <xf numFmtId="0" fontId="19" fillId="0" borderId="0"/>
    <xf numFmtId="0" fontId="167" fillId="0" borderId="0"/>
    <xf numFmtId="0" fontId="168" fillId="0" borderId="0"/>
    <xf numFmtId="0" fontId="169" fillId="0" borderId="0"/>
    <xf numFmtId="0" fontId="168" fillId="0" borderId="0"/>
    <xf numFmtId="0" fontId="169" fillId="0" borderId="0"/>
    <xf numFmtId="0" fontId="169" fillId="0" borderId="0"/>
    <xf numFmtId="0" fontId="168" fillId="0" borderId="0"/>
    <xf numFmtId="0" fontId="168" fillId="0" borderId="0"/>
    <xf numFmtId="0" fontId="169" fillId="0" borderId="0"/>
    <xf numFmtId="0" fontId="168" fillId="0" borderId="0"/>
    <xf numFmtId="0" fontId="169" fillId="0" borderId="0"/>
    <xf numFmtId="0" fontId="169" fillId="0" borderId="0"/>
    <xf numFmtId="0" fontId="169"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19" fillId="0" borderId="0"/>
    <xf numFmtId="0" fontId="165" fillId="0" borderId="0" applyNumberFormat="0" applyFill="0" applyBorder="0" applyAlignment="0" applyProtection="0"/>
    <xf numFmtId="0" fontId="165"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165" fillId="0" borderId="0" applyNumberFormat="0" applyFill="0" applyBorder="0" applyAlignment="0" applyProtection="0"/>
    <xf numFmtId="0" fontId="37" fillId="0" borderId="0" applyNumberFormat="0" applyFill="0" applyBorder="0" applyAlignment="0" applyProtection="0"/>
    <xf numFmtId="0" fontId="172" fillId="0" borderId="0" applyNumberFormat="0" applyFill="0" applyBorder="0" applyAlignment="0" applyProtection="0"/>
    <xf numFmtId="0" fontId="37" fillId="0" borderId="0" applyNumberFormat="0" applyFill="0" applyBorder="0" applyAlignment="0" applyProtection="0"/>
    <xf numFmtId="0" fontId="86" fillId="0" borderId="0" applyNumberFormat="0" applyFill="0" applyBorder="0" applyAlignment="0" applyProtection="0"/>
    <xf numFmtId="0" fontId="165" fillId="0" borderId="0" applyNumberFormat="0" applyFill="0" applyBorder="0" applyAlignment="0" applyProtection="0"/>
    <xf numFmtId="0" fontId="165" fillId="0" borderId="0" applyNumberFormat="0" applyFill="0" applyBorder="0" applyAlignment="0" applyProtection="0"/>
    <xf numFmtId="0" fontId="165" fillId="0" borderId="0" applyNumberFormat="0" applyFill="0" applyBorder="0" applyAlignment="0" applyProtection="0"/>
    <xf numFmtId="0" fontId="86" fillId="0" borderId="0" applyNumberFormat="0" applyFill="0" applyBorder="0" applyAlignment="0" applyProtection="0"/>
    <xf numFmtId="0" fontId="119" fillId="0" borderId="59" applyNumberFormat="0" applyFill="0" applyAlignment="0" applyProtection="0"/>
    <xf numFmtId="0" fontId="119" fillId="0" borderId="59" applyNumberFormat="0" applyFill="0" applyAlignment="0" applyProtection="0"/>
    <xf numFmtId="0" fontId="173" fillId="0" borderId="49" applyNumberFormat="0" applyFill="0" applyAlignment="0" applyProtection="0"/>
    <xf numFmtId="0" fontId="173" fillId="0" borderId="59" applyNumberFormat="0" applyFill="0" applyAlignment="0" applyProtection="0"/>
    <xf numFmtId="0" fontId="97" fillId="0" borderId="59" applyNumberFormat="0" applyFill="0" applyAlignment="0" applyProtection="0"/>
    <xf numFmtId="0" fontId="119" fillId="0" borderId="60" applyNumberFormat="0" applyFill="0" applyAlignment="0" applyProtection="0"/>
    <xf numFmtId="0" fontId="97" fillId="0" borderId="59" applyNumberFormat="0" applyFill="0" applyAlignment="0" applyProtection="0"/>
    <xf numFmtId="0" fontId="119" fillId="0" borderId="60" applyNumberFormat="0" applyFill="0" applyAlignment="0" applyProtection="0"/>
    <xf numFmtId="0" fontId="97" fillId="0" borderId="49" applyNumberFormat="0" applyFill="0" applyAlignment="0" applyProtection="0"/>
    <xf numFmtId="0" fontId="174" fillId="0" borderId="59" applyNumberFormat="0" applyFill="0" applyAlignment="0" applyProtection="0"/>
    <xf numFmtId="0" fontId="174" fillId="0" borderId="59" applyNumberFormat="0" applyFill="0" applyAlignment="0" applyProtection="0"/>
    <xf numFmtId="0" fontId="174" fillId="0" borderId="59" applyNumberFormat="0" applyFill="0" applyAlignment="0" applyProtection="0"/>
    <xf numFmtId="190" fontId="19" fillId="0" borderId="0" applyFill="0" applyBorder="0" applyAlignment="0" applyProtection="0"/>
    <xf numFmtId="165" fontId="22" fillId="0" borderId="0" applyFill="0" applyBorder="0" applyAlignment="0" applyProtection="0"/>
    <xf numFmtId="175" fontId="22" fillId="0" borderId="0" applyFont="0" applyFill="0" applyBorder="0" applyAlignment="0" applyProtection="0"/>
    <xf numFmtId="182" fontId="22" fillId="0" borderId="0" applyFon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75"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96" fillId="0" borderId="0" applyNumberFormat="0" applyFill="0" applyBorder="0" applyAlignment="0" applyProtection="0"/>
    <xf numFmtId="3" fontId="59" fillId="0" borderId="0"/>
    <xf numFmtId="43" fontId="22" fillId="0" borderId="0" applyFont="0" applyFill="0" applyBorder="0" applyAlignment="0" applyProtection="0"/>
    <xf numFmtId="0" fontId="1" fillId="0" borderId="0"/>
  </cellStyleXfs>
  <cellXfs count="1074">
    <xf numFmtId="0" fontId="0" fillId="0" borderId="0" xfId="0"/>
    <xf numFmtId="0" fontId="15" fillId="0" borderId="0" xfId="0" applyFont="1" applyBorder="1" applyAlignment="1">
      <alignment horizontal="center" vertical="center"/>
    </xf>
    <xf numFmtId="4" fontId="15" fillId="0" borderId="0" xfId="0" applyNumberFormat="1" applyFont="1" applyBorder="1" applyAlignment="1">
      <alignment vertical="center"/>
    </xf>
    <xf numFmtId="0" fontId="62" fillId="0" borderId="0" xfId="0" applyFont="1" applyBorder="1" applyAlignment="1">
      <alignment vertical="center"/>
    </xf>
    <xf numFmtId="49" fontId="17" fillId="0" borderId="1" xfId="0" applyNumberFormat="1" applyFont="1" applyBorder="1" applyAlignment="1">
      <alignment horizontal="left" vertical="center"/>
    </xf>
    <xf numFmtId="0" fontId="17" fillId="0" borderId="1" xfId="0" applyFont="1" applyBorder="1" applyAlignment="1">
      <alignment horizontal="justify" vertical="center"/>
    </xf>
    <xf numFmtId="0" fontId="17" fillId="0" borderId="1" xfId="0" applyFont="1" applyBorder="1" applyAlignment="1">
      <alignment horizontal="right" vertical="center"/>
    </xf>
    <xf numFmtId="0" fontId="18" fillId="0" borderId="0" xfId="0" applyFont="1" applyAlignment="1">
      <alignment vertical="center"/>
    </xf>
    <xf numFmtId="49" fontId="17" fillId="0" borderId="0" xfId="0" applyNumberFormat="1" applyFont="1" applyAlignment="1">
      <alignment horizontal="left" vertical="center"/>
    </xf>
    <xf numFmtId="0" fontId="17" fillId="0" borderId="0" xfId="0" applyFont="1" applyAlignment="1">
      <alignment horizontal="justify" vertical="center"/>
    </xf>
    <xf numFmtId="0" fontId="17" fillId="0" borderId="0" xfId="0" applyFont="1" applyAlignment="1">
      <alignment horizontal="right" vertical="center"/>
    </xf>
    <xf numFmtId="0" fontId="17" fillId="0" borderId="0" xfId="0" applyFont="1" applyAlignment="1">
      <alignment vertical="center"/>
    </xf>
    <xf numFmtId="0" fontId="17" fillId="0" borderId="0" xfId="0" applyFont="1" applyBorder="1" applyAlignment="1">
      <alignment vertical="center"/>
    </xf>
    <xf numFmtId="49" fontId="63" fillId="0" borderId="0" xfId="0" applyNumberFormat="1" applyFont="1" applyAlignment="1">
      <alignment horizontal="left" vertical="center"/>
    </xf>
    <xf numFmtId="0" fontId="64" fillId="0" borderId="0" xfId="0" applyFont="1" applyAlignment="1">
      <alignment horizontal="justify" vertical="center"/>
    </xf>
    <xf numFmtId="0" fontId="63" fillId="0" borderId="0" xfId="0" applyFont="1" applyAlignment="1">
      <alignment vertical="center"/>
    </xf>
    <xf numFmtId="0" fontId="63" fillId="0" borderId="0" xfId="0" applyFont="1" applyBorder="1" applyAlignment="1">
      <alignment vertical="center"/>
    </xf>
    <xf numFmtId="49" fontId="65" fillId="0" borderId="0" xfId="0" applyNumberFormat="1" applyFont="1" applyAlignment="1">
      <alignment horizontal="left" vertical="center"/>
    </xf>
    <xf numFmtId="0" fontId="65" fillId="0" borderId="0" xfId="0" applyFont="1" applyAlignment="1">
      <alignment horizontal="justify" vertical="center"/>
    </xf>
    <xf numFmtId="49" fontId="66" fillId="0" borderId="0" xfId="0" applyNumberFormat="1" applyFont="1" applyAlignment="1">
      <alignment horizontal="left" vertical="center"/>
    </xf>
    <xf numFmtId="0" fontId="66" fillId="0" borderId="0" xfId="0" applyFont="1" applyAlignment="1">
      <alignment horizontal="justify" vertical="center"/>
    </xf>
    <xf numFmtId="0" fontId="0" fillId="0" borderId="0" xfId="0" applyAlignment="1">
      <alignment vertical="center"/>
    </xf>
    <xf numFmtId="0" fontId="0" fillId="0" borderId="0" xfId="0" applyBorder="1" applyAlignment="1">
      <alignment vertical="center"/>
    </xf>
    <xf numFmtId="49" fontId="14" fillId="0" borderId="0" xfId="0" applyNumberFormat="1" applyFont="1" applyAlignment="1">
      <alignment horizontal="left" vertical="center"/>
    </xf>
    <xf numFmtId="0" fontId="14" fillId="0" borderId="0" xfId="0" applyFont="1" applyAlignment="1">
      <alignment vertical="center"/>
    </xf>
    <xf numFmtId="0" fontId="14" fillId="0" borderId="0" xfId="0" applyFont="1" applyBorder="1" applyAlignment="1">
      <alignment vertical="center"/>
    </xf>
    <xf numFmtId="49" fontId="0" fillId="0" borderId="0" xfId="0" applyNumberFormat="1" applyAlignment="1">
      <alignment horizontal="left" vertical="center"/>
    </xf>
    <xf numFmtId="0" fontId="67" fillId="0" borderId="0" xfId="0" applyFont="1" applyAlignment="1">
      <alignment horizontal="left" vertical="center"/>
    </xf>
    <xf numFmtId="0" fontId="67" fillId="0" borderId="0" xfId="0" quotePrefix="1" applyFont="1" applyAlignment="1">
      <alignment horizontal="left" vertical="center"/>
    </xf>
    <xf numFmtId="0" fontId="66" fillId="0" borderId="0" xfId="0" applyFont="1" applyAlignment="1">
      <alignment vertical="center"/>
    </xf>
    <xf numFmtId="0" fontId="66" fillId="0" borderId="0" xfId="0" applyFont="1" applyBorder="1" applyAlignment="1">
      <alignment vertical="center"/>
    </xf>
    <xf numFmtId="49" fontId="68" fillId="0" borderId="0" xfId="0" applyNumberFormat="1" applyFont="1" applyAlignment="1">
      <alignment horizontal="left" vertical="center"/>
    </xf>
    <xf numFmtId="0" fontId="68" fillId="0" borderId="0" xfId="0" applyFont="1" applyAlignment="1">
      <alignment horizontal="justify" vertical="center"/>
    </xf>
    <xf numFmtId="0" fontId="68" fillId="0" borderId="0" xfId="0" applyFont="1" applyAlignment="1">
      <alignment vertical="center"/>
    </xf>
    <xf numFmtId="0" fontId="68" fillId="0" borderId="0" xfId="0" applyFont="1" applyBorder="1" applyAlignment="1">
      <alignment vertical="center"/>
    </xf>
    <xf numFmtId="49" fontId="69" fillId="0" borderId="0" xfId="0" applyNumberFormat="1" applyFont="1" applyBorder="1" applyAlignment="1">
      <alignment horizontal="left" vertical="center"/>
    </xf>
    <xf numFmtId="49" fontId="16" fillId="0" borderId="0" xfId="0" applyNumberFormat="1" applyFont="1" applyBorder="1" applyAlignment="1">
      <alignment horizontal="left" vertical="center"/>
    </xf>
    <xf numFmtId="49" fontId="70" fillId="0" borderId="0" xfId="0" applyNumberFormat="1" applyFont="1" applyBorder="1" applyAlignment="1">
      <alignment horizontal="justify" vertical="center"/>
    </xf>
    <xf numFmtId="0" fontId="65" fillId="0" borderId="0" xfId="0" applyFont="1" applyBorder="1" applyAlignment="1">
      <alignment horizontal="center" vertical="center"/>
    </xf>
    <xf numFmtId="4" fontId="15" fillId="0" borderId="0" xfId="0" applyNumberFormat="1" applyFont="1" applyBorder="1" applyAlignment="1">
      <alignment horizontal="justify" vertical="center"/>
    </xf>
    <xf numFmtId="0" fontId="16" fillId="0" borderId="0" xfId="0" applyFont="1" applyBorder="1" applyAlignment="1">
      <alignment vertical="center"/>
    </xf>
    <xf numFmtId="4" fontId="62" fillId="0" borderId="0" xfId="0" applyNumberFormat="1" applyFont="1" applyBorder="1" applyAlignment="1">
      <alignment vertical="center"/>
    </xf>
    <xf numFmtId="49" fontId="62" fillId="0" borderId="0" xfId="0" applyNumberFormat="1" applyFont="1" applyBorder="1" applyAlignment="1">
      <alignment horizontal="left" vertical="center"/>
    </xf>
    <xf numFmtId="0" fontId="69" fillId="0" borderId="0" xfId="0" applyFont="1" applyBorder="1" applyAlignment="1">
      <alignment horizontal="justify" vertical="center"/>
    </xf>
    <xf numFmtId="0" fontId="16" fillId="0" borderId="0" xfId="0" applyFont="1" applyBorder="1" applyAlignment="1">
      <alignment horizontal="justify" vertical="center"/>
    </xf>
    <xf numFmtId="0" fontId="62" fillId="0" borderId="0" xfId="0" applyFont="1" applyBorder="1" applyAlignment="1">
      <alignment horizontal="justify" vertical="center"/>
    </xf>
    <xf numFmtId="0" fontId="71" fillId="0" borderId="0" xfId="0" applyFont="1" applyBorder="1" applyAlignment="1">
      <alignment vertical="center"/>
    </xf>
    <xf numFmtId="0" fontId="71" fillId="0" borderId="0" xfId="0" quotePrefix="1" applyFont="1" applyBorder="1" applyAlignment="1">
      <alignment horizontal="justify" vertical="center"/>
    </xf>
    <xf numFmtId="0" fontId="62" fillId="0" borderId="0" xfId="0" quotePrefix="1" applyFont="1" applyBorder="1" applyAlignment="1">
      <alignment horizontal="justify" vertical="center"/>
    </xf>
    <xf numFmtId="0" fontId="72" fillId="0" borderId="0" xfId="0" applyFont="1" applyBorder="1" applyAlignment="1">
      <alignment vertical="center"/>
    </xf>
    <xf numFmtId="0" fontId="62" fillId="0" borderId="0" xfId="0" applyFont="1" applyBorder="1" applyAlignment="1">
      <alignment horizontal="left" vertical="center"/>
    </xf>
    <xf numFmtId="4" fontId="62" fillId="0" borderId="0" xfId="0" applyNumberFormat="1" applyFont="1" applyBorder="1" applyAlignment="1">
      <alignment horizontal="justify" vertical="center"/>
    </xf>
    <xf numFmtId="0" fontId="73" fillId="0" borderId="0" xfId="0" applyFont="1" applyBorder="1" applyAlignment="1">
      <alignment vertical="center"/>
    </xf>
    <xf numFmtId="49" fontId="73" fillId="0" borderId="0" xfId="0" applyNumberFormat="1" applyFont="1" applyBorder="1" applyAlignment="1">
      <alignment horizontal="left" vertical="center"/>
    </xf>
    <xf numFmtId="0" fontId="73" fillId="0" borderId="0" xfId="0" applyFont="1" applyBorder="1" applyAlignment="1">
      <alignment horizontal="justify" vertical="center"/>
    </xf>
    <xf numFmtId="0" fontId="62" fillId="0" borderId="0" xfId="0" quotePrefix="1" applyFont="1" applyBorder="1" applyAlignment="1">
      <alignment vertical="center"/>
    </xf>
    <xf numFmtId="49" fontId="15" fillId="0" borderId="0" xfId="0" applyNumberFormat="1" applyFont="1" applyBorder="1" applyAlignment="1">
      <alignment horizontal="left" vertical="center"/>
    </xf>
    <xf numFmtId="0" fontId="73" fillId="0" borderId="0" xfId="0" applyFont="1" applyAlignment="1">
      <alignment vertical="center"/>
    </xf>
    <xf numFmtId="49" fontId="62" fillId="0" borderId="0" xfId="0" applyNumberFormat="1" applyFont="1" applyAlignment="1">
      <alignment horizontal="left" vertical="center"/>
    </xf>
    <xf numFmtId="4" fontId="62" fillId="0" borderId="0" xfId="0" applyNumberFormat="1" applyFont="1" applyAlignment="1">
      <alignment vertical="center"/>
    </xf>
    <xf numFmtId="0" fontId="62" fillId="0" borderId="0" xfId="0" applyFont="1" applyAlignment="1">
      <alignment vertical="center"/>
    </xf>
    <xf numFmtId="0" fontId="15" fillId="0" borderId="0" xfId="0" applyFont="1" applyBorder="1" applyAlignment="1">
      <alignment vertical="center"/>
    </xf>
    <xf numFmtId="0" fontId="62" fillId="0" borderId="0" xfId="0" applyFont="1" applyAlignment="1">
      <alignment horizontal="justify" vertical="center"/>
    </xf>
    <xf numFmtId="0" fontId="22" fillId="0" borderId="2" xfId="0" applyFont="1" applyBorder="1" applyAlignment="1" applyProtection="1">
      <alignment horizontal="center"/>
    </xf>
    <xf numFmtId="0" fontId="22" fillId="0" borderId="0" xfId="2" applyFont="1" applyBorder="1" applyProtection="1"/>
    <xf numFmtId="4" fontId="22" fillId="0" borderId="2" xfId="0" applyNumberFormat="1" applyFont="1" applyBorder="1" applyProtection="1">
      <protection locked="0"/>
    </xf>
    <xf numFmtId="0" fontId="22" fillId="0" borderId="2" xfId="0" applyNumberFormat="1" applyFont="1" applyBorder="1" applyAlignment="1" applyProtection="1">
      <alignment horizontal="left" vertical="top" wrapText="1"/>
    </xf>
    <xf numFmtId="49" fontId="22" fillId="0" borderId="2" xfId="0" applyNumberFormat="1" applyFont="1" applyBorder="1" applyAlignment="1" applyProtection="1">
      <alignment horizontal="left" vertical="top"/>
    </xf>
    <xf numFmtId="0" fontId="22" fillId="0" borderId="0" xfId="0" applyNumberFormat="1" applyFont="1" applyBorder="1" applyAlignment="1" applyProtection="1">
      <alignment horizontal="left" vertical="top" wrapText="1"/>
    </xf>
    <xf numFmtId="4" fontId="22" fillId="0" borderId="2" xfId="0" applyNumberFormat="1" applyFont="1" applyBorder="1" applyAlignment="1" applyProtection="1">
      <alignment horizontal="right"/>
    </xf>
    <xf numFmtId="4" fontId="22" fillId="0" borderId="0" xfId="0" applyNumberFormat="1" applyFont="1" applyBorder="1" applyAlignment="1" applyProtection="1">
      <alignment horizontal="right"/>
    </xf>
    <xf numFmtId="0" fontId="22" fillId="0" borderId="0" xfId="0" applyFont="1" applyProtection="1"/>
    <xf numFmtId="0" fontId="22" fillId="0" borderId="2" xfId="0" applyFont="1" applyBorder="1" applyAlignment="1" applyProtection="1">
      <alignment horizontal="left" vertical="top" wrapText="1" readingOrder="1"/>
    </xf>
    <xf numFmtId="49" fontId="18" fillId="0" borderId="1" xfId="0" applyNumberFormat="1" applyFont="1" applyBorder="1" applyAlignment="1" applyProtection="1">
      <alignment horizontal="left" vertical="center"/>
    </xf>
    <xf numFmtId="49" fontId="18" fillId="0" borderId="1" xfId="0" applyNumberFormat="1" applyFont="1" applyBorder="1" applyAlignment="1" applyProtection="1">
      <alignment horizontal="left" vertical="top" wrapText="1"/>
    </xf>
    <xf numFmtId="49" fontId="18" fillId="0" borderId="1" xfId="0" applyNumberFormat="1" applyFont="1" applyBorder="1" applyAlignment="1" applyProtection="1">
      <alignment horizontal="right" vertical="center"/>
    </xf>
    <xf numFmtId="49" fontId="22" fillId="0" borderId="0" xfId="0" applyNumberFormat="1" applyFont="1" applyAlignment="1" applyProtection="1">
      <alignment vertical="center"/>
    </xf>
    <xf numFmtId="49" fontId="18" fillId="0" borderId="0" xfId="0" applyNumberFormat="1" applyFont="1" applyAlignment="1" applyProtection="1">
      <alignment horizontal="left" vertical="center"/>
    </xf>
    <xf numFmtId="49" fontId="18" fillId="0" borderId="0" xfId="0" applyNumberFormat="1" applyFont="1" applyAlignment="1" applyProtection="1">
      <alignment horizontal="left" vertical="top" wrapText="1"/>
    </xf>
    <xf numFmtId="49" fontId="18" fillId="0" borderId="0" xfId="0" applyNumberFormat="1" applyFont="1" applyAlignment="1" applyProtection="1">
      <alignment horizontal="center" vertical="center"/>
    </xf>
    <xf numFmtId="49" fontId="65" fillId="0" borderId="2" xfId="0" applyNumberFormat="1" applyFont="1" applyBorder="1" applyAlignment="1" applyProtection="1">
      <alignment horizontal="left" vertical="center"/>
    </xf>
    <xf numFmtId="0" fontId="66" fillId="0" borderId="2" xfId="0" applyFont="1" applyBorder="1" applyAlignment="1" applyProtection="1">
      <alignment horizontal="center" vertical="center"/>
    </xf>
    <xf numFmtId="4" fontId="66" fillId="0" borderId="0" xfId="0" applyNumberFormat="1" applyFont="1" applyBorder="1" applyAlignment="1" applyProtection="1">
      <alignment horizontal="right" vertical="center"/>
    </xf>
    <xf numFmtId="4" fontId="66" fillId="0" borderId="2" xfId="0" applyNumberFormat="1" applyFont="1" applyBorder="1" applyAlignment="1" applyProtection="1">
      <alignment horizontal="right" vertical="center"/>
    </xf>
    <xf numFmtId="0" fontId="66" fillId="0" borderId="0" xfId="0" applyFont="1" applyAlignment="1" applyProtection="1">
      <alignment horizontal="left" vertical="center"/>
    </xf>
    <xf numFmtId="0" fontId="22" fillId="0" borderId="0" xfId="0" applyNumberFormat="1" applyFont="1" applyBorder="1" applyAlignment="1" applyProtection="1">
      <alignment horizontal="left" vertical="top" wrapText="1" readingOrder="1"/>
    </xf>
    <xf numFmtId="0" fontId="75" fillId="0" borderId="0" xfId="2" applyFont="1" applyBorder="1" applyProtection="1"/>
    <xf numFmtId="49" fontId="22" fillId="0" borderId="7" xfId="0" applyNumberFormat="1" applyFont="1" applyBorder="1" applyAlignment="1" applyProtection="1">
      <alignment horizontal="left" vertical="top"/>
    </xf>
    <xf numFmtId="0" fontId="22" fillId="0" borderId="7" xfId="0" applyFont="1" applyBorder="1" applyAlignment="1" applyProtection="1">
      <alignment horizontal="center"/>
    </xf>
    <xf numFmtId="49" fontId="65" fillId="0" borderId="3" xfId="0" applyNumberFormat="1" applyFont="1" applyBorder="1" applyAlignment="1" applyProtection="1">
      <alignment horizontal="left" vertical="center"/>
    </xf>
    <xf numFmtId="0" fontId="22" fillId="0" borderId="0" xfId="0" applyFont="1" applyAlignment="1" applyProtection="1">
      <alignment vertical="center"/>
    </xf>
    <xf numFmtId="0" fontId="22" fillId="0" borderId="0" xfId="0" applyFont="1" applyBorder="1" applyAlignment="1" applyProtection="1">
      <alignment horizontal="center"/>
    </xf>
    <xf numFmtId="49" fontId="22" fillId="0" borderId="0" xfId="0" applyNumberFormat="1" applyFont="1" applyAlignment="1" applyProtection="1">
      <alignment horizontal="left" vertical="top"/>
    </xf>
    <xf numFmtId="0" fontId="22" fillId="0" borderId="0" xfId="0" applyFont="1" applyAlignment="1" applyProtection="1">
      <alignment horizontal="left" vertical="top" wrapText="1"/>
    </xf>
    <xf numFmtId="0" fontId="22" fillId="0" borderId="0" xfId="0" applyFont="1" applyAlignment="1" applyProtection="1">
      <alignment horizontal="center"/>
    </xf>
    <xf numFmtId="49" fontId="18" fillId="0" borderId="0" xfId="0" applyNumberFormat="1" applyFont="1" applyAlignment="1" applyProtection="1">
      <alignment horizontal="left" vertical="top"/>
    </xf>
    <xf numFmtId="0" fontId="65" fillId="0" borderId="0" xfId="0" applyFont="1" applyBorder="1" applyAlignment="1" applyProtection="1">
      <alignment horizontal="justify" vertical="top" readingOrder="1"/>
    </xf>
    <xf numFmtId="0" fontId="18" fillId="0" borderId="0" xfId="0" applyFont="1" applyProtection="1"/>
    <xf numFmtId="49" fontId="76" fillId="0" borderId="6" xfId="0" applyNumberFormat="1" applyFont="1" applyBorder="1" applyAlignment="1" applyProtection="1">
      <alignment horizontal="center" vertical="center"/>
    </xf>
    <xf numFmtId="4" fontId="65" fillId="0" borderId="6" xfId="0" applyNumberFormat="1" applyFont="1" applyBorder="1" applyAlignment="1" applyProtection="1">
      <alignment horizontal="center" vertical="center" readingOrder="1"/>
    </xf>
    <xf numFmtId="0" fontId="77" fillId="0" borderId="0" xfId="0" applyFont="1" applyAlignment="1" applyProtection="1">
      <alignment vertical="center"/>
    </xf>
    <xf numFmtId="0" fontId="65" fillId="0" borderId="3" xfId="0" applyFont="1" applyBorder="1" applyAlignment="1" applyProtection="1">
      <alignment horizontal="justify" vertical="center" readingOrder="1"/>
    </xf>
    <xf numFmtId="4" fontId="65" fillId="0" borderId="3" xfId="0" applyNumberFormat="1" applyFont="1" applyBorder="1" applyAlignment="1" applyProtection="1">
      <alignment horizontal="center" vertical="center"/>
    </xf>
    <xf numFmtId="0" fontId="78" fillId="0" borderId="0" xfId="0" applyFont="1" applyAlignment="1" applyProtection="1">
      <alignment vertical="center"/>
    </xf>
    <xf numFmtId="0" fontId="22" fillId="0" borderId="0" xfId="0" applyFont="1" applyAlignment="1" applyProtection="1">
      <alignment horizontal="left"/>
    </xf>
    <xf numFmtId="0" fontId="78" fillId="0" borderId="0" xfId="0" applyFont="1" applyBorder="1" applyAlignment="1" applyProtection="1">
      <alignment vertical="center"/>
    </xf>
    <xf numFmtId="0" fontId="65" fillId="0" borderId="24" xfId="0" applyNumberFormat="1" applyFont="1" applyBorder="1" applyAlignment="1" applyProtection="1">
      <alignment horizontal="left" vertical="center"/>
    </xf>
    <xf numFmtId="4" fontId="65" fillId="0" borderId="24" xfId="0" applyNumberFormat="1" applyFont="1" applyBorder="1" applyAlignment="1" applyProtection="1">
      <alignment horizontal="center" vertical="center" readingOrder="1"/>
    </xf>
    <xf numFmtId="0" fontId="65" fillId="0" borderId="18" xfId="0" applyFont="1" applyBorder="1" applyAlignment="1" applyProtection="1">
      <alignment horizontal="justify" vertical="center" readingOrder="1"/>
    </xf>
    <xf numFmtId="0" fontId="22" fillId="0" borderId="18" xfId="0" applyFont="1" applyBorder="1" applyAlignment="1" applyProtection="1">
      <alignment horizontal="left"/>
    </xf>
    <xf numFmtId="0" fontId="22" fillId="0" borderId="23" xfId="0" applyFont="1" applyBorder="1" applyAlignment="1" applyProtection="1">
      <alignment horizontal="left"/>
    </xf>
    <xf numFmtId="0" fontId="65" fillId="0" borderId="6" xfId="0" applyNumberFormat="1" applyFont="1" applyBorder="1" applyAlignment="1" applyProtection="1">
      <alignment horizontal="left" vertical="center" readingOrder="1"/>
    </xf>
    <xf numFmtId="4" fontId="65" fillId="0" borderId="2" xfId="0" applyNumberFormat="1" applyFont="1" applyBorder="1" applyAlignment="1" applyProtection="1">
      <alignment horizontal="center" vertical="center"/>
    </xf>
    <xf numFmtId="0" fontId="64" fillId="0" borderId="0" xfId="0" applyNumberFormat="1" applyFont="1" applyBorder="1" applyAlignment="1" applyProtection="1">
      <alignment horizontal="left" vertical="top" wrapText="1"/>
    </xf>
    <xf numFmtId="0" fontId="66" fillId="0" borderId="0" xfId="0" applyFont="1" applyAlignment="1" applyProtection="1">
      <alignment horizontal="right" vertical="center"/>
    </xf>
    <xf numFmtId="0" fontId="68" fillId="0" borderId="0" xfId="0" applyFont="1" applyAlignment="1">
      <alignment horizontal="justify" vertical="center"/>
    </xf>
    <xf numFmtId="0" fontId="22" fillId="0" borderId="0" xfId="0" applyFont="1" applyBorder="1" applyAlignment="1" applyProtection="1">
      <alignment horizontal="left" vertical="top" wrapText="1"/>
    </xf>
    <xf numFmtId="0" fontId="18" fillId="0" borderId="1" xfId="0" applyFont="1" applyBorder="1" applyAlignment="1" applyProtection="1">
      <alignment horizontal="right"/>
    </xf>
    <xf numFmtId="0" fontId="18" fillId="0" borderId="0" xfId="0" applyFont="1" applyAlignment="1" applyProtection="1">
      <alignment horizontal="justify" vertical="top" readingOrder="1"/>
    </xf>
    <xf numFmtId="49" fontId="18" fillId="0" borderId="1" xfId="0" applyNumberFormat="1" applyFont="1" applyBorder="1" applyAlignment="1" applyProtection="1">
      <alignment horizontal="left" vertical="top"/>
    </xf>
    <xf numFmtId="0" fontId="18" fillId="0" borderId="1" xfId="0" applyFont="1" applyBorder="1" applyAlignment="1" applyProtection="1">
      <alignment horizontal="justify" vertical="top" readingOrder="1"/>
    </xf>
    <xf numFmtId="0" fontId="18" fillId="0" borderId="1" xfId="0" applyFont="1" applyBorder="1" applyProtection="1"/>
    <xf numFmtId="0" fontId="18" fillId="0" borderId="0" xfId="0" applyFont="1" applyAlignment="1" applyProtection="1">
      <alignment horizontal="right"/>
    </xf>
    <xf numFmtId="0" fontId="18" fillId="0" borderId="0" xfId="0" applyFont="1" applyAlignment="1" applyProtection="1">
      <alignment horizontal="center"/>
    </xf>
    <xf numFmtId="0" fontId="75" fillId="0" borderId="0" xfId="0" applyFont="1" applyProtection="1"/>
    <xf numFmtId="0" fontId="66" fillId="0" borderId="2" xfId="0" applyFont="1" applyBorder="1" applyAlignment="1" applyProtection="1">
      <alignment horizontal="center"/>
    </xf>
    <xf numFmtId="49" fontId="70" fillId="0" borderId="2" xfId="0" applyNumberFormat="1" applyFont="1" applyBorder="1" applyAlignment="1" applyProtection="1">
      <alignment horizontal="left" vertical="top"/>
    </xf>
    <xf numFmtId="0" fontId="70" fillId="0" borderId="0" xfId="0" applyFont="1" applyBorder="1" applyAlignment="1" applyProtection="1">
      <alignment horizontal="justify" vertical="top" readingOrder="1"/>
    </xf>
    <xf numFmtId="0" fontId="68" fillId="0" borderId="2" xfId="0" applyFont="1" applyBorder="1" applyAlignment="1" applyProtection="1">
      <alignment horizontal="center"/>
    </xf>
    <xf numFmtId="4" fontId="68" fillId="0" borderId="0" xfId="0" applyNumberFormat="1" applyFont="1" applyBorder="1" applyProtection="1"/>
    <xf numFmtId="0" fontId="68" fillId="0" borderId="0" xfId="0" applyFont="1" applyProtection="1"/>
    <xf numFmtId="0" fontId="22" fillId="0" borderId="0" xfId="0" applyFont="1" applyBorder="1" applyAlignment="1" applyProtection="1">
      <alignment horizontal="justify" vertical="top" readingOrder="1"/>
    </xf>
    <xf numFmtId="0" fontId="22" fillId="0" borderId="0" xfId="0" applyFont="1" applyBorder="1" applyAlignment="1" applyProtection="1">
      <alignment horizontal="left" vertical="top" wrapText="1" readingOrder="1"/>
    </xf>
    <xf numFmtId="4" fontId="22" fillId="0" borderId="0" xfId="0" applyNumberFormat="1" applyFont="1" applyBorder="1" applyProtection="1"/>
    <xf numFmtId="49" fontId="70" fillId="0" borderId="2" xfId="0" applyNumberFormat="1" applyFont="1" applyBorder="1" applyAlignment="1" applyProtection="1">
      <alignment horizontal="left" vertical="center"/>
    </xf>
    <xf numFmtId="0" fontId="70" fillId="0" borderId="2" xfId="0" applyFont="1" applyBorder="1" applyAlignment="1" applyProtection="1">
      <alignment horizontal="left" vertical="center"/>
    </xf>
    <xf numFmtId="0" fontId="70" fillId="0" borderId="2" xfId="0" applyFont="1" applyBorder="1" applyAlignment="1" applyProtection="1">
      <alignment horizontal="center" vertical="center"/>
    </xf>
    <xf numFmtId="4" fontId="70" fillId="0" borderId="2" xfId="0" applyNumberFormat="1" applyFont="1" applyBorder="1" applyAlignment="1" applyProtection="1">
      <alignment vertical="center"/>
    </xf>
    <xf numFmtId="0" fontId="68" fillId="0" borderId="2" xfId="0" applyFont="1" applyBorder="1" applyAlignment="1" applyProtection="1">
      <alignment horizontal="center" vertical="center"/>
    </xf>
    <xf numFmtId="4" fontId="68" fillId="0" borderId="2" xfId="0" applyNumberFormat="1" applyFont="1" applyBorder="1" applyAlignment="1" applyProtection="1">
      <alignment vertical="center"/>
    </xf>
    <xf numFmtId="49" fontId="70" fillId="0" borderId="3" xfId="0" applyNumberFormat="1" applyFont="1" applyBorder="1" applyAlignment="1" applyProtection="1">
      <alignment horizontal="left" vertical="center"/>
    </xf>
    <xf numFmtId="0" fontId="70" fillId="0" borderId="3" xfId="0" applyFont="1" applyBorder="1" applyAlignment="1" applyProtection="1">
      <alignment horizontal="left" vertical="center"/>
    </xf>
    <xf numFmtId="0" fontId="70" fillId="0" borderId="3" xfId="0" applyFont="1" applyBorder="1" applyAlignment="1" applyProtection="1">
      <alignment horizontal="center" vertical="center"/>
    </xf>
    <xf numFmtId="4" fontId="70" fillId="0" borderId="3" xfId="0" applyNumberFormat="1" applyFont="1" applyBorder="1" applyAlignment="1" applyProtection="1">
      <alignment vertical="center"/>
    </xf>
    <xf numFmtId="49" fontId="68" fillId="0" borderId="2" xfId="0" applyNumberFormat="1" applyFont="1" applyBorder="1" applyAlignment="1" applyProtection="1">
      <alignment horizontal="left" vertical="center"/>
    </xf>
    <xf numFmtId="0" fontId="68" fillId="0" borderId="2" xfId="0" applyFont="1" applyBorder="1" applyAlignment="1" applyProtection="1">
      <alignment horizontal="left" vertical="center"/>
    </xf>
    <xf numFmtId="0" fontId="70" fillId="0" borderId="0" xfId="0" applyFont="1" applyAlignment="1" applyProtection="1">
      <alignment vertical="top" readingOrder="1"/>
    </xf>
    <xf numFmtId="0" fontId="68" fillId="0" borderId="2" xfId="0" applyFont="1" applyBorder="1" applyProtection="1"/>
    <xf numFmtId="4" fontId="68" fillId="0" borderId="0" xfId="0" applyNumberFormat="1" applyFont="1" applyProtection="1"/>
    <xf numFmtId="4" fontId="68" fillId="0" borderId="2" xfId="0" applyNumberFormat="1" applyFont="1" applyBorder="1" applyProtection="1"/>
    <xf numFmtId="0" fontId="70" fillId="0" borderId="0" xfId="0" applyFont="1" applyAlignment="1" applyProtection="1">
      <alignment horizontal="justify" vertical="top" readingOrder="1"/>
    </xf>
    <xf numFmtId="0" fontId="22" fillId="0" borderId="0" xfId="0" applyFont="1" applyAlignment="1" applyProtection="1">
      <alignment horizontal="left" vertical="top" wrapText="1" readingOrder="1"/>
    </xf>
    <xf numFmtId="4" fontId="22" fillId="0" borderId="0" xfId="0" applyNumberFormat="1" applyFont="1" applyProtection="1"/>
    <xf numFmtId="4" fontId="22" fillId="0" borderId="2" xfId="0" applyNumberFormat="1" applyFont="1" applyBorder="1" applyProtection="1"/>
    <xf numFmtId="0" fontId="22" fillId="0" borderId="0" xfId="2" applyFont="1" applyProtection="1"/>
    <xf numFmtId="0" fontId="22" fillId="0" borderId="0" xfId="0" quotePrefix="1" applyFont="1" applyAlignment="1" applyProtection="1">
      <alignment horizontal="left" vertical="top" wrapText="1" readingOrder="1"/>
    </xf>
    <xf numFmtId="4" fontId="22" fillId="0" borderId="18" xfId="0" applyNumberFormat="1" applyFont="1" applyBorder="1" applyProtection="1"/>
    <xf numFmtId="0" fontId="22" fillId="0" borderId="0" xfId="0" applyFont="1" applyAlignment="1" applyProtection="1">
      <alignment horizontal="left" wrapText="1"/>
    </xf>
    <xf numFmtId="0" fontId="22" fillId="0" borderId="2" xfId="0" applyFont="1" applyBorder="1" applyAlignment="1" applyProtection="1">
      <alignment horizontal="center" wrapText="1"/>
    </xf>
    <xf numFmtId="4" fontId="22" fillId="0" borderId="0" xfId="0" applyNumberFormat="1" applyFont="1" applyAlignment="1" applyProtection="1">
      <alignment wrapText="1"/>
    </xf>
    <xf numFmtId="4" fontId="22" fillId="0" borderId="2" xfId="0" applyNumberFormat="1" applyFont="1" applyBorder="1" applyAlignment="1" applyProtection="1">
      <alignment wrapText="1"/>
    </xf>
    <xf numFmtId="0" fontId="22" fillId="0" borderId="0" xfId="0" applyFont="1" applyAlignment="1" applyProtection="1">
      <alignment wrapText="1"/>
    </xf>
    <xf numFmtId="0" fontId="75" fillId="0" borderId="0" xfId="2" applyFont="1" applyProtection="1"/>
    <xf numFmtId="49" fontId="22" fillId="0" borderId="0" xfId="0" applyNumberFormat="1" applyFont="1" applyAlignment="1" applyProtection="1">
      <alignment horizontal="left" vertical="top" wrapText="1"/>
    </xf>
    <xf numFmtId="0" fontId="70" fillId="0" borderId="0" xfId="0" applyFont="1" applyAlignment="1" applyProtection="1">
      <alignment horizontal="left" vertical="top" wrapText="1" readingOrder="1"/>
    </xf>
    <xf numFmtId="49" fontId="68" fillId="0" borderId="2" xfId="0" applyNumberFormat="1" applyFont="1" applyBorder="1" applyAlignment="1" applyProtection="1">
      <alignment horizontal="left" vertical="top"/>
    </xf>
    <xf numFmtId="49" fontId="70" fillId="0" borderId="3" xfId="0" applyNumberFormat="1" applyFont="1" applyBorder="1" applyAlignment="1" applyProtection="1">
      <alignment horizontal="left" vertical="top"/>
    </xf>
    <xf numFmtId="0" fontId="70" fillId="0" borderId="4" xfId="0" applyFont="1" applyBorder="1" applyAlignment="1" applyProtection="1">
      <alignment vertical="top" readingOrder="1"/>
    </xf>
    <xf numFmtId="49" fontId="68" fillId="0" borderId="0" xfId="0" applyNumberFormat="1" applyFont="1" applyBorder="1" applyAlignment="1" applyProtection="1">
      <alignment horizontal="left" vertical="top"/>
    </xf>
    <xf numFmtId="0" fontId="68" fillId="0" borderId="0" xfId="0" applyFont="1" applyBorder="1" applyAlignment="1" applyProtection="1">
      <alignment vertical="top" readingOrder="1"/>
    </xf>
    <xf numFmtId="0" fontId="68" fillId="0" borderId="0" xfId="0" applyFont="1" applyBorder="1" applyAlignment="1" applyProtection="1">
      <alignment horizontal="center" vertical="center"/>
    </xf>
    <xf numFmtId="4" fontId="68" fillId="0" borderId="0" xfId="0" applyNumberFormat="1" applyFont="1" applyBorder="1" applyAlignment="1" applyProtection="1">
      <alignment vertical="center"/>
    </xf>
    <xf numFmtId="0" fontId="68" fillId="0" borderId="0" xfId="0" applyFont="1" applyBorder="1" applyProtection="1"/>
    <xf numFmtId="0" fontId="70" fillId="0" borderId="0" xfId="0" applyFont="1" applyBorder="1" applyAlignment="1" applyProtection="1">
      <alignment horizontal="center" vertical="center"/>
    </xf>
    <xf numFmtId="4" fontId="70" fillId="0" borderId="0" xfId="0" applyNumberFormat="1" applyFont="1" applyBorder="1" applyAlignment="1" applyProtection="1">
      <alignment vertical="center"/>
    </xf>
    <xf numFmtId="0" fontId="68" fillId="0" borderId="0" xfId="0" applyFont="1" applyAlignment="1" applyProtection="1">
      <alignment horizontal="justify" vertical="top" readingOrder="1"/>
    </xf>
    <xf numFmtId="0" fontId="22" fillId="0" borderId="2" xfId="0" applyFont="1" applyBorder="1" applyAlignment="1" applyProtection="1">
      <alignment horizontal="left" vertical="top" wrapText="1"/>
    </xf>
    <xf numFmtId="0" fontId="70" fillId="0" borderId="4" xfId="0" applyFont="1" applyBorder="1" applyAlignment="1" applyProtection="1">
      <alignment horizontal="justify" vertical="top" readingOrder="1"/>
    </xf>
    <xf numFmtId="4" fontId="18" fillId="0" borderId="0" xfId="0" applyNumberFormat="1" applyFont="1" applyAlignment="1" applyProtection="1">
      <alignment horizontal="right"/>
    </xf>
    <xf numFmtId="4" fontId="18" fillId="0" borderId="0" xfId="0" applyNumberFormat="1" applyFont="1" applyProtection="1"/>
    <xf numFmtId="0" fontId="21" fillId="0" borderId="0" xfId="0" applyFont="1" applyProtection="1"/>
    <xf numFmtId="0" fontId="68" fillId="0" borderId="18" xfId="0" applyFont="1" applyBorder="1" applyAlignment="1" applyProtection="1">
      <alignment horizontal="justify" vertical="top" readingOrder="1"/>
    </xf>
    <xf numFmtId="0" fontId="68" fillId="0" borderId="18" xfId="0" applyFont="1" applyBorder="1" applyAlignment="1" applyProtection="1">
      <alignment horizontal="center" vertical="center"/>
    </xf>
    <xf numFmtId="4" fontId="68" fillId="0" borderId="18" xfId="0" applyNumberFormat="1" applyFont="1" applyBorder="1" applyAlignment="1" applyProtection="1">
      <alignment vertical="center"/>
    </xf>
    <xf numFmtId="0" fontId="22" fillId="0" borderId="2" xfId="0" applyFont="1" applyBorder="1" applyProtection="1"/>
    <xf numFmtId="0" fontId="22" fillId="0" borderId="0" xfId="0" applyNumberFormat="1" applyFont="1" applyBorder="1" applyAlignment="1" applyProtection="1">
      <alignment horizontal="justify" vertical="top" readingOrder="1"/>
    </xf>
    <xf numFmtId="0" fontId="68" fillId="0" borderId="0" xfId="0" applyFont="1" applyBorder="1" applyAlignment="1" applyProtection="1">
      <alignment horizontal="justify" vertical="top" readingOrder="1"/>
    </xf>
    <xf numFmtId="0" fontId="68" fillId="0" borderId="0" xfId="0" applyFont="1" applyBorder="1" applyAlignment="1" applyProtection="1">
      <alignment horizontal="center"/>
    </xf>
    <xf numFmtId="0" fontId="65" fillId="0" borderId="0" xfId="0" applyFont="1" applyBorder="1" applyAlignment="1" applyProtection="1">
      <alignment horizontal="center" vertical="center"/>
    </xf>
    <xf numFmtId="4" fontId="65" fillId="0" borderId="0" xfId="0" applyNumberFormat="1" applyFont="1" applyBorder="1" applyAlignment="1" applyProtection="1">
      <alignment vertical="center"/>
    </xf>
    <xf numFmtId="0" fontId="22" fillId="0" borderId="0" xfId="0" quotePrefix="1" applyFont="1" applyBorder="1" applyAlignment="1" applyProtection="1">
      <alignment horizontal="justify" vertical="top" readingOrder="1"/>
    </xf>
    <xf numFmtId="0" fontId="22" fillId="0" borderId="0" xfId="0" quotePrefix="1" applyFont="1" applyBorder="1" applyAlignment="1" applyProtection="1">
      <alignment horizontal="center"/>
    </xf>
    <xf numFmtId="0" fontId="68" fillId="0" borderId="0" xfId="0" applyFont="1" applyAlignment="1" applyProtection="1">
      <alignment horizontal="center"/>
    </xf>
    <xf numFmtId="0" fontId="70" fillId="0" borderId="0" xfId="0" applyFont="1" applyBorder="1" applyProtection="1"/>
    <xf numFmtId="0" fontId="68" fillId="0" borderId="0" xfId="0" applyFont="1" applyBorder="1" applyAlignment="1" applyProtection="1">
      <alignment vertical="center"/>
    </xf>
    <xf numFmtId="0" fontId="70" fillId="0" borderId="4" xfId="0" applyFont="1" applyBorder="1" applyAlignment="1" applyProtection="1">
      <alignment horizontal="justify" vertical="center" readingOrder="1"/>
    </xf>
    <xf numFmtId="0" fontId="68" fillId="0" borderId="0" xfId="0" applyFont="1" applyAlignment="1" applyProtection="1">
      <alignment vertical="center"/>
    </xf>
    <xf numFmtId="49" fontId="70" fillId="0" borderId="0" xfId="0" applyNumberFormat="1" applyFont="1" applyBorder="1" applyAlignment="1" applyProtection="1">
      <alignment horizontal="left" vertical="center"/>
    </xf>
    <xf numFmtId="0" fontId="70" fillId="0" borderId="0" xfId="0" applyFont="1" applyBorder="1" applyAlignment="1" applyProtection="1">
      <alignment horizontal="justify" vertical="center" readingOrder="1"/>
    </xf>
    <xf numFmtId="0" fontId="68" fillId="0" borderId="2" xfId="0" applyFont="1" applyBorder="1" applyAlignment="1" applyProtection="1">
      <alignment vertical="center"/>
    </xf>
    <xf numFmtId="0" fontId="70" fillId="0" borderId="4" xfId="0" applyFont="1" applyBorder="1" applyAlignment="1" applyProtection="1">
      <alignment vertical="center" readingOrder="1"/>
    </xf>
    <xf numFmtId="49" fontId="68" fillId="0" borderId="0" xfId="0" applyNumberFormat="1" applyFont="1" applyBorder="1" applyAlignment="1" applyProtection="1">
      <alignment horizontal="left" vertical="center"/>
    </xf>
    <xf numFmtId="0" fontId="68" fillId="0" borderId="0" xfId="0" applyFont="1" applyBorder="1" applyAlignment="1" applyProtection="1">
      <alignment horizontal="justify" vertical="center" readingOrder="1"/>
    </xf>
    <xf numFmtId="0" fontId="70" fillId="0" borderId="2" xfId="0" applyFont="1" applyBorder="1" applyAlignment="1" applyProtection="1">
      <alignment horizontal="justify" vertical="center" readingOrder="1"/>
    </xf>
    <xf numFmtId="0" fontId="70" fillId="0" borderId="0" xfId="0" applyFont="1" applyAlignment="1" applyProtection="1">
      <alignment vertical="center"/>
    </xf>
    <xf numFmtId="0" fontId="68" fillId="0" borderId="2" xfId="0" applyFont="1" applyBorder="1" applyAlignment="1" applyProtection="1">
      <alignment horizontal="justify" vertical="center" readingOrder="1"/>
    </xf>
    <xf numFmtId="4" fontId="68" fillId="0" borderId="7" xfId="0" applyNumberFormat="1" applyFont="1" applyBorder="1" applyAlignment="1" applyProtection="1">
      <alignment vertical="center"/>
    </xf>
    <xf numFmtId="0" fontId="70" fillId="0" borderId="3" xfId="0" applyFont="1" applyBorder="1" applyAlignment="1" applyProtection="1">
      <alignment horizontal="justify" vertical="center" readingOrder="1"/>
    </xf>
    <xf numFmtId="4" fontId="70" fillId="0" borderId="7" xfId="0" applyNumberFormat="1" applyFont="1" applyBorder="1" applyAlignment="1" applyProtection="1">
      <alignment vertical="center"/>
    </xf>
    <xf numFmtId="0" fontId="66" fillId="0" borderId="0" xfId="0" applyFont="1" applyAlignment="1" applyProtection="1">
      <alignment vertical="center"/>
    </xf>
    <xf numFmtId="0" fontId="65" fillId="0" borderId="0" xfId="0" applyFont="1" applyBorder="1" applyAlignment="1" applyProtection="1">
      <alignment horizontal="justify" vertical="center" readingOrder="1"/>
    </xf>
    <xf numFmtId="0" fontId="22" fillId="0" borderId="0" xfId="0" applyFont="1" applyAlignment="1" applyProtection="1">
      <alignment horizontal="left" wrapText="1" readingOrder="1"/>
    </xf>
    <xf numFmtId="0" fontId="22" fillId="0" borderId="0" xfId="0" quotePrefix="1" applyFont="1" applyAlignment="1" applyProtection="1">
      <alignment horizontal="left" wrapText="1" readingOrder="1"/>
    </xf>
    <xf numFmtId="4" fontId="22" fillId="0" borderId="0" xfId="0" applyNumberFormat="1" applyFont="1" applyAlignment="1" applyProtection="1"/>
    <xf numFmtId="4" fontId="22" fillId="0" borderId="2" xfId="0" applyNumberFormat="1" applyFont="1" applyBorder="1" applyAlignment="1" applyProtection="1"/>
    <xf numFmtId="0" fontId="76" fillId="0" borderId="6" xfId="0" applyNumberFormat="1" applyFont="1" applyBorder="1" applyAlignment="1" applyProtection="1">
      <alignment horizontal="center" vertical="center"/>
    </xf>
    <xf numFmtId="4" fontId="22" fillId="0" borderId="2" xfId="0" applyNumberFormat="1" applyFont="1" applyBorder="1" applyAlignment="1" applyProtection="1">
      <alignment horizontal="right"/>
      <protection locked="0"/>
    </xf>
    <xf numFmtId="0" fontId="22" fillId="0" borderId="2" xfId="0" applyFont="1" applyFill="1" applyBorder="1" applyAlignment="1" applyProtection="1">
      <alignment horizontal="center" wrapText="1"/>
    </xf>
    <xf numFmtId="179" fontId="22" fillId="0" borderId="2" xfId="0" applyNumberFormat="1" applyFont="1" applyFill="1" applyBorder="1" applyAlignment="1" applyProtection="1">
      <alignment horizontal="right"/>
    </xf>
    <xf numFmtId="0" fontId="22" fillId="0" borderId="19" xfId="0" applyNumberFormat="1" applyFont="1" applyFill="1" applyBorder="1" applyAlignment="1" applyProtection="1">
      <alignment horizontal="left" vertical="top" wrapText="1"/>
    </xf>
    <xf numFmtId="4" fontId="22" fillId="0" borderId="18" xfId="0" applyNumberFormat="1" applyFont="1" applyBorder="1" applyAlignment="1" applyProtection="1">
      <alignment horizontal="right"/>
    </xf>
    <xf numFmtId="0" fontId="22" fillId="0" borderId="0" xfId="0" applyFont="1" applyFill="1" applyProtection="1"/>
    <xf numFmtId="4" fontId="22" fillId="0" borderId="18" xfId="0" applyNumberFormat="1" applyFont="1" applyFill="1" applyBorder="1" applyProtection="1"/>
    <xf numFmtId="4" fontId="22" fillId="0" borderId="2" xfId="0" applyNumberFormat="1" applyFont="1" applyFill="1" applyBorder="1" applyAlignment="1" applyProtection="1">
      <alignment horizontal="right"/>
    </xf>
    <xf numFmtId="4" fontId="22" fillId="0" borderId="2" xfId="28" applyNumberFormat="1" applyFont="1" applyFill="1" applyBorder="1" applyProtection="1"/>
    <xf numFmtId="0" fontId="22" fillId="0" borderId="0" xfId="0" quotePrefix="1" applyNumberFormat="1" applyFont="1" applyFill="1" applyBorder="1" applyAlignment="1" applyProtection="1">
      <alignment horizontal="left" vertical="top" wrapText="1"/>
    </xf>
    <xf numFmtId="0" fontId="22" fillId="0" borderId="0" xfId="0" applyFont="1" applyFill="1" applyAlignment="1" applyProtection="1">
      <alignment vertical="center"/>
    </xf>
    <xf numFmtId="0" fontId="22" fillId="0" borderId="0" xfId="0" quotePrefix="1" applyFont="1" applyBorder="1" applyAlignment="1" applyProtection="1">
      <alignment horizontal="left" vertical="top" wrapText="1"/>
    </xf>
    <xf numFmtId="0" fontId="22" fillId="0" borderId="19" xfId="0" quotePrefix="1" applyNumberFormat="1" applyFont="1" applyFill="1" applyBorder="1" applyAlignment="1" applyProtection="1">
      <alignment horizontal="left" vertical="top" wrapText="1"/>
    </xf>
    <xf numFmtId="4" fontId="22" fillId="0" borderId="2" xfId="3852" applyNumberFormat="1" applyFont="1" applyFill="1" applyBorder="1" applyAlignment="1" applyProtection="1">
      <alignment horizontal="center" wrapText="1"/>
    </xf>
    <xf numFmtId="4" fontId="22" fillId="0" borderId="18" xfId="3852" applyNumberFormat="1" applyFont="1" applyFill="1" applyBorder="1" applyAlignment="1" applyProtection="1">
      <alignment wrapText="1"/>
    </xf>
    <xf numFmtId="4" fontId="22" fillId="0" borderId="2" xfId="3852" applyNumberFormat="1" applyFont="1" applyFill="1" applyBorder="1" applyProtection="1"/>
    <xf numFmtId="0" fontId="22" fillId="0" borderId="0" xfId="2" applyFont="1" applyFill="1" applyBorder="1" applyProtection="1"/>
    <xf numFmtId="0" fontId="22" fillId="0" borderId="0" xfId="0" applyFont="1" applyFill="1" applyAlignment="1" applyProtection="1">
      <alignment horizontal="left" vertical="center"/>
    </xf>
    <xf numFmtId="0" fontId="22" fillId="0" borderId="0" xfId="0" applyNumberFormat="1" applyFont="1" applyFill="1" applyBorder="1" applyAlignment="1" applyProtection="1">
      <alignment horizontal="left" vertical="top" wrapText="1"/>
    </xf>
    <xf numFmtId="0" fontId="81" fillId="0" borderId="0" xfId="2" applyFont="1" applyBorder="1" applyProtection="1"/>
    <xf numFmtId="2" fontId="22" fillId="0" borderId="0" xfId="0" applyNumberFormat="1" applyFont="1" applyBorder="1" applyAlignment="1" applyProtection="1">
      <alignment horizontal="right"/>
    </xf>
    <xf numFmtId="4" fontId="22" fillId="0" borderId="2" xfId="0" applyNumberFormat="1" applyFont="1" applyBorder="1" applyAlignment="1" applyProtection="1">
      <protection locked="0"/>
    </xf>
    <xf numFmtId="0" fontId="22" fillId="0" borderId="2" xfId="0" applyFont="1" applyFill="1" applyBorder="1" applyAlignment="1" applyProtection="1">
      <alignment horizontal="left" vertical="top" wrapText="1"/>
    </xf>
    <xf numFmtId="0" fontId="22" fillId="0" borderId="2" xfId="0" applyFont="1" applyFill="1" applyBorder="1" applyAlignment="1" applyProtection="1">
      <alignment horizontal="center"/>
    </xf>
    <xf numFmtId="179" fontId="22" fillId="0" borderId="18" xfId="0" applyNumberFormat="1" applyFont="1" applyFill="1" applyBorder="1" applyAlignment="1" applyProtection="1">
      <alignment horizontal="center"/>
    </xf>
    <xf numFmtId="4" fontId="22" fillId="0" borderId="2" xfId="0" applyNumberFormat="1" applyFont="1" applyFill="1" applyBorder="1" applyProtection="1"/>
    <xf numFmtId="4" fontId="22" fillId="0" borderId="18" xfId="0" applyNumberFormat="1" applyFont="1" applyBorder="1" applyAlignment="1" applyProtection="1">
      <alignment wrapText="1"/>
    </xf>
    <xf numFmtId="0" fontId="22" fillId="0" borderId="2" xfId="0" quotePrefix="1" applyFont="1" applyFill="1" applyBorder="1" applyAlignment="1" applyProtection="1">
      <alignment horizontal="left" vertical="top" wrapText="1"/>
    </xf>
    <xf numFmtId="0" fontId="22" fillId="0" borderId="18" xfId="0" applyFont="1" applyFill="1" applyBorder="1" applyAlignment="1" applyProtection="1">
      <alignment horizontal="center" wrapText="1"/>
    </xf>
    <xf numFmtId="49" fontId="21" fillId="0" borderId="6" xfId="0" applyNumberFormat="1" applyFont="1" applyBorder="1" applyAlignment="1" applyProtection="1">
      <alignment horizontal="justify" vertical="center"/>
    </xf>
    <xf numFmtId="0" fontId="21" fillId="0" borderId="6" xfId="0" applyFont="1" applyBorder="1" applyAlignment="1" applyProtection="1">
      <alignment horizontal="center" vertical="center"/>
    </xf>
    <xf numFmtId="4" fontId="21" fillId="0" borderId="6" xfId="0" applyNumberFormat="1" applyFont="1" applyBorder="1" applyAlignment="1" applyProtection="1">
      <alignment horizontal="center" vertical="center"/>
    </xf>
    <xf numFmtId="4" fontId="21" fillId="0" borderId="6" xfId="0" applyNumberFormat="1"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4" fontId="22" fillId="0" borderId="0" xfId="0" applyNumberFormat="1" applyFont="1" applyBorder="1" applyAlignment="1" applyProtection="1">
      <alignment wrapText="1"/>
    </xf>
    <xf numFmtId="0" fontId="22" fillId="0" borderId="0" xfId="0" quotePrefix="1" applyNumberFormat="1" applyFont="1" applyBorder="1" applyAlignment="1" applyProtection="1">
      <alignment horizontal="left" vertical="top" wrapText="1"/>
    </xf>
    <xf numFmtId="0" fontId="22" fillId="0" borderId="2" xfId="0" quotePrefix="1" applyNumberFormat="1" applyFont="1" applyBorder="1" applyAlignment="1" applyProtection="1">
      <alignment horizontal="left" vertical="top" wrapText="1"/>
    </xf>
    <xf numFmtId="2" fontId="22" fillId="0" borderId="2" xfId="0" applyNumberFormat="1" applyFont="1" applyBorder="1" applyAlignment="1" applyProtection="1">
      <alignment horizontal="right"/>
    </xf>
    <xf numFmtId="0" fontId="82" fillId="0" borderId="0" xfId="2" applyFont="1" applyBorder="1" applyProtection="1"/>
    <xf numFmtId="49" fontId="66" fillId="0" borderId="2" xfId="0" applyNumberFormat="1" applyFont="1" applyBorder="1" applyAlignment="1" applyProtection="1">
      <alignment horizontal="left" vertical="top"/>
    </xf>
    <xf numFmtId="4" fontId="66" fillId="0" borderId="0" xfId="0" applyNumberFormat="1" applyFont="1" applyBorder="1" applyAlignment="1" applyProtection="1"/>
    <xf numFmtId="4" fontId="66" fillId="0" borderId="2" xfId="0" applyNumberFormat="1" applyFont="1" applyBorder="1" applyAlignment="1" applyProtection="1"/>
    <xf numFmtId="0" fontId="66" fillId="0" borderId="2" xfId="0" applyFont="1" applyBorder="1" applyAlignment="1" applyProtection="1"/>
    <xf numFmtId="0" fontId="22" fillId="0" borderId="0" xfId="0" applyFont="1" applyAlignment="1" applyProtection="1"/>
    <xf numFmtId="0" fontId="22" fillId="0" borderId="18" xfId="0" applyFont="1" applyBorder="1" applyAlignment="1" applyProtection="1">
      <alignment horizontal="center"/>
    </xf>
    <xf numFmtId="0" fontId="18" fillId="0" borderId="0" xfId="3" applyFont="1" applyFill="1" applyAlignment="1" applyProtection="1">
      <alignment horizontal="justify" vertical="top" readingOrder="1"/>
    </xf>
    <xf numFmtId="0" fontId="84" fillId="0" borderId="6" xfId="3" applyFont="1" applyFill="1" applyBorder="1" applyAlignment="1" applyProtection="1">
      <alignment horizontal="center" vertical="top" readingOrder="1"/>
    </xf>
    <xf numFmtId="0" fontId="84" fillId="0" borderId="6" xfId="3" applyFont="1" applyFill="1" applyBorder="1" applyAlignment="1" applyProtection="1">
      <alignment horizontal="center" vertical="top"/>
    </xf>
    <xf numFmtId="4" fontId="84" fillId="0" borderId="6" xfId="3" applyNumberFormat="1" applyFont="1" applyFill="1" applyBorder="1" applyAlignment="1" applyProtection="1">
      <alignment horizontal="center" vertical="top"/>
    </xf>
    <xf numFmtId="4" fontId="84" fillId="0" borderId="6" xfId="3" applyNumberFormat="1" applyFont="1" applyFill="1" applyBorder="1" applyAlignment="1" applyProtection="1">
      <alignment horizontal="center" vertical="top" wrapText="1"/>
    </xf>
    <xf numFmtId="0" fontId="18" fillId="0" borderId="5" xfId="3" applyFont="1" applyFill="1" applyBorder="1" applyAlignment="1" applyProtection="1">
      <alignment horizontal="justify" vertical="top" readingOrder="1"/>
    </xf>
    <xf numFmtId="0" fontId="22" fillId="0" borderId="2" xfId="9" applyFont="1" applyFill="1" applyBorder="1" applyAlignment="1" applyProtection="1">
      <alignment horizontal="justify" vertical="top" wrapText="1" readingOrder="1"/>
    </xf>
    <xf numFmtId="49" fontId="22" fillId="0" borderId="18" xfId="3855" applyNumberFormat="1" applyFont="1" applyFill="1" applyBorder="1" applyAlignment="1" applyProtection="1">
      <alignment vertical="top" wrapText="1"/>
    </xf>
    <xf numFmtId="49" fontId="22" fillId="0" borderId="2" xfId="3855" applyNumberFormat="1" applyFont="1" applyFill="1" applyBorder="1" applyAlignment="1" applyProtection="1">
      <alignment vertical="top" wrapText="1"/>
    </xf>
    <xf numFmtId="4" fontId="22" fillId="0" borderId="2" xfId="3857" applyNumberFormat="1" applyFont="1" applyFill="1" applyBorder="1" applyAlignment="1" applyProtection="1">
      <alignment horizontal="right"/>
    </xf>
    <xf numFmtId="0" fontId="22" fillId="0" borderId="2" xfId="9" applyFont="1" applyFill="1" applyBorder="1" applyAlignment="1" applyProtection="1">
      <alignment horizontal="center" wrapText="1"/>
    </xf>
    <xf numFmtId="4" fontId="22" fillId="0" borderId="2" xfId="9" applyNumberFormat="1" applyFont="1" applyFill="1" applyBorder="1" applyAlignment="1" applyProtection="1">
      <alignment wrapText="1"/>
    </xf>
    <xf numFmtId="0" fontId="22" fillId="0" borderId="2" xfId="9" applyFont="1" applyFill="1" applyBorder="1" applyAlignment="1" applyProtection="1">
      <alignment horizontal="center"/>
    </xf>
    <xf numFmtId="4" fontId="22" fillId="0" borderId="0" xfId="9" applyNumberFormat="1" applyFont="1" applyFill="1" applyBorder="1" applyAlignment="1" applyProtection="1">
      <alignment wrapText="1"/>
    </xf>
    <xf numFmtId="4" fontId="22" fillId="0" borderId="2" xfId="9" applyNumberFormat="1" applyFont="1" applyFill="1" applyBorder="1" applyAlignment="1" applyProtection="1">
      <alignment horizontal="right" wrapText="1"/>
    </xf>
    <xf numFmtId="0" fontId="22" fillId="0" borderId="35" xfId="9" applyFont="1" applyFill="1" applyBorder="1" applyAlignment="1" applyProtection="1">
      <alignment horizontal="center" wrapText="1"/>
    </xf>
    <xf numFmtId="4" fontId="22" fillId="0" borderId="20" xfId="9" applyNumberFormat="1" applyFont="1" applyFill="1" applyBorder="1" applyAlignment="1" applyProtection="1">
      <alignment wrapText="1"/>
    </xf>
    <xf numFmtId="0" fontId="22" fillId="0" borderId="2" xfId="4" applyNumberFormat="1" applyFont="1" applyFill="1" applyBorder="1" applyAlignment="1" applyProtection="1">
      <alignment horizontal="center" vertical="top"/>
    </xf>
    <xf numFmtId="4" fontId="22" fillId="0" borderId="2" xfId="9" applyNumberFormat="1" applyFont="1" applyFill="1" applyBorder="1" applyProtection="1"/>
    <xf numFmtId="49" fontId="22" fillId="0" borderId="2" xfId="9" applyNumberFormat="1" applyFont="1" applyFill="1" applyBorder="1" applyAlignment="1" applyProtection="1">
      <alignment horizontal="center" vertical="top"/>
    </xf>
    <xf numFmtId="0" fontId="22" fillId="0" borderId="2" xfId="3855" applyNumberFormat="1" applyFont="1" applyFill="1" applyBorder="1" applyAlignment="1" applyProtection="1">
      <alignment vertical="top" wrapText="1"/>
    </xf>
    <xf numFmtId="170" fontId="64" fillId="28" borderId="50" xfId="3861" applyNumberFormat="1" applyFont="1" applyFill="1" applyBorder="1" applyAlignment="1" applyProtection="1">
      <alignment horizontal="center" vertical="top"/>
    </xf>
    <xf numFmtId="4" fontId="64" fillId="28" borderId="51" xfId="3861" applyNumberFormat="1" applyFont="1" applyFill="1" applyBorder="1" applyAlignment="1" applyProtection="1">
      <alignment horizontal="center" vertical="top"/>
    </xf>
    <xf numFmtId="0" fontId="22" fillId="28" borderId="51" xfId="3861" applyFont="1" applyFill="1" applyBorder="1" applyAlignment="1" applyProtection="1">
      <alignment horizontal="center" vertical="top"/>
    </xf>
    <xf numFmtId="0" fontId="64" fillId="28" borderId="51" xfId="3861" applyFont="1" applyFill="1" applyBorder="1" applyAlignment="1" applyProtection="1">
      <alignment horizontal="left" vertical="top" wrapText="1"/>
    </xf>
    <xf numFmtId="0" fontId="22" fillId="0" borderId="0" xfId="3861" applyFont="1" applyFill="1" applyBorder="1" applyAlignment="1" applyProtection="1">
      <alignment horizontal="left"/>
    </xf>
    <xf numFmtId="0" fontId="22" fillId="0" borderId="0" xfId="3861" applyFont="1" applyFill="1" applyBorder="1" applyAlignment="1" applyProtection="1">
      <alignment horizontal="center"/>
    </xf>
    <xf numFmtId="0" fontId="22" fillId="0" borderId="0" xfId="3861" applyFont="1" applyFill="1" applyBorder="1" applyAlignment="1" applyProtection="1">
      <alignment horizontal="center" vertical="top"/>
    </xf>
    <xf numFmtId="4" fontId="22" fillId="0" borderId="0" xfId="3861" applyNumberFormat="1" applyFont="1" applyFill="1" applyBorder="1" applyAlignment="1" applyProtection="1">
      <alignment horizontal="center" vertical="top"/>
    </xf>
    <xf numFmtId="4" fontId="22" fillId="0" borderId="0" xfId="3861" applyNumberFormat="1" applyFont="1" applyFill="1" applyBorder="1" applyAlignment="1" applyProtection="1">
      <alignment horizontal="right" vertical="top"/>
    </xf>
    <xf numFmtId="0" fontId="66" fillId="0" borderId="0" xfId="3861" applyFont="1" applyFill="1" applyBorder="1" applyAlignment="1" applyProtection="1">
      <alignment horizontal="center" vertical="top"/>
    </xf>
    <xf numFmtId="0" fontId="66" fillId="0" borderId="0" xfId="3861" applyFont="1" applyFill="1" applyBorder="1" applyAlignment="1" applyProtection="1">
      <alignment horizontal="center"/>
    </xf>
    <xf numFmtId="0" fontId="22" fillId="28" borderId="0" xfId="3861" applyFont="1" applyFill="1" applyBorder="1" applyAlignment="1" applyProtection="1">
      <alignment horizontal="center" vertical="top" wrapText="1"/>
    </xf>
    <xf numFmtId="0" fontId="22" fillId="28" borderId="0" xfId="3861" applyFont="1" applyFill="1" applyBorder="1" applyAlignment="1" applyProtection="1">
      <alignment horizontal="center"/>
    </xf>
    <xf numFmtId="0" fontId="64" fillId="0" borderId="0" xfId="3861" applyFont="1" applyFill="1" applyBorder="1" applyAlignment="1" applyProtection="1">
      <alignment horizontal="left" vertical="top" wrapText="1"/>
    </xf>
    <xf numFmtId="0" fontId="22" fillId="0" borderId="0" xfId="3861" applyFont="1" applyFill="1" applyBorder="1" applyAlignment="1" applyProtection="1">
      <alignment horizontal="left" vertical="top" wrapText="1"/>
    </xf>
    <xf numFmtId="191" fontId="22" fillId="0" borderId="0" xfId="3861" applyNumberFormat="1" applyFont="1" applyFill="1" applyBorder="1" applyAlignment="1" applyProtection="1">
      <alignment horizontal="center"/>
    </xf>
    <xf numFmtId="0" fontId="64" fillId="28" borderId="51" xfId="3861" applyFont="1" applyFill="1" applyBorder="1" applyAlignment="1" applyProtection="1">
      <alignment horizontal="center" vertical="center"/>
    </xf>
    <xf numFmtId="0" fontId="64" fillId="28" borderId="51" xfId="3861" applyFont="1" applyFill="1" applyBorder="1" applyAlignment="1" applyProtection="1">
      <alignment horizontal="left" vertical="center" wrapText="1"/>
    </xf>
    <xf numFmtId="170" fontId="64" fillId="28" borderId="50" xfId="3861" applyNumberFormat="1" applyFont="1" applyFill="1" applyBorder="1" applyAlignment="1" applyProtection="1">
      <alignment horizontal="center"/>
    </xf>
    <xf numFmtId="0" fontId="22" fillId="0" borderId="0" xfId="3861" applyFont="1" applyFill="1" applyBorder="1" applyAlignment="1" applyProtection="1">
      <alignment horizontal="center" vertical="top" wrapText="1"/>
    </xf>
    <xf numFmtId="0" fontId="75" fillId="0" borderId="0" xfId="3861" applyFont="1" applyFill="1" applyBorder="1" applyAlignment="1" applyProtection="1">
      <alignment horizontal="left" vertical="top" wrapText="1"/>
    </xf>
    <xf numFmtId="4" fontId="75" fillId="0" borderId="0" xfId="3861" applyNumberFormat="1" applyFont="1" applyFill="1" applyBorder="1" applyAlignment="1" applyProtection="1">
      <alignment horizontal="center" vertical="top"/>
    </xf>
    <xf numFmtId="0" fontId="64" fillId="0" borderId="0" xfId="3861" applyFont="1" applyFill="1" applyBorder="1" applyAlignment="1" applyProtection="1">
      <alignment horizontal="center" vertical="top"/>
    </xf>
    <xf numFmtId="0" fontId="22" fillId="0" borderId="0" xfId="3861" applyNumberFormat="1" applyFont="1" applyFill="1" applyBorder="1" applyAlignment="1" applyProtection="1">
      <alignment horizontal="left" vertical="top" wrapText="1"/>
    </xf>
    <xf numFmtId="0" fontId="75" fillId="0" borderId="0" xfId="3861" applyFont="1" applyFill="1" applyBorder="1" applyAlignment="1" applyProtection="1">
      <alignment horizontal="center" vertical="top" wrapText="1"/>
    </xf>
    <xf numFmtId="0" fontId="22" fillId="0" borderId="0" xfId="3861" applyFont="1" applyFill="1" applyBorder="1" applyAlignment="1" applyProtection="1">
      <alignment horizontal="right" vertical="top" wrapText="1"/>
    </xf>
    <xf numFmtId="0" fontId="64" fillId="81" borderId="51" xfId="3861" applyFont="1" applyFill="1" applyBorder="1" applyAlignment="1" applyProtection="1">
      <alignment horizontal="left" vertical="top" wrapText="1"/>
    </xf>
    <xf numFmtId="170" fontId="64" fillId="81" borderId="50" xfId="3861" applyNumberFormat="1" applyFont="1" applyFill="1" applyBorder="1" applyAlignment="1" applyProtection="1">
      <alignment horizontal="center" vertical="top"/>
    </xf>
    <xf numFmtId="0" fontId="22" fillId="81" borderId="0" xfId="3861" applyFont="1" applyFill="1" applyBorder="1" applyAlignment="1" applyProtection="1">
      <alignment horizontal="center" vertical="top"/>
    </xf>
    <xf numFmtId="0" fontId="22" fillId="81" borderId="0" xfId="3861" applyFont="1" applyFill="1" applyBorder="1" applyAlignment="1" applyProtection="1">
      <alignment horizontal="center" vertical="top" wrapText="1"/>
    </xf>
    <xf numFmtId="191" fontId="22" fillId="0" borderId="0" xfId="3861" applyNumberFormat="1" applyFont="1" applyFill="1" applyBorder="1" applyAlignment="1" applyProtection="1">
      <alignment horizontal="center" vertical="top"/>
    </xf>
    <xf numFmtId="0" fontId="64" fillId="81" borderId="51" xfId="3861" applyFont="1" applyFill="1" applyBorder="1" applyAlignment="1" applyProtection="1">
      <alignment horizontal="left" vertical="center" wrapText="1"/>
    </xf>
    <xf numFmtId="0" fontId="64" fillId="81" borderId="51" xfId="3861" applyFont="1" applyFill="1" applyBorder="1" applyAlignment="1" applyProtection="1">
      <alignment horizontal="center" vertical="top"/>
    </xf>
    <xf numFmtId="4" fontId="75" fillId="0" borderId="0" xfId="3861" applyNumberFormat="1" applyFont="1" applyFill="1" applyBorder="1" applyAlignment="1" applyProtection="1">
      <alignment horizontal="center"/>
    </xf>
    <xf numFmtId="4" fontId="22" fillId="0" borderId="0" xfId="3861" applyNumberFormat="1" applyFont="1" applyFill="1" applyBorder="1" applyAlignment="1" applyProtection="1">
      <alignment horizontal="right"/>
    </xf>
    <xf numFmtId="4" fontId="66" fillId="0" borderId="0" xfId="3861" applyNumberFormat="1" applyFont="1" applyFill="1" applyBorder="1" applyAlignment="1" applyProtection="1">
      <alignment horizontal="right"/>
    </xf>
    <xf numFmtId="0" fontId="22" fillId="28" borderId="51" xfId="3861" applyFont="1" applyFill="1" applyBorder="1" applyAlignment="1" applyProtection="1">
      <alignment horizontal="center"/>
    </xf>
    <xf numFmtId="4" fontId="75" fillId="0" borderId="0" xfId="4925" applyNumberFormat="1" applyFont="1" applyFill="1" applyBorder="1" applyAlignment="1" applyProtection="1">
      <alignment horizontal="right" vertical="top"/>
      <protection locked="0"/>
    </xf>
    <xf numFmtId="0" fontId="65" fillId="0" borderId="0" xfId="3861" applyFont="1" applyFill="1" applyBorder="1" applyAlignment="1" applyProtection="1">
      <alignment horizontal="left" vertical="center"/>
    </xf>
    <xf numFmtId="0" fontId="64" fillId="0" borderId="0" xfId="3861" applyFont="1" applyFill="1" applyBorder="1" applyAlignment="1" applyProtection="1">
      <alignment horizontal="left" vertical="center"/>
    </xf>
    <xf numFmtId="4" fontId="64" fillId="81" borderId="51" xfId="3861" applyNumberFormat="1" applyFont="1" applyFill="1" applyBorder="1" applyAlignment="1" applyProtection="1">
      <alignment horizontal="center" vertical="top"/>
    </xf>
    <xf numFmtId="4" fontId="64" fillId="28" borderId="51" xfId="3861" applyNumberFormat="1" applyFont="1" applyFill="1" applyBorder="1" applyAlignment="1" applyProtection="1">
      <alignment horizontal="center"/>
    </xf>
    <xf numFmtId="49" fontId="65" fillId="0" borderId="0" xfId="3861" applyNumberFormat="1" applyFont="1" applyFill="1" applyBorder="1" applyAlignment="1" applyProtection="1">
      <alignment horizontal="left" vertical="center"/>
    </xf>
    <xf numFmtId="0" fontId="66" fillId="0" borderId="0" xfId="3861" applyFont="1" applyFill="1" applyBorder="1" applyAlignment="1" applyProtection="1">
      <alignment horizontal="center" vertical="center"/>
    </xf>
    <xf numFmtId="170" fontId="64" fillId="28" borderId="50" xfId="3861" applyNumberFormat="1" applyFont="1" applyFill="1" applyBorder="1" applyAlignment="1" applyProtection="1">
      <alignment horizontal="center" vertical="center"/>
    </xf>
    <xf numFmtId="0" fontId="64" fillId="28" borderId="51" xfId="3861" applyFont="1" applyFill="1" applyBorder="1" applyAlignment="1" applyProtection="1">
      <alignment horizontal="center" vertical="top"/>
    </xf>
    <xf numFmtId="0" fontId="65" fillId="0" borderId="0" xfId="3861" applyFont="1" applyFill="1" applyBorder="1" applyAlignment="1" applyProtection="1">
      <alignment horizontal="center" vertical="top"/>
    </xf>
    <xf numFmtId="4" fontId="21" fillId="0" borderId="0" xfId="3861" applyNumberFormat="1" applyFont="1" applyFill="1" applyBorder="1" applyAlignment="1" applyProtection="1">
      <alignment horizontal="center" vertical="top"/>
    </xf>
    <xf numFmtId="4" fontId="65" fillId="0" borderId="0" xfId="3861" applyNumberFormat="1" applyFont="1" applyFill="1" applyBorder="1" applyAlignment="1" applyProtection="1">
      <alignment horizontal="right" vertical="top"/>
    </xf>
    <xf numFmtId="0" fontId="66" fillId="0" borderId="0" xfId="3861" applyFont="1" applyFill="1" applyBorder="1" applyAlignment="1" applyProtection="1">
      <alignment horizontal="left" vertical="top"/>
    </xf>
    <xf numFmtId="0" fontId="22" fillId="28" borderId="0" xfId="3861" applyFont="1" applyFill="1" applyBorder="1" applyAlignment="1" applyProtection="1">
      <alignment horizontal="left" vertical="top"/>
    </xf>
    <xf numFmtId="0" fontId="22" fillId="0" borderId="0" xfId="3861" applyFont="1" applyFill="1" applyBorder="1" applyAlignment="1" applyProtection="1">
      <alignment horizontal="left" vertical="top"/>
    </xf>
    <xf numFmtId="49" fontId="64" fillId="28" borderId="52" xfId="3861" applyNumberFormat="1" applyFont="1" applyFill="1" applyBorder="1" applyAlignment="1" applyProtection="1">
      <alignment horizontal="left" vertical="center"/>
    </xf>
    <xf numFmtId="0" fontId="22" fillId="81" borderId="0" xfId="3861" applyFont="1" applyFill="1" applyBorder="1" applyAlignment="1" applyProtection="1">
      <alignment horizontal="left" vertical="top"/>
    </xf>
    <xf numFmtId="49" fontId="64" fillId="81" borderId="52" xfId="3861" applyNumberFormat="1" applyFont="1" applyFill="1" applyBorder="1" applyAlignment="1" applyProtection="1">
      <alignment horizontal="left" vertical="top"/>
    </xf>
    <xf numFmtId="0" fontId="65" fillId="27" borderId="5" xfId="9" applyFont="1" applyFill="1" applyBorder="1" applyAlignment="1" applyProtection="1">
      <alignment horizontal="left" vertical="center"/>
    </xf>
    <xf numFmtId="0" fontId="75" fillId="0" borderId="19" xfId="9" applyFont="1" applyFill="1" applyBorder="1" applyAlignment="1" applyProtection="1">
      <alignment horizontal="center" vertical="top" wrapText="1"/>
    </xf>
    <xf numFmtId="4" fontId="22" fillId="0" borderId="0" xfId="9" applyNumberFormat="1" applyFont="1" applyFill="1" applyAlignment="1" applyProtection="1">
      <alignment horizontal="right"/>
    </xf>
    <xf numFmtId="0" fontId="22" fillId="0" borderId="2" xfId="9" applyFont="1" applyFill="1" applyBorder="1" applyAlignment="1" applyProtection="1">
      <alignment horizontal="center" vertical="top" wrapText="1"/>
    </xf>
    <xf numFmtId="0" fontId="22" fillId="0" borderId="0" xfId="9" applyFont="1" applyFill="1" applyProtection="1"/>
    <xf numFmtId="4" fontId="22" fillId="0" borderId="0" xfId="9" applyNumberFormat="1" applyFont="1" applyFill="1" applyBorder="1" applyAlignment="1" applyProtection="1">
      <alignment horizontal="right"/>
    </xf>
    <xf numFmtId="4" fontId="22" fillId="0" borderId="2" xfId="9" applyNumberFormat="1" applyFont="1" applyFill="1" applyBorder="1" applyAlignment="1" applyProtection="1">
      <alignment horizontal="right"/>
    </xf>
    <xf numFmtId="0" fontId="22" fillId="0" borderId="2" xfId="9" applyFont="1" applyFill="1" applyBorder="1" applyAlignment="1" applyProtection="1">
      <alignment horizontal="justify" vertical="top"/>
    </xf>
    <xf numFmtId="0" fontId="22" fillId="0" borderId="0" xfId="9" applyFont="1" applyFill="1" applyBorder="1" applyAlignment="1" applyProtection="1">
      <alignment horizontal="center"/>
    </xf>
    <xf numFmtId="0" fontId="22" fillId="0" borderId="2" xfId="9" applyFont="1" applyFill="1" applyBorder="1" applyAlignment="1" applyProtection="1">
      <alignment horizontal="justify" vertical="top" readingOrder="1"/>
    </xf>
    <xf numFmtId="0" fontId="22" fillId="0" borderId="0" xfId="9" applyFont="1" applyFill="1" applyAlignment="1" applyProtection="1">
      <alignment horizontal="justify" vertical="top" readingOrder="1"/>
    </xf>
    <xf numFmtId="0" fontId="22" fillId="0" borderId="2" xfId="14" applyFont="1" applyFill="1" applyBorder="1" applyAlignment="1" applyProtection="1">
      <alignment vertical="top" wrapText="1"/>
    </xf>
    <xf numFmtId="0" fontId="22" fillId="0" borderId="18" xfId="9" applyFont="1" applyFill="1" applyBorder="1" applyAlignment="1" applyProtection="1">
      <alignment horizontal="center"/>
    </xf>
    <xf numFmtId="0" fontId="22" fillId="0" borderId="18" xfId="9" applyFont="1" applyBorder="1" applyAlignment="1" applyProtection="1">
      <alignment horizontal="right" wrapText="1"/>
    </xf>
    <xf numFmtId="0" fontId="22" fillId="0" borderId="18" xfId="9" applyNumberFormat="1" applyFont="1" applyFill="1" applyBorder="1" applyAlignment="1" applyProtection="1">
      <alignment horizontal="center" wrapText="1"/>
    </xf>
    <xf numFmtId="4" fontId="22" fillId="0" borderId="18" xfId="9" applyNumberFormat="1" applyFont="1" applyBorder="1" applyAlignment="1" applyProtection="1">
      <alignment horizontal="right" wrapText="1"/>
    </xf>
    <xf numFmtId="4" fontId="22" fillId="0" borderId="2" xfId="9" applyNumberFormat="1" applyFont="1" applyBorder="1" applyAlignment="1" applyProtection="1">
      <alignment horizontal="right" wrapText="1"/>
    </xf>
    <xf numFmtId="0" fontId="22" fillId="0" borderId="2" xfId="9" applyFont="1" applyBorder="1" applyAlignment="1" applyProtection="1">
      <alignment vertical="top" wrapText="1"/>
    </xf>
    <xf numFmtId="0" fontId="22" fillId="0" borderId="19" xfId="9" applyFont="1" applyFill="1" applyBorder="1" applyAlignment="1" applyProtection="1">
      <alignment horizontal="center"/>
    </xf>
    <xf numFmtId="0" fontId="22" fillId="0" borderId="0" xfId="9" applyFont="1" applyFill="1" applyBorder="1" applyAlignment="1" applyProtection="1">
      <alignment horizontal="justify" vertical="top"/>
    </xf>
    <xf numFmtId="0" fontId="22" fillId="0" borderId="2" xfId="9" applyFont="1" applyFill="1" applyBorder="1" applyAlignment="1" applyProtection="1">
      <alignment horizontal="center" vertical="top"/>
    </xf>
    <xf numFmtId="0" fontId="22" fillId="0" borderId="2" xfId="9" applyFont="1" applyFill="1" applyBorder="1" applyAlignment="1" applyProtection="1">
      <alignment horizontal="right" vertical="top"/>
    </xf>
    <xf numFmtId="0" fontId="22" fillId="0" borderId="19" xfId="9" applyFont="1" applyFill="1" applyBorder="1" applyAlignment="1" applyProtection="1">
      <alignment horizontal="center" vertical="top"/>
    </xf>
    <xf numFmtId="0" fontId="22" fillId="0" borderId="0" xfId="9" applyFont="1" applyFill="1" applyBorder="1" applyAlignment="1" applyProtection="1">
      <alignment horizontal="right" vertical="top"/>
    </xf>
    <xf numFmtId="0" fontId="22" fillId="0" borderId="0" xfId="3853" applyFont="1" applyAlignment="1" applyProtection="1">
      <alignment horizontal="left" vertical="top" wrapText="1"/>
    </xf>
    <xf numFmtId="0" fontId="22" fillId="0" borderId="2" xfId="9" applyFont="1" applyBorder="1" applyAlignment="1" applyProtection="1">
      <alignment horizontal="center"/>
    </xf>
    <xf numFmtId="4" fontId="22" fillId="0" borderId="2" xfId="9" applyNumberFormat="1" applyFont="1" applyBorder="1" applyAlignment="1" applyProtection="1">
      <alignment horizontal="right"/>
    </xf>
    <xf numFmtId="4" fontId="22" fillId="0" borderId="0" xfId="9" applyNumberFormat="1" applyFont="1" applyAlignment="1" applyProtection="1">
      <alignment horizontal="right"/>
    </xf>
    <xf numFmtId="0" fontId="22" fillId="0" borderId="19" xfId="9" applyFont="1" applyFill="1" applyBorder="1" applyAlignment="1" applyProtection="1">
      <alignment horizontal="center" wrapText="1"/>
    </xf>
    <xf numFmtId="0" fontId="22" fillId="0" borderId="2" xfId="9" applyFont="1" applyFill="1" applyBorder="1" applyAlignment="1" applyProtection="1">
      <alignment horizontal="left" vertical="top" wrapText="1"/>
    </xf>
    <xf numFmtId="0" fontId="22" fillId="0" borderId="0" xfId="9" applyFont="1" applyFill="1" applyBorder="1" applyAlignment="1" applyProtection="1">
      <alignment horizontal="left" vertical="top" wrapText="1"/>
    </xf>
    <xf numFmtId="0" fontId="22" fillId="0" borderId="0" xfId="9" applyFont="1" applyFill="1" applyBorder="1" applyAlignment="1" applyProtection="1">
      <alignment vertical="top" wrapText="1"/>
    </xf>
    <xf numFmtId="0" fontId="22" fillId="0" borderId="19" xfId="9" applyFont="1" applyFill="1" applyBorder="1" applyAlignment="1" applyProtection="1">
      <alignment horizontal="center" vertical="top" wrapText="1"/>
    </xf>
    <xf numFmtId="0" fontId="22" fillId="0" borderId="19" xfId="9" applyFont="1" applyFill="1" applyBorder="1" applyAlignment="1" applyProtection="1">
      <alignment horizontal="left" vertical="top" wrapText="1"/>
    </xf>
    <xf numFmtId="0" fontId="22" fillId="0" borderId="8" xfId="9" applyFont="1" applyFill="1" applyBorder="1" applyAlignment="1" applyProtection="1">
      <alignment horizontal="justify" vertical="top"/>
    </xf>
    <xf numFmtId="0" fontId="22" fillId="0" borderId="8" xfId="9" applyFont="1" applyFill="1" applyBorder="1" applyAlignment="1" applyProtection="1">
      <alignment horizontal="center"/>
    </xf>
    <xf numFmtId="4" fontId="22" fillId="0" borderId="33" xfId="9" applyNumberFormat="1" applyFont="1" applyFill="1" applyBorder="1" applyAlignment="1" applyProtection="1">
      <alignment horizontal="center"/>
    </xf>
    <xf numFmtId="4" fontId="22" fillId="0" borderId="0" xfId="9" applyNumberFormat="1" applyFont="1" applyFill="1" applyBorder="1" applyAlignment="1" applyProtection="1">
      <alignment horizontal="center"/>
    </xf>
    <xf numFmtId="4" fontId="22" fillId="0" borderId="2" xfId="9" applyNumberFormat="1" applyFont="1" applyFill="1" applyBorder="1" applyAlignment="1" applyProtection="1"/>
    <xf numFmtId="0" fontId="64" fillId="0" borderId="2" xfId="9" applyFont="1" applyFill="1" applyBorder="1" applyAlignment="1" applyProtection="1">
      <alignment horizontal="justify" vertical="top"/>
    </xf>
    <xf numFmtId="0" fontId="22" fillId="0" borderId="25" xfId="9" applyFont="1" applyFill="1" applyBorder="1" applyAlignment="1" applyProtection="1">
      <alignment horizontal="justify" vertical="top"/>
    </xf>
    <xf numFmtId="0" fontId="22" fillId="0" borderId="1" xfId="9" applyFont="1" applyFill="1" applyBorder="1" applyAlignment="1" applyProtection="1">
      <alignment horizontal="center"/>
    </xf>
    <xf numFmtId="49" fontId="70" fillId="0" borderId="7" xfId="9" applyNumberFormat="1" applyFont="1" applyFill="1" applyBorder="1" applyProtection="1"/>
    <xf numFmtId="49" fontId="70" fillId="0" borderId="37" xfId="9" applyNumberFormat="1" applyFont="1" applyFill="1" applyBorder="1" applyAlignment="1" applyProtection="1">
      <alignment horizontal="center" vertical="top"/>
    </xf>
    <xf numFmtId="49" fontId="70" fillId="0" borderId="0" xfId="9" applyNumberFormat="1" applyFont="1" applyFill="1" applyBorder="1" applyAlignment="1" applyProtection="1">
      <alignment horizontal="center" vertical="top"/>
    </xf>
    <xf numFmtId="49" fontId="64" fillId="0" borderId="2" xfId="3853" applyNumberFormat="1" applyFont="1" applyFill="1" applyBorder="1" applyAlignment="1" applyProtection="1">
      <alignment horizontal="center" vertical="top"/>
    </xf>
    <xf numFmtId="0" fontId="64" fillId="0" borderId="0" xfId="9" applyFont="1" applyFill="1" applyBorder="1" applyAlignment="1" applyProtection="1">
      <alignment horizontal="justify" vertical="top"/>
    </xf>
    <xf numFmtId="0" fontId="22" fillId="0" borderId="19" xfId="3853" applyFont="1" applyFill="1" applyBorder="1" applyAlignment="1" applyProtection="1">
      <alignment horizontal="center"/>
    </xf>
    <xf numFmtId="0" fontId="22" fillId="0" borderId="2" xfId="3853" applyFont="1" applyFill="1" applyBorder="1" applyAlignment="1" applyProtection="1">
      <alignment horizontal="center"/>
    </xf>
    <xf numFmtId="4" fontId="22" fillId="0" borderId="19" xfId="3853" applyNumberFormat="1" applyFont="1" applyFill="1" applyBorder="1" applyProtection="1"/>
    <xf numFmtId="4" fontId="22" fillId="0" borderId="2" xfId="3853" applyNumberFormat="1" applyFont="1" applyFill="1" applyBorder="1" applyProtection="1"/>
    <xf numFmtId="4" fontId="22" fillId="0" borderId="2" xfId="9" applyNumberFormat="1" applyFont="1" applyFill="1" applyBorder="1" applyAlignment="1" applyProtection="1">
      <alignment horizontal="right" readingOrder="1"/>
    </xf>
    <xf numFmtId="4" fontId="22" fillId="0" borderId="2" xfId="9" applyNumberFormat="1" applyFont="1" applyFill="1" applyBorder="1" applyAlignment="1" applyProtection="1">
      <alignment horizontal="center" vertical="center"/>
    </xf>
    <xf numFmtId="0" fontId="22" fillId="0" borderId="2" xfId="3859" applyFont="1" applyFill="1" applyBorder="1" applyAlignment="1" applyProtection="1">
      <alignment horizontal="justify" vertical="top"/>
    </xf>
    <xf numFmtId="0" fontId="22" fillId="0" borderId="2" xfId="3859" applyFont="1" applyFill="1" applyBorder="1" applyAlignment="1" applyProtection="1">
      <alignment horizontal="center"/>
    </xf>
    <xf numFmtId="0" fontId="22" fillId="0" borderId="0" xfId="9" applyFont="1" applyFill="1" applyAlignment="1" applyProtection="1">
      <alignment wrapText="1"/>
    </xf>
    <xf numFmtId="4" fontId="22" fillId="0" borderId="33" xfId="9" applyNumberFormat="1" applyFont="1" applyFill="1" applyBorder="1" applyAlignment="1" applyProtection="1">
      <alignment horizontal="right"/>
    </xf>
    <xf numFmtId="0" fontId="65" fillId="0" borderId="1" xfId="3853" applyFont="1" applyFill="1" applyBorder="1" applyProtection="1"/>
    <xf numFmtId="0" fontId="65" fillId="0" borderId="5" xfId="3853" applyFont="1" applyFill="1" applyBorder="1" applyProtection="1"/>
    <xf numFmtId="0" fontId="18" fillId="0" borderId="27" xfId="3" applyFont="1" applyFill="1" applyBorder="1" applyAlignment="1" applyProtection="1">
      <alignment horizontal="justify" vertical="top" readingOrder="1"/>
    </xf>
    <xf numFmtId="0" fontId="18" fillId="0" borderId="28" xfId="3" applyFont="1" applyFill="1" applyBorder="1" applyProtection="1"/>
    <xf numFmtId="0" fontId="18" fillId="0" borderId="29" xfId="3" applyFont="1" applyFill="1" applyBorder="1" applyAlignment="1" applyProtection="1">
      <alignment horizontal="right"/>
    </xf>
    <xf numFmtId="0" fontId="22" fillId="0" borderId="0" xfId="3" applyFont="1" applyFill="1" applyProtection="1"/>
    <xf numFmtId="0" fontId="18" fillId="0" borderId="0" xfId="3" applyFont="1" applyFill="1" applyProtection="1"/>
    <xf numFmtId="0" fontId="18" fillId="0" borderId="0" xfId="3" applyFont="1" applyFill="1" applyAlignment="1" applyProtection="1">
      <alignment horizontal="right"/>
    </xf>
    <xf numFmtId="0" fontId="18" fillId="0" borderId="0" xfId="3" applyFont="1" applyFill="1" applyAlignment="1" applyProtection="1">
      <alignment horizontal="center"/>
    </xf>
    <xf numFmtId="0" fontId="75" fillId="0" borderId="0" xfId="3" applyFont="1" applyFill="1" applyProtection="1"/>
    <xf numFmtId="0" fontId="18" fillId="0" borderId="5" xfId="3" applyFont="1" applyFill="1" applyBorder="1" applyAlignment="1" applyProtection="1">
      <alignment horizontal="center"/>
    </xf>
    <xf numFmtId="0" fontId="18" fillId="0" borderId="5" xfId="3" applyFont="1" applyFill="1" applyBorder="1" applyProtection="1"/>
    <xf numFmtId="49" fontId="181" fillId="27" borderId="36" xfId="3" applyNumberFormat="1" applyFont="1" applyFill="1" applyBorder="1" applyAlignment="1" applyProtection="1">
      <alignment horizontal="center" vertical="top"/>
    </xf>
    <xf numFmtId="0" fontId="182" fillId="27" borderId="5" xfId="3" applyFont="1" applyFill="1" applyBorder="1" applyAlignment="1" applyProtection="1">
      <alignment horizontal="center"/>
    </xf>
    <xf numFmtId="4" fontId="182" fillId="27" borderId="5" xfId="3" applyNumberFormat="1" applyFont="1" applyFill="1" applyBorder="1" applyProtection="1"/>
    <xf numFmtId="0" fontId="182" fillId="27" borderId="26" xfId="3" applyFont="1" applyFill="1" applyBorder="1" applyProtection="1"/>
    <xf numFmtId="0" fontId="182" fillId="0" borderId="0" xfId="3" applyFont="1" applyFill="1" applyProtection="1"/>
    <xf numFmtId="0" fontId="65" fillId="0" borderId="0" xfId="3" applyFont="1" applyFill="1" applyBorder="1" applyAlignment="1" applyProtection="1">
      <alignment vertical="center" readingOrder="1"/>
    </xf>
    <xf numFmtId="0" fontId="66" fillId="0" borderId="0" xfId="3" applyFont="1" applyFill="1" applyBorder="1" applyAlignment="1" applyProtection="1">
      <alignment vertical="center" readingOrder="1"/>
    </xf>
    <xf numFmtId="4" fontId="66" fillId="0" borderId="0" xfId="3" applyNumberFormat="1" applyFont="1" applyFill="1" applyBorder="1" applyAlignment="1" applyProtection="1">
      <alignment vertical="center" readingOrder="1"/>
    </xf>
    <xf numFmtId="0" fontId="66" fillId="0" borderId="18" xfId="3" applyFont="1" applyFill="1" applyBorder="1" applyAlignment="1" applyProtection="1">
      <alignment vertical="center" readingOrder="1"/>
    </xf>
    <xf numFmtId="49" fontId="70" fillId="27" borderId="36" xfId="4" applyNumberFormat="1" applyFont="1" applyFill="1" applyBorder="1" applyAlignment="1" applyProtection="1">
      <alignment horizontal="center" vertical="top"/>
    </xf>
    <xf numFmtId="49" fontId="70" fillId="27" borderId="5" xfId="4" applyNumberFormat="1" applyFont="1" applyFill="1" applyBorder="1" applyAlignment="1" applyProtection="1">
      <alignment horizontal="left" vertical="center"/>
    </xf>
    <xf numFmtId="49" fontId="70" fillId="27" borderId="5" xfId="4" applyNumberFormat="1" applyFont="1" applyFill="1" applyBorder="1" applyAlignment="1" applyProtection="1">
      <alignment horizontal="center" vertical="top"/>
    </xf>
    <xf numFmtId="49" fontId="70" fillId="27" borderId="26" xfId="4" applyNumberFormat="1" applyFont="1" applyFill="1" applyBorder="1" applyAlignment="1" applyProtection="1">
      <alignment horizontal="center" vertical="top"/>
    </xf>
    <xf numFmtId="0" fontId="22" fillId="0" borderId="0" xfId="3" applyFont="1" applyFill="1" applyAlignment="1" applyProtection="1">
      <alignment horizontal="left" wrapText="1"/>
    </xf>
    <xf numFmtId="0" fontId="22" fillId="0" borderId="0" xfId="9" applyFont="1" applyFill="1" applyBorder="1" applyProtection="1"/>
    <xf numFmtId="0" fontId="70" fillId="27" borderId="5" xfId="4" applyFont="1" applyFill="1" applyBorder="1" applyAlignment="1" applyProtection="1">
      <alignment vertical="center" readingOrder="1"/>
    </xf>
    <xf numFmtId="0" fontId="66" fillId="27" borderId="5" xfId="4" applyFont="1" applyFill="1" applyBorder="1" applyAlignment="1" applyProtection="1">
      <alignment vertical="center" readingOrder="1"/>
    </xf>
    <xf numFmtId="4" fontId="66" fillId="27" borderId="5" xfId="4" applyNumberFormat="1" applyFont="1" applyFill="1" applyBorder="1" applyAlignment="1" applyProtection="1">
      <alignment vertical="center" readingOrder="1"/>
    </xf>
    <xf numFmtId="0" fontId="66" fillId="27" borderId="26" xfId="4" applyFont="1" applyFill="1" applyBorder="1" applyAlignment="1" applyProtection="1">
      <alignment vertical="center" readingOrder="1"/>
    </xf>
    <xf numFmtId="0" fontId="22" fillId="0" borderId="0" xfId="4" applyFont="1" applyFill="1" applyBorder="1" applyAlignment="1" applyProtection="1">
      <alignment vertical="top" readingOrder="1"/>
    </xf>
    <xf numFmtId="0" fontId="22" fillId="0" borderId="2" xfId="4" applyFont="1" applyFill="1" applyBorder="1" applyAlignment="1" applyProtection="1">
      <alignment vertical="center" readingOrder="1"/>
    </xf>
    <xf numFmtId="4" fontId="22" fillId="0" borderId="0" xfId="4" applyNumberFormat="1" applyFont="1" applyFill="1" applyBorder="1" applyAlignment="1" applyProtection="1">
      <alignment vertical="center" readingOrder="1"/>
    </xf>
    <xf numFmtId="4" fontId="22" fillId="0" borderId="19" xfId="4" applyNumberFormat="1" applyFont="1" applyFill="1" applyBorder="1" applyAlignment="1" applyProtection="1">
      <alignment vertical="center" readingOrder="1"/>
    </xf>
    <xf numFmtId="0" fontId="22" fillId="0" borderId="8" xfId="4" applyFont="1" applyFill="1" applyBorder="1" applyAlignment="1" applyProtection="1">
      <alignment vertical="center" readingOrder="1"/>
    </xf>
    <xf numFmtId="14" fontId="22" fillId="0" borderId="2" xfId="9" applyNumberFormat="1" applyFont="1" applyFill="1" applyBorder="1" applyAlignment="1" applyProtection="1">
      <alignment horizontal="center" vertical="top"/>
    </xf>
    <xf numFmtId="0" fontId="68" fillId="0" borderId="0" xfId="3853" applyFont="1" applyFill="1" applyProtection="1"/>
    <xf numFmtId="0" fontId="68" fillId="0" borderId="0" xfId="3854" applyFont="1" applyFill="1" applyProtection="1"/>
    <xf numFmtId="4" fontId="22" fillId="0" borderId="19" xfId="9" applyNumberFormat="1" applyFont="1" applyFill="1" applyBorder="1" applyAlignment="1" applyProtection="1">
      <alignment horizontal="right"/>
    </xf>
    <xf numFmtId="2" fontId="22" fillId="0" borderId="2" xfId="9" applyNumberFormat="1" applyFont="1" applyFill="1" applyBorder="1" applyProtection="1"/>
    <xf numFmtId="2" fontId="22" fillId="0" borderId="2" xfId="9" applyNumberFormat="1" applyFont="1" applyFill="1" applyBorder="1" applyAlignment="1" applyProtection="1">
      <alignment horizontal="right"/>
    </xf>
    <xf numFmtId="0" fontId="22" fillId="0" borderId="0" xfId="9" applyFont="1" applyFill="1" applyAlignment="1" applyProtection="1">
      <alignment horizontal="left" vertical="top" wrapText="1" readingOrder="1"/>
    </xf>
    <xf numFmtId="0" fontId="22" fillId="0" borderId="0" xfId="9" applyFont="1" applyFill="1" applyAlignment="1" applyProtection="1">
      <alignment vertical="top" readingOrder="1"/>
    </xf>
    <xf numFmtId="0" fontId="22" fillId="0" borderId="2" xfId="9" applyFont="1" applyFill="1" applyBorder="1" applyAlignment="1" applyProtection="1">
      <alignment vertical="top" readingOrder="1"/>
    </xf>
    <xf numFmtId="0" fontId="22" fillId="0" borderId="18" xfId="3" applyFont="1" applyFill="1" applyBorder="1" applyProtection="1"/>
    <xf numFmtId="0" fontId="22" fillId="0" borderId="18" xfId="3" applyFont="1" applyFill="1" applyBorder="1" applyAlignment="1" applyProtection="1">
      <alignment horizontal="center"/>
    </xf>
    <xf numFmtId="0" fontId="22" fillId="0" borderId="2" xfId="3" applyFont="1" applyFill="1" applyBorder="1" applyProtection="1"/>
    <xf numFmtId="4" fontId="66" fillId="0" borderId="2" xfId="9" applyNumberFormat="1" applyFont="1" applyBorder="1" applyAlignment="1" applyProtection="1">
      <alignment horizontal="center" vertical="top" wrapText="1"/>
    </xf>
    <xf numFmtId="4" fontId="66" fillId="0" borderId="2" xfId="3856" applyNumberFormat="1" applyFont="1" applyFill="1" applyBorder="1" applyAlignment="1" applyProtection="1">
      <alignment horizontal="center" vertical="top" wrapText="1"/>
    </xf>
    <xf numFmtId="0" fontId="22" fillId="0" borderId="0" xfId="9" applyFont="1" applyFill="1" applyBorder="1" applyAlignment="1" applyProtection="1">
      <alignment horizontal="justify" vertical="top" readingOrder="1"/>
    </xf>
    <xf numFmtId="0" fontId="22" fillId="0" borderId="2" xfId="9" applyFont="1" applyFill="1" applyBorder="1" applyAlignment="1" applyProtection="1">
      <alignment horizontal="left" vertical="top" wrapText="1" readingOrder="1"/>
    </xf>
    <xf numFmtId="0" fontId="22" fillId="0" borderId="20" xfId="9" applyFont="1" applyFill="1" applyBorder="1" applyAlignment="1" applyProtection="1">
      <alignment horizontal="center" vertical="top"/>
    </xf>
    <xf numFmtId="4" fontId="22" fillId="0" borderId="1" xfId="9" applyNumberFormat="1" applyFont="1" applyFill="1" applyBorder="1" applyAlignment="1" applyProtection="1">
      <alignment horizontal="right"/>
    </xf>
    <xf numFmtId="4" fontId="22" fillId="0" borderId="20" xfId="9" applyNumberFormat="1" applyFont="1" applyFill="1" applyBorder="1" applyAlignment="1" applyProtection="1">
      <alignment horizontal="right"/>
    </xf>
    <xf numFmtId="0" fontId="22" fillId="0" borderId="0" xfId="9" applyFont="1" applyFill="1" applyAlignment="1" applyProtection="1">
      <alignment horizontal="center"/>
    </xf>
    <xf numFmtId="0" fontId="22" fillId="0" borderId="2" xfId="9" applyFont="1" applyFill="1" applyBorder="1" applyAlignment="1" applyProtection="1">
      <alignment vertical="top"/>
    </xf>
    <xf numFmtId="0" fontId="22" fillId="0" borderId="0" xfId="9" applyFont="1" applyFill="1" applyBorder="1" applyAlignment="1" applyProtection="1">
      <alignment horizontal="right"/>
    </xf>
    <xf numFmtId="0" fontId="22" fillId="0" borderId="2" xfId="9" applyFont="1" applyFill="1" applyBorder="1" applyProtection="1"/>
    <xf numFmtId="170" fontId="22" fillId="0" borderId="19" xfId="9" applyNumberFormat="1" applyFont="1" applyFill="1" applyBorder="1" applyProtection="1"/>
    <xf numFmtId="0" fontId="65" fillId="0" borderId="2" xfId="9" applyFont="1" applyFill="1" applyBorder="1" applyAlignment="1" applyProtection="1">
      <alignment horizontal="right"/>
    </xf>
    <xf numFmtId="0" fontId="22" fillId="0" borderId="19" xfId="9" applyFont="1" applyFill="1" applyBorder="1" applyAlignment="1" applyProtection="1">
      <alignment horizontal="justify" vertical="top"/>
    </xf>
    <xf numFmtId="49" fontId="70" fillId="0" borderId="24" xfId="4" applyNumberFormat="1" applyFont="1" applyFill="1" applyBorder="1" applyAlignment="1" applyProtection="1">
      <alignment horizontal="center" vertical="center" readingOrder="1"/>
    </xf>
    <xf numFmtId="0" fontId="70" fillId="0" borderId="24" xfId="4" applyFont="1" applyFill="1" applyBorder="1" applyAlignment="1" applyProtection="1">
      <alignment vertical="center" readingOrder="1"/>
    </xf>
    <xf numFmtId="0" fontId="70" fillId="0" borderId="24" xfId="4" applyFont="1" applyFill="1" applyBorder="1" applyAlignment="1" applyProtection="1">
      <alignment horizontal="center" vertical="center"/>
    </xf>
    <xf numFmtId="4" fontId="70" fillId="0" borderId="24" xfId="4" applyNumberFormat="1" applyFont="1" applyFill="1" applyBorder="1" applyAlignment="1" applyProtection="1">
      <alignment vertical="center"/>
    </xf>
    <xf numFmtId="49" fontId="70" fillId="0" borderId="0" xfId="4" applyNumberFormat="1" applyFont="1" applyFill="1" applyBorder="1" applyAlignment="1" applyProtection="1">
      <alignment horizontal="center" vertical="center"/>
    </xf>
    <xf numFmtId="0" fontId="70" fillId="0" borderId="0" xfId="4" applyFont="1" applyFill="1" applyBorder="1" applyAlignment="1" applyProtection="1">
      <alignment horizontal="center" vertical="center"/>
    </xf>
    <xf numFmtId="4" fontId="70" fillId="0" borderId="0" xfId="4" applyNumberFormat="1" applyFont="1" applyFill="1" applyBorder="1" applyAlignment="1" applyProtection="1">
      <alignment vertical="center"/>
    </xf>
    <xf numFmtId="49" fontId="70" fillId="27" borderId="36" xfId="4" applyNumberFormat="1" applyFont="1" applyFill="1" applyBorder="1" applyAlignment="1" applyProtection="1">
      <alignment horizontal="left" vertical="top"/>
    </xf>
    <xf numFmtId="49" fontId="70" fillId="27" borderId="6" xfId="4" applyNumberFormat="1" applyFont="1" applyFill="1" applyBorder="1" applyAlignment="1" applyProtection="1">
      <alignment horizontal="center" vertical="top"/>
    </xf>
    <xf numFmtId="0" fontId="22" fillId="0" borderId="2" xfId="9" applyFont="1" applyBorder="1" applyAlignment="1" applyProtection="1">
      <alignment horizontal="center" vertical="top"/>
    </xf>
    <xf numFmtId="0" fontId="22" fillId="0" borderId="0" xfId="9" applyFont="1" applyAlignment="1" applyProtection="1">
      <alignment horizontal="justify" vertical="top"/>
    </xf>
    <xf numFmtId="2" fontId="22" fillId="0" borderId="2" xfId="9" applyNumberFormat="1" applyFont="1" applyBorder="1" applyAlignment="1" applyProtection="1">
      <alignment horizontal="right"/>
    </xf>
    <xf numFmtId="0" fontId="22" fillId="0" borderId="2" xfId="9" applyFont="1" applyBorder="1" applyAlignment="1" applyProtection="1">
      <alignment horizontal="justify" vertical="top" readingOrder="1"/>
    </xf>
    <xf numFmtId="0" fontId="22" fillId="0" borderId="19" xfId="9" applyFont="1" applyBorder="1" applyAlignment="1" applyProtection="1">
      <alignment horizontal="center"/>
    </xf>
    <xf numFmtId="0" fontId="22" fillId="0" borderId="8" xfId="9" applyFont="1" applyFill="1" applyBorder="1" applyAlignment="1" applyProtection="1">
      <alignment horizontal="center" vertical="top"/>
    </xf>
    <xf numFmtId="0" fontId="22" fillId="0" borderId="32" xfId="9" applyFont="1" applyFill="1" applyBorder="1" applyAlignment="1" applyProtection="1">
      <alignment horizontal="center"/>
    </xf>
    <xf numFmtId="4" fontId="22" fillId="0" borderId="8" xfId="9" applyNumberFormat="1" applyFont="1" applyFill="1" applyBorder="1" applyAlignment="1" applyProtection="1">
      <alignment horizontal="right"/>
    </xf>
    <xf numFmtId="4" fontId="22" fillId="0" borderId="18" xfId="9" applyNumberFormat="1" applyFont="1" applyFill="1" applyBorder="1" applyProtection="1"/>
    <xf numFmtId="0" fontId="22" fillId="0" borderId="23" xfId="9" applyFont="1" applyFill="1" applyBorder="1" applyProtection="1"/>
    <xf numFmtId="4" fontId="64" fillId="0" borderId="22" xfId="9" applyNumberFormat="1" applyFont="1" applyFill="1" applyBorder="1" applyProtection="1"/>
    <xf numFmtId="0" fontId="22" fillId="0" borderId="37" xfId="9" applyFont="1" applyFill="1" applyBorder="1" applyProtection="1"/>
    <xf numFmtId="4" fontId="64" fillId="0" borderId="37" xfId="9" applyNumberFormat="1" applyFont="1" applyFill="1" applyBorder="1" applyProtection="1"/>
    <xf numFmtId="4" fontId="64" fillId="0" borderId="0" xfId="9" applyNumberFormat="1" applyFont="1" applyFill="1" applyBorder="1" applyProtection="1"/>
    <xf numFmtId="1" fontId="22" fillId="0" borderId="2" xfId="9" applyNumberFormat="1" applyFont="1" applyFill="1" applyBorder="1" applyAlignment="1" applyProtection="1">
      <alignment horizontal="center" readingOrder="1"/>
    </xf>
    <xf numFmtId="1" fontId="22" fillId="0" borderId="0" xfId="9" applyNumberFormat="1" applyFont="1" applyFill="1" applyBorder="1" applyAlignment="1" applyProtection="1">
      <alignment horizontal="center" readingOrder="1"/>
    </xf>
    <xf numFmtId="0" fontId="22" fillId="0" borderId="19" xfId="9" applyFont="1" applyFill="1" applyBorder="1" applyAlignment="1" applyProtection="1">
      <alignment horizontal="justify" vertical="top" readingOrder="1"/>
    </xf>
    <xf numFmtId="0" fontId="22" fillId="0" borderId="2" xfId="3859" applyFont="1" applyFill="1" applyBorder="1" applyAlignment="1" applyProtection="1">
      <alignment horizontal="center" vertical="top"/>
    </xf>
    <xf numFmtId="4" fontId="22" fillId="0" borderId="2" xfId="3859" applyNumberFormat="1" applyFont="1" applyFill="1" applyBorder="1" applyAlignment="1" applyProtection="1">
      <alignment horizontal="right"/>
    </xf>
    <xf numFmtId="4" fontId="22" fillId="0" borderId="2" xfId="3853" applyNumberFormat="1" applyFont="1" applyFill="1" applyBorder="1" applyAlignment="1" applyProtection="1">
      <alignment horizontal="right"/>
    </xf>
    <xf numFmtId="49" fontId="70" fillId="0" borderId="24" xfId="4" applyNumberFormat="1" applyFont="1" applyFill="1" applyBorder="1" applyAlignment="1" applyProtection="1">
      <alignment horizontal="center" vertical="top"/>
    </xf>
    <xf numFmtId="49" fontId="70" fillId="0" borderId="22" xfId="4" applyNumberFormat="1" applyFont="1" applyFill="1" applyBorder="1" applyAlignment="1" applyProtection="1">
      <alignment vertical="center" readingOrder="1"/>
    </xf>
    <xf numFmtId="0" fontId="68" fillId="0" borderId="24" xfId="3860" applyFont="1" applyFill="1" applyBorder="1" applyAlignment="1" applyProtection="1">
      <alignment horizontal="center"/>
    </xf>
    <xf numFmtId="0" fontId="68" fillId="0" borderId="21" xfId="3860" applyFont="1" applyFill="1" applyBorder="1" applyAlignment="1" applyProtection="1">
      <alignment horizontal="center"/>
    </xf>
    <xf numFmtId="0" fontId="68" fillId="0" borderId="0" xfId="3" applyFont="1" applyFill="1" applyProtection="1"/>
    <xf numFmtId="49" fontId="65" fillId="0" borderId="0" xfId="4" applyNumberFormat="1" applyFont="1" applyFill="1" applyBorder="1" applyAlignment="1" applyProtection="1">
      <alignment horizontal="center" vertical="top"/>
    </xf>
    <xf numFmtId="0" fontId="22" fillId="0" borderId="0" xfId="3860" applyFont="1" applyFill="1" applyBorder="1" applyAlignment="1" applyProtection="1">
      <alignment horizontal="center"/>
    </xf>
    <xf numFmtId="0" fontId="181" fillId="28" borderId="5" xfId="3" applyFont="1" applyFill="1" applyBorder="1" applyProtection="1"/>
    <xf numFmtId="0" fontId="65" fillId="28" borderId="5" xfId="3" applyFont="1" applyFill="1" applyBorder="1" applyProtection="1"/>
    <xf numFmtId="0" fontId="65" fillId="28" borderId="26" xfId="3" applyFont="1" applyFill="1" applyBorder="1" applyProtection="1"/>
    <xf numFmtId="0" fontId="22" fillId="0" borderId="38" xfId="3" applyFont="1" applyFill="1" applyBorder="1" applyAlignment="1" applyProtection="1">
      <alignment horizontal="center"/>
    </xf>
    <xf numFmtId="0" fontId="22" fillId="0" borderId="38" xfId="3" applyFont="1" applyFill="1" applyBorder="1" applyProtection="1"/>
    <xf numFmtId="0" fontId="65" fillId="0" borderId="39" xfId="3" applyFont="1" applyFill="1" applyBorder="1" applyAlignment="1" applyProtection="1">
      <alignment horizontal="center" vertical="center"/>
    </xf>
    <xf numFmtId="4" fontId="65" fillId="0" borderId="25" xfId="3" applyNumberFormat="1" applyFont="1" applyFill="1" applyBorder="1" applyAlignment="1" applyProtection="1">
      <alignment vertical="center"/>
    </xf>
    <xf numFmtId="0" fontId="65" fillId="0" borderId="6" xfId="3" applyFont="1" applyFill="1" applyBorder="1" applyAlignment="1" applyProtection="1">
      <alignment horizontal="center" vertical="center"/>
    </xf>
    <xf numFmtId="0" fontId="65" fillId="0" borderId="20" xfId="3" applyFont="1" applyFill="1" applyBorder="1" applyAlignment="1" applyProtection="1">
      <alignment horizontal="center" vertical="center"/>
    </xf>
    <xf numFmtId="4" fontId="65" fillId="0" borderId="6" xfId="3" applyNumberFormat="1" applyFont="1" applyFill="1" applyBorder="1" applyAlignment="1" applyProtection="1">
      <alignment vertical="center"/>
    </xf>
    <xf numFmtId="4" fontId="65" fillId="0" borderId="20" xfId="3" applyNumberFormat="1" applyFont="1" applyFill="1" applyBorder="1" applyAlignment="1" applyProtection="1">
      <alignment vertical="center"/>
    </xf>
    <xf numFmtId="0" fontId="65" fillId="0" borderId="8" xfId="3" applyFont="1" applyFill="1" applyBorder="1" applyAlignment="1" applyProtection="1">
      <alignment horizontal="center" vertical="center"/>
    </xf>
    <xf numFmtId="4" fontId="65" fillId="0" borderId="26" xfId="3" applyNumberFormat="1" applyFont="1" applyFill="1" applyBorder="1" applyAlignment="1" applyProtection="1">
      <alignment vertical="center"/>
    </xf>
    <xf numFmtId="0" fontId="65" fillId="0" borderId="40" xfId="3" applyFont="1" applyFill="1" applyBorder="1" applyAlignment="1" applyProtection="1">
      <alignment vertical="center"/>
    </xf>
    <xf numFmtId="0" fontId="65" fillId="0" borderId="3" xfId="3" applyFont="1" applyFill="1" applyBorder="1" applyAlignment="1" applyProtection="1">
      <alignment horizontal="center" vertical="center"/>
    </xf>
    <xf numFmtId="4" fontId="65" fillId="0" borderId="3" xfId="3" applyNumberFormat="1" applyFont="1" applyFill="1" applyBorder="1" applyAlignment="1" applyProtection="1">
      <alignment vertical="center"/>
    </xf>
    <xf numFmtId="49" fontId="65" fillId="0" borderId="1" xfId="3853" applyNumberFormat="1" applyFont="1" applyFill="1" applyBorder="1" applyProtection="1"/>
    <xf numFmtId="49" fontId="18" fillId="0" borderId="1" xfId="3" applyNumberFormat="1" applyFont="1" applyFill="1" applyBorder="1" applyAlignment="1" applyProtection="1">
      <alignment horizontal="center" vertical="top"/>
    </xf>
    <xf numFmtId="49" fontId="18" fillId="0" borderId="0" xfId="3" applyNumberFormat="1" applyFont="1" applyFill="1" applyAlignment="1" applyProtection="1">
      <alignment horizontal="center" vertical="top"/>
    </xf>
    <xf numFmtId="49" fontId="18" fillId="0" borderId="5" xfId="3" applyNumberFormat="1" applyFont="1" applyFill="1" applyBorder="1" applyAlignment="1" applyProtection="1">
      <alignment horizontal="center" vertical="top"/>
    </xf>
    <xf numFmtId="49" fontId="65" fillId="0" borderId="19" xfId="3" applyNumberFormat="1" applyFont="1" applyFill="1" applyBorder="1" applyAlignment="1" applyProtection="1">
      <alignment horizontal="center" vertical="center" readingOrder="1"/>
    </xf>
    <xf numFmtId="49" fontId="22" fillId="0" borderId="2" xfId="4" applyNumberFormat="1" applyFont="1" applyFill="1" applyBorder="1" applyAlignment="1" applyProtection="1">
      <alignment horizontal="center" vertical="center" readingOrder="1"/>
    </xf>
    <xf numFmtId="49" fontId="66" fillId="0" borderId="2" xfId="9" applyNumberFormat="1" applyFont="1" applyFill="1" applyBorder="1" applyAlignment="1" applyProtection="1">
      <alignment horizontal="center" vertical="top" wrapText="1"/>
    </xf>
    <xf numFmtId="0" fontId="22" fillId="0" borderId="0" xfId="3" applyFont="1" applyFill="1" applyAlignment="1" applyProtection="1">
      <alignment horizontal="center"/>
    </xf>
    <xf numFmtId="49" fontId="84" fillId="0" borderId="6" xfId="3" applyNumberFormat="1" applyFont="1" applyFill="1" applyBorder="1" applyAlignment="1" applyProtection="1">
      <alignment horizontal="center" vertical="top" wrapText="1"/>
    </xf>
    <xf numFmtId="49" fontId="65" fillId="28" borderId="36" xfId="3" applyNumberFormat="1" applyFont="1" applyFill="1" applyBorder="1" applyAlignment="1" applyProtection="1">
      <alignment horizontal="center"/>
    </xf>
    <xf numFmtId="0" fontId="66" fillId="0" borderId="0" xfId="3" applyFont="1" applyFill="1" applyProtection="1"/>
    <xf numFmtId="49" fontId="65" fillId="0" borderId="20" xfId="3" applyNumberFormat="1" applyFont="1" applyFill="1" applyBorder="1" applyAlignment="1" applyProtection="1">
      <alignment horizontal="center" vertical="center"/>
    </xf>
    <xf numFmtId="49" fontId="65" fillId="0" borderId="6" xfId="3" applyNumberFormat="1" applyFont="1" applyFill="1" applyBorder="1" applyAlignment="1" applyProtection="1">
      <alignment horizontal="center" vertical="center"/>
    </xf>
    <xf numFmtId="49" fontId="65" fillId="0" borderId="3" xfId="3" applyNumberFormat="1" applyFont="1" applyFill="1" applyBorder="1" applyAlignment="1" applyProtection="1">
      <alignment horizontal="center" vertical="center"/>
    </xf>
    <xf numFmtId="0" fontId="181" fillId="0" borderId="0" xfId="3861" applyFont="1" applyFill="1" applyBorder="1" applyAlignment="1" applyProtection="1">
      <alignment horizontal="left" vertical="center"/>
    </xf>
    <xf numFmtId="0" fontId="64" fillId="28" borderId="51" xfId="3861" applyFont="1" applyFill="1" applyBorder="1" applyAlignment="1" applyProtection="1">
      <alignment horizontal="left" vertical="center"/>
    </xf>
    <xf numFmtId="170" fontId="64" fillId="28" borderId="50" xfId="3861" applyNumberFormat="1" applyFont="1" applyFill="1" applyBorder="1" applyAlignment="1" applyProtection="1">
      <alignment horizontal="right" vertical="top"/>
    </xf>
    <xf numFmtId="49" fontId="70" fillId="0" borderId="32" xfId="0" applyNumberFormat="1" applyFont="1" applyBorder="1" applyAlignment="1" applyProtection="1">
      <alignment horizontal="left" vertical="center"/>
    </xf>
    <xf numFmtId="49" fontId="68" fillId="0" borderId="19" xfId="0" applyNumberFormat="1" applyFont="1" applyBorder="1" applyAlignment="1" applyProtection="1">
      <alignment horizontal="left" vertical="center"/>
    </xf>
    <xf numFmtId="4" fontId="70" fillId="0" borderId="34" xfId="0" applyNumberFormat="1" applyFont="1" applyBorder="1" applyAlignment="1" applyProtection="1">
      <alignment horizontal="right" vertical="center"/>
    </xf>
    <xf numFmtId="4" fontId="68" fillId="0" borderId="18" xfId="0" applyNumberFormat="1" applyFont="1" applyBorder="1" applyAlignment="1" applyProtection="1">
      <alignment horizontal="right" vertical="center"/>
    </xf>
    <xf numFmtId="4" fontId="68" fillId="0" borderId="23" xfId="0" applyNumberFormat="1" applyFont="1" applyBorder="1" applyAlignment="1" applyProtection="1">
      <alignment horizontal="right" vertical="center"/>
    </xf>
    <xf numFmtId="0" fontId="70" fillId="0" borderId="33" xfId="0" applyFont="1" applyBorder="1" applyAlignment="1" applyProtection="1">
      <alignment horizontal="center" vertical="center"/>
    </xf>
    <xf numFmtId="4" fontId="70" fillId="0" borderId="33" xfId="0" applyNumberFormat="1" applyFont="1" applyBorder="1" applyAlignment="1" applyProtection="1">
      <alignment vertical="center"/>
    </xf>
    <xf numFmtId="0" fontId="68" fillId="0" borderId="38" xfId="0" applyFont="1" applyBorder="1" applyAlignment="1" applyProtection="1">
      <alignment horizontal="center" vertical="center"/>
    </xf>
    <xf numFmtId="4" fontId="68" fillId="0" borderId="38" xfId="0" applyNumberFormat="1" applyFont="1" applyBorder="1" applyAlignment="1" applyProtection="1">
      <alignment vertical="center"/>
    </xf>
    <xf numFmtId="0" fontId="70" fillId="0" borderId="32" xfId="0" applyFont="1" applyBorder="1" applyAlignment="1" applyProtection="1">
      <alignment horizontal="justify" vertical="center" readingOrder="1"/>
    </xf>
    <xf numFmtId="0" fontId="68" fillId="0" borderId="19" xfId="0" applyFont="1" applyBorder="1" applyAlignment="1" applyProtection="1">
      <alignment horizontal="justify" vertical="center" readingOrder="1"/>
    </xf>
    <xf numFmtId="4" fontId="68" fillId="0" borderId="19" xfId="0" applyNumberFormat="1" applyFont="1" applyBorder="1" applyAlignment="1" applyProtection="1">
      <alignment vertical="center"/>
    </xf>
    <xf numFmtId="0" fontId="68" fillId="0" borderId="63" xfId="0" applyFont="1" applyBorder="1" applyAlignment="1" applyProtection="1">
      <alignment horizontal="justify" vertical="center" readingOrder="1"/>
    </xf>
    <xf numFmtId="4" fontId="70" fillId="0" borderId="34" xfId="0" applyNumberFormat="1" applyFont="1" applyBorder="1" applyAlignment="1" applyProtection="1">
      <alignment vertical="center"/>
    </xf>
    <xf numFmtId="4" fontId="68" fillId="0" borderId="23" xfId="0" applyNumberFormat="1" applyFont="1" applyBorder="1" applyAlignment="1" applyProtection="1">
      <alignment vertical="center"/>
    </xf>
    <xf numFmtId="4" fontId="70" fillId="0" borderId="23" xfId="0" applyNumberFormat="1" applyFont="1" applyBorder="1" applyAlignment="1" applyProtection="1">
      <alignment horizontal="right" vertical="center"/>
    </xf>
    <xf numFmtId="0" fontId="70" fillId="0" borderId="63" xfId="0" applyFont="1" applyBorder="1" applyAlignment="1" applyProtection="1">
      <alignment horizontal="justify" vertical="center" readingOrder="1"/>
    </xf>
    <xf numFmtId="0" fontId="70" fillId="0" borderId="38" xfId="0" applyFont="1" applyBorder="1" applyAlignment="1" applyProtection="1">
      <alignment horizontal="center" vertical="center"/>
    </xf>
    <xf numFmtId="4" fontId="70" fillId="0" borderId="38" xfId="0" applyNumberFormat="1" applyFont="1" applyBorder="1" applyAlignment="1" applyProtection="1">
      <alignment vertical="center"/>
    </xf>
    <xf numFmtId="4" fontId="70" fillId="0" borderId="23" xfId="0" applyNumberFormat="1" applyFont="1" applyBorder="1" applyAlignment="1" applyProtection="1">
      <alignment vertical="center"/>
    </xf>
    <xf numFmtId="0" fontId="70" fillId="0" borderId="40" xfId="0" applyNumberFormat="1" applyFont="1" applyBorder="1" applyAlignment="1" applyProtection="1">
      <alignment horizontal="left" vertical="center"/>
    </xf>
    <xf numFmtId="49" fontId="70" fillId="0" borderId="19" xfId="0" applyNumberFormat="1" applyFont="1" applyBorder="1" applyAlignment="1" applyProtection="1">
      <alignment horizontal="left" vertical="center"/>
    </xf>
    <xf numFmtId="2" fontId="68" fillId="0" borderId="19" xfId="0" applyNumberFormat="1" applyFont="1" applyBorder="1" applyAlignment="1" applyProtection="1">
      <alignment horizontal="left" vertical="center"/>
    </xf>
    <xf numFmtId="0" fontId="70" fillId="0" borderId="19" xfId="0" applyNumberFormat="1" applyFont="1" applyBorder="1" applyAlignment="1" applyProtection="1">
      <alignment horizontal="left" vertical="center"/>
    </xf>
    <xf numFmtId="4" fontId="70" fillId="0" borderId="64" xfId="0" applyNumberFormat="1" applyFont="1" applyBorder="1" applyAlignment="1" applyProtection="1">
      <alignment vertical="center"/>
    </xf>
    <xf numFmtId="0" fontId="70" fillId="0" borderId="32" xfId="0" applyFont="1" applyBorder="1" applyAlignment="1" applyProtection="1">
      <alignment horizontal="left" vertical="center"/>
    </xf>
    <xf numFmtId="0" fontId="70" fillId="0" borderId="19" xfId="0" applyFont="1" applyBorder="1" applyAlignment="1" applyProtection="1">
      <alignment horizontal="left" vertical="center"/>
    </xf>
    <xf numFmtId="0" fontId="70" fillId="0" borderId="63" xfId="0" applyFont="1" applyBorder="1" applyAlignment="1" applyProtection="1">
      <alignment horizontal="left" vertical="center"/>
    </xf>
    <xf numFmtId="0" fontId="64" fillId="0" borderId="0" xfId="0" quotePrefix="1" applyNumberFormat="1" applyFont="1" applyBorder="1" applyAlignment="1" applyProtection="1">
      <alignment horizontal="left" vertical="top" wrapText="1"/>
    </xf>
    <xf numFmtId="49" fontId="22" fillId="0" borderId="2" xfId="0" applyNumberFormat="1" applyFont="1" applyBorder="1" applyAlignment="1" applyProtection="1">
      <alignment vertical="top"/>
    </xf>
    <xf numFmtId="49" fontId="22" fillId="0" borderId="2" xfId="0" applyNumberFormat="1" applyFont="1" applyBorder="1" applyAlignment="1" applyProtection="1">
      <alignment horizontal="left" vertical="top"/>
    </xf>
    <xf numFmtId="0" fontId="75" fillId="0" borderId="2" xfId="2" applyFont="1" applyBorder="1" applyProtection="1"/>
    <xf numFmtId="0" fontId="22" fillId="0" borderId="19" xfId="0" applyNumberFormat="1" applyFont="1" applyBorder="1" applyAlignment="1" applyProtection="1">
      <alignment horizontal="left" vertical="top" wrapText="1" readingOrder="1"/>
    </xf>
    <xf numFmtId="2" fontId="75" fillId="0" borderId="0" xfId="2" applyNumberFormat="1" applyFont="1" applyBorder="1" applyProtection="1"/>
    <xf numFmtId="0" fontId="22" fillId="0" borderId="2" xfId="0" quotePrefix="1" applyNumberFormat="1" applyFont="1" applyBorder="1" applyAlignment="1" applyProtection="1">
      <alignment horizontal="left" vertical="top" wrapText="1" readingOrder="1"/>
    </xf>
    <xf numFmtId="0" fontId="22" fillId="0" borderId="19" xfId="0" quotePrefix="1" applyNumberFormat="1" applyFont="1" applyBorder="1" applyAlignment="1" applyProtection="1">
      <alignment horizontal="left" vertical="top" wrapText="1" readingOrder="1"/>
    </xf>
    <xf numFmtId="0" fontId="22" fillId="0" borderId="0" xfId="0" quotePrefix="1" applyNumberFormat="1" applyFont="1" applyBorder="1" applyAlignment="1" applyProtection="1">
      <alignment horizontal="left" vertical="top" wrapText="1" readingOrder="1"/>
    </xf>
    <xf numFmtId="0" fontId="64" fillId="0" borderId="0" xfId="0" applyNumberFormat="1" applyFont="1" applyBorder="1" applyAlignment="1" applyProtection="1">
      <alignment horizontal="left" vertical="top" wrapText="1" readingOrder="1"/>
    </xf>
    <xf numFmtId="0" fontId="22" fillId="0" borderId="0" xfId="0" quotePrefix="1" applyFont="1" applyBorder="1" applyAlignment="1" applyProtection="1">
      <alignment horizontal="left" vertical="top" wrapText="1" readingOrder="1"/>
    </xf>
    <xf numFmtId="4" fontId="22" fillId="0" borderId="19" xfId="0" applyNumberFormat="1" applyFont="1" applyBorder="1" applyProtection="1"/>
    <xf numFmtId="4" fontId="68" fillId="0" borderId="19" xfId="0" applyNumberFormat="1" applyFont="1" applyBorder="1" applyProtection="1"/>
    <xf numFmtId="0" fontId="22" fillId="0" borderId="2" xfId="0" quotePrefix="1" applyFont="1" applyBorder="1" applyAlignment="1" applyProtection="1">
      <alignment horizontal="left" vertical="top" wrapText="1" readingOrder="1"/>
    </xf>
    <xf numFmtId="170" fontId="22" fillId="0" borderId="2" xfId="0" applyNumberFormat="1" applyFont="1" applyBorder="1" applyAlignment="1" applyProtection="1">
      <alignment horizontal="left" vertical="top" wrapText="1" readingOrder="1"/>
    </xf>
    <xf numFmtId="170" fontId="22" fillId="0" borderId="18" xfId="0" applyNumberFormat="1" applyFont="1" applyBorder="1" applyAlignment="1" applyProtection="1">
      <alignment horizontal="center"/>
    </xf>
    <xf numFmtId="0" fontId="64" fillId="0" borderId="2" xfId="0" applyFont="1" applyBorder="1" applyAlignment="1" applyProtection="1">
      <alignment horizontal="left" vertical="top" wrapText="1" readingOrder="1"/>
    </xf>
    <xf numFmtId="0" fontId="80" fillId="0" borderId="2" xfId="0" quotePrefix="1" applyFont="1" applyBorder="1" applyAlignment="1" applyProtection="1">
      <alignment horizontal="left" vertical="top" wrapText="1" readingOrder="1"/>
    </xf>
    <xf numFmtId="49" fontId="70" fillId="0" borderId="7" xfId="0" applyNumberFormat="1" applyFont="1" applyBorder="1" applyAlignment="1" applyProtection="1">
      <alignment horizontal="left" vertical="top"/>
    </xf>
    <xf numFmtId="0" fontId="70" fillId="0" borderId="38" xfId="0" applyFont="1" applyBorder="1" applyAlignment="1" applyProtection="1">
      <alignment horizontal="justify" vertical="top" readingOrder="1"/>
    </xf>
    <xf numFmtId="0" fontId="70" fillId="0" borderId="7" xfId="0" applyFont="1" applyBorder="1" applyAlignment="1" applyProtection="1">
      <alignment horizontal="center" vertical="center"/>
    </xf>
    <xf numFmtId="49" fontId="70" fillId="0" borderId="19" xfId="0" applyNumberFormat="1" applyFont="1" applyBorder="1" applyAlignment="1" applyProtection="1">
      <alignment horizontal="left" vertical="top"/>
    </xf>
    <xf numFmtId="0" fontId="64" fillId="0" borderId="2" xfId="0" applyFont="1" applyBorder="1" applyAlignment="1" applyProtection="1">
      <alignment vertical="top" wrapText="1" readingOrder="1"/>
    </xf>
    <xf numFmtId="0" fontId="64" fillId="0" borderId="2" xfId="0" applyFont="1" applyBorder="1" applyAlignment="1" applyProtection="1">
      <alignment vertical="top" readingOrder="1"/>
    </xf>
    <xf numFmtId="49" fontId="22" fillId="0" borderId="19" xfId="0" applyNumberFormat="1" applyFont="1" applyBorder="1" applyAlignment="1" applyProtection="1">
      <alignment vertical="top"/>
    </xf>
    <xf numFmtId="49" fontId="70" fillId="0" borderId="40" xfId="0" applyNumberFormat="1" applyFont="1" applyBorder="1" applyAlignment="1" applyProtection="1">
      <alignment horizontal="left" vertical="top"/>
    </xf>
    <xf numFmtId="0" fontId="70" fillId="0" borderId="3" xfId="0" applyFont="1" applyBorder="1" applyAlignment="1" applyProtection="1">
      <alignment horizontal="justify" vertical="top" readingOrder="1"/>
    </xf>
    <xf numFmtId="0" fontId="70" fillId="0" borderId="4" xfId="0" applyFont="1" applyBorder="1" applyAlignment="1" applyProtection="1">
      <alignment horizontal="center" vertical="center"/>
    </xf>
    <xf numFmtId="4" fontId="70" fillId="0" borderId="4" xfId="0" applyNumberFormat="1" applyFont="1" applyBorder="1" applyAlignment="1" applyProtection="1">
      <alignment vertical="center"/>
    </xf>
    <xf numFmtId="0" fontId="64" fillId="0" borderId="0" xfId="0" applyFont="1" applyBorder="1" applyAlignment="1" applyProtection="1">
      <alignment horizontal="left" vertical="top" wrapText="1" readingOrder="1"/>
    </xf>
    <xf numFmtId="0" fontId="70" fillId="0" borderId="4" xfId="0" applyFont="1" applyBorder="1" applyAlignment="1" applyProtection="1">
      <alignment horizontal="left" vertical="top" wrapText="1" readingOrder="1"/>
    </xf>
    <xf numFmtId="4" fontId="68" fillId="0" borderId="18" xfId="0" applyNumberFormat="1" applyFont="1" applyBorder="1" applyProtection="1"/>
    <xf numFmtId="0" fontId="70" fillId="0" borderId="18" xfId="0" applyFont="1" applyBorder="1" applyAlignment="1" applyProtection="1">
      <alignment horizontal="left" vertical="top" wrapText="1" readingOrder="1"/>
    </xf>
    <xf numFmtId="0" fontId="68" fillId="0" borderId="18" xfId="0" applyFont="1" applyBorder="1" applyAlignment="1" applyProtection="1">
      <alignment horizontal="center"/>
    </xf>
    <xf numFmtId="0" fontId="70" fillId="0" borderId="0" xfId="0" applyFont="1" applyBorder="1" applyAlignment="1" applyProtection="1">
      <alignment horizontal="left" vertical="top" wrapText="1" readingOrder="1"/>
    </xf>
    <xf numFmtId="49" fontId="70" fillId="0" borderId="0" xfId="0" applyNumberFormat="1" applyFont="1" applyBorder="1" applyAlignment="1" applyProtection="1">
      <alignment horizontal="left" vertical="top"/>
    </xf>
    <xf numFmtId="49" fontId="64" fillId="0" borderId="2" xfId="0" applyNumberFormat="1" applyFont="1" applyBorder="1" applyAlignment="1" applyProtection="1">
      <alignment horizontal="left" vertical="top"/>
    </xf>
    <xf numFmtId="0" fontId="64" fillId="0" borderId="0" xfId="0" applyFont="1" applyBorder="1" applyAlignment="1" applyProtection="1">
      <alignment horizontal="justify" vertical="top" readingOrder="1"/>
    </xf>
    <xf numFmtId="49" fontId="18" fillId="0" borderId="1" xfId="0" applyNumberFormat="1" applyFont="1" applyBorder="1" applyAlignment="1" applyProtection="1">
      <alignment vertical="top"/>
    </xf>
    <xf numFmtId="49" fontId="18" fillId="0" borderId="0" xfId="0" applyNumberFormat="1" applyFont="1" applyAlignment="1" applyProtection="1">
      <alignment vertical="top"/>
    </xf>
    <xf numFmtId="49" fontId="21" fillId="0" borderId="6" xfId="0" applyNumberFormat="1" applyFont="1" applyBorder="1" applyAlignment="1" applyProtection="1">
      <alignment vertical="center" wrapText="1"/>
    </xf>
    <xf numFmtId="49" fontId="65" fillId="0" borderId="2" xfId="0" applyNumberFormat="1" applyFont="1" applyBorder="1" applyAlignment="1" applyProtection="1">
      <alignment vertical="top"/>
    </xf>
    <xf numFmtId="49" fontId="65" fillId="0" borderId="2" xfId="0" applyNumberFormat="1" applyFont="1" applyBorder="1" applyAlignment="1" applyProtection="1">
      <alignment vertical="center"/>
    </xf>
    <xf numFmtId="49" fontId="70" fillId="0" borderId="2" xfId="0" applyNumberFormat="1" applyFont="1" applyBorder="1" applyAlignment="1" applyProtection="1">
      <alignment vertical="top"/>
    </xf>
    <xf numFmtId="49" fontId="70" fillId="0" borderId="3" xfId="0" applyNumberFormat="1" applyFont="1" applyBorder="1" applyAlignment="1" applyProtection="1">
      <alignment vertical="center"/>
    </xf>
    <xf numFmtId="49" fontId="70" fillId="0" borderId="0" xfId="0" applyNumberFormat="1" applyFont="1" applyBorder="1" applyAlignment="1" applyProtection="1">
      <alignment vertical="center"/>
    </xf>
    <xf numFmtId="49" fontId="70" fillId="0" borderId="2" xfId="0" applyNumberFormat="1" applyFont="1" applyBorder="1" applyAlignment="1" applyProtection="1">
      <alignment vertical="center"/>
    </xf>
    <xf numFmtId="49" fontId="68" fillId="0" borderId="0" xfId="0" applyNumberFormat="1" applyFont="1" applyBorder="1" applyAlignment="1" applyProtection="1">
      <alignment vertical="center"/>
    </xf>
    <xf numFmtId="49" fontId="68" fillId="0" borderId="2" xfId="0" applyNumberFormat="1" applyFont="1" applyBorder="1" applyAlignment="1" applyProtection="1">
      <alignment vertical="center"/>
    </xf>
    <xf numFmtId="49" fontId="65" fillId="0" borderId="0" xfId="0" applyNumberFormat="1" applyFont="1" applyBorder="1" applyAlignment="1" applyProtection="1">
      <alignment vertical="center"/>
    </xf>
    <xf numFmtId="49" fontId="22" fillId="0" borderId="0" xfId="0" applyNumberFormat="1" applyFont="1" applyBorder="1" applyAlignment="1" applyProtection="1">
      <alignment vertical="top"/>
    </xf>
    <xf numFmtId="49" fontId="68" fillId="0" borderId="0" xfId="0" applyNumberFormat="1" applyFont="1" applyBorder="1" applyAlignment="1" applyProtection="1">
      <alignment vertical="top"/>
    </xf>
    <xf numFmtId="49" fontId="68" fillId="0" borderId="0" xfId="0" applyNumberFormat="1" applyFont="1" applyAlignment="1" applyProtection="1">
      <alignment vertical="top"/>
    </xf>
    <xf numFmtId="0" fontId="18" fillId="0" borderId="34" xfId="0" applyFont="1" applyBorder="1" applyProtection="1"/>
    <xf numFmtId="49" fontId="18" fillId="0" borderId="8" xfId="0" applyNumberFormat="1" applyFont="1" applyBorder="1" applyAlignment="1" applyProtection="1">
      <alignment horizontal="left" vertical="top"/>
    </xf>
    <xf numFmtId="0" fontId="18" fillId="0" borderId="34" xfId="0" applyFont="1" applyBorder="1" applyAlignment="1" applyProtection="1">
      <alignment horizontal="justify" vertical="top" readingOrder="1"/>
    </xf>
    <xf numFmtId="0" fontId="18" fillId="0" borderId="34" xfId="0" applyFont="1" applyBorder="1" applyAlignment="1" applyProtection="1">
      <alignment horizontal="center"/>
    </xf>
    <xf numFmtId="0" fontId="70" fillId="0" borderId="18" xfId="0" applyFont="1" applyBorder="1" applyAlignment="1" applyProtection="1">
      <alignment horizontal="justify" vertical="center" readingOrder="1"/>
    </xf>
    <xf numFmtId="0" fontId="68" fillId="0" borderId="18" xfId="0" applyFont="1" applyBorder="1" applyProtection="1"/>
    <xf numFmtId="4" fontId="18" fillId="0" borderId="34" xfId="0" applyNumberFormat="1" applyFont="1" applyBorder="1" applyProtection="1"/>
    <xf numFmtId="0" fontId="68" fillId="0" borderId="18" xfId="0" applyFont="1" applyBorder="1" applyAlignment="1" applyProtection="1">
      <alignment vertical="center"/>
    </xf>
    <xf numFmtId="0" fontId="66" fillId="0" borderId="0" xfId="0" applyFont="1" applyBorder="1" applyProtection="1"/>
    <xf numFmtId="49" fontId="18" fillId="0" borderId="8" xfId="0" applyNumberFormat="1" applyFont="1" applyBorder="1" applyAlignment="1" applyProtection="1">
      <alignment vertical="top"/>
    </xf>
    <xf numFmtId="0" fontId="65" fillId="0" borderId="18" xfId="0" applyFont="1" applyBorder="1" applyAlignment="1" applyProtection="1">
      <alignment horizontal="justify" vertical="top" readingOrder="1"/>
    </xf>
    <xf numFmtId="0" fontId="66" fillId="0" borderId="18" xfId="0" applyFont="1" applyBorder="1" applyAlignment="1" applyProtection="1">
      <alignment horizontal="center"/>
    </xf>
    <xf numFmtId="4" fontId="66" fillId="0" borderId="18" xfId="0" applyNumberFormat="1" applyFont="1" applyBorder="1" applyProtection="1"/>
    <xf numFmtId="0" fontId="76" fillId="0" borderId="24" xfId="0" applyNumberFormat="1" applyFont="1" applyBorder="1" applyAlignment="1" applyProtection="1">
      <alignment horizontal="center" vertical="center"/>
    </xf>
    <xf numFmtId="0" fontId="22" fillId="0" borderId="0" xfId="0" applyNumberFormat="1" applyFont="1" applyBorder="1" applyAlignment="1" applyProtection="1">
      <alignment horizontal="justify" vertical="top" wrapText="1" readingOrder="1"/>
    </xf>
    <xf numFmtId="0" fontId="68" fillId="0" borderId="0" xfId="0" applyFont="1" applyAlignment="1">
      <alignment horizontal="justify" vertical="center"/>
    </xf>
    <xf numFmtId="49" fontId="22" fillId="0" borderId="19" xfId="0" applyNumberFormat="1" applyFont="1" applyBorder="1" applyAlignment="1" applyProtection="1">
      <alignment horizontal="left" vertical="top"/>
    </xf>
    <xf numFmtId="4" fontId="22" fillId="0" borderId="0" xfId="0" applyNumberFormat="1" applyFont="1" applyBorder="1" applyProtection="1">
      <protection locked="0"/>
    </xf>
    <xf numFmtId="0" fontId="187" fillId="0" borderId="0" xfId="2" applyFont="1" applyBorder="1" applyProtection="1"/>
    <xf numFmtId="0" fontId="22" fillId="0" borderId="2" xfId="0" applyNumberFormat="1" applyFont="1" applyBorder="1" applyAlignment="1" applyProtection="1">
      <alignment horizontal="left" vertical="top" wrapText="1" readingOrder="1"/>
    </xf>
    <xf numFmtId="0" fontId="22" fillId="0" borderId="18" xfId="0" quotePrefix="1" applyNumberFormat="1" applyFont="1" applyBorder="1" applyAlignment="1" applyProtection="1">
      <alignment horizontal="left" vertical="top" wrapText="1" readingOrder="1"/>
    </xf>
    <xf numFmtId="4" fontId="22" fillId="0" borderId="18" xfId="0" applyNumberFormat="1" applyFont="1" applyBorder="1" applyProtection="1">
      <protection locked="0"/>
    </xf>
    <xf numFmtId="0" fontId="64" fillId="0" borderId="2" xfId="0" quotePrefix="1" applyFont="1" applyBorder="1" applyAlignment="1" applyProtection="1">
      <alignment vertical="center"/>
    </xf>
    <xf numFmtId="4" fontId="75" fillId="0" borderId="0" xfId="2" applyNumberFormat="1" applyFont="1" applyBorder="1" applyAlignment="1" applyProtection="1">
      <alignment horizontal="right"/>
    </xf>
    <xf numFmtId="0" fontId="70" fillId="0" borderId="18" xfId="0" applyFont="1" applyBorder="1" applyAlignment="1" applyProtection="1">
      <alignment horizontal="center" vertical="center"/>
    </xf>
    <xf numFmtId="170" fontId="22" fillId="0" borderId="0" xfId="2" applyNumberFormat="1" applyFont="1" applyBorder="1" applyProtection="1"/>
    <xf numFmtId="0" fontId="22" fillId="0" borderId="18" xfId="0" applyFont="1" applyFill="1" applyBorder="1" applyAlignment="1" applyProtection="1">
      <alignment vertical="top" wrapText="1"/>
    </xf>
    <xf numFmtId="4" fontId="22" fillId="0" borderId="0" xfId="0" applyNumberFormat="1" applyFont="1" applyFill="1" applyBorder="1" applyAlignment="1" applyProtection="1">
      <alignment horizontal="right" vertical="top" wrapText="1"/>
    </xf>
    <xf numFmtId="4" fontId="22" fillId="0" borderId="2" xfId="0" applyNumberFormat="1" applyFont="1" applyFill="1" applyBorder="1" applyAlignment="1" applyProtection="1">
      <alignment horizontal="right" vertical="top" wrapText="1"/>
    </xf>
    <xf numFmtId="193" fontId="22" fillId="0" borderId="0" xfId="0" applyNumberFormat="1" applyFont="1" applyFill="1" applyBorder="1" applyAlignment="1" applyProtection="1">
      <alignment horizontal="right" vertical="top" wrapText="1"/>
    </xf>
    <xf numFmtId="0" fontId="64" fillId="0" borderId="2" xfId="0" applyFont="1" applyFill="1" applyBorder="1" applyAlignment="1" applyProtection="1">
      <alignment horizontal="left" wrapText="1"/>
    </xf>
    <xf numFmtId="0" fontId="64" fillId="0" borderId="18" xfId="0" applyFont="1" applyFill="1" applyBorder="1" applyAlignment="1" applyProtection="1">
      <alignment wrapText="1"/>
    </xf>
    <xf numFmtId="0" fontId="64" fillId="0" borderId="0" xfId="0" applyFont="1" applyFill="1" applyBorder="1" applyAlignment="1" applyProtection="1">
      <alignment wrapText="1"/>
    </xf>
    <xf numFmtId="0" fontId="64" fillId="0" borderId="2" xfId="0" applyFont="1" applyFill="1" applyBorder="1" applyAlignment="1" applyProtection="1">
      <alignment wrapText="1"/>
    </xf>
    <xf numFmtId="2" fontId="64" fillId="0" borderId="0" xfId="0" applyNumberFormat="1" applyFont="1" applyFill="1" applyBorder="1" applyAlignment="1" applyProtection="1">
      <alignment wrapText="1"/>
    </xf>
    <xf numFmtId="0" fontId="22" fillId="0" borderId="0" xfId="0" applyFont="1" applyFill="1" applyBorder="1" applyAlignment="1" applyProtection="1">
      <alignment vertical="top" wrapText="1"/>
    </xf>
    <xf numFmtId="0" fontId="22" fillId="0" borderId="2" xfId="0" applyFont="1" applyFill="1" applyBorder="1" applyAlignment="1" applyProtection="1">
      <alignment vertical="top" wrapText="1"/>
    </xf>
    <xf numFmtId="2" fontId="22" fillId="0" borderId="0" xfId="0" applyNumberFormat="1" applyFont="1" applyFill="1" applyBorder="1" applyAlignment="1" applyProtection="1">
      <alignment vertical="top" wrapText="1"/>
    </xf>
    <xf numFmtId="4" fontId="22" fillId="0" borderId="18" xfId="0" applyNumberFormat="1" applyFont="1" applyFill="1" applyBorder="1" applyAlignment="1" applyProtection="1">
      <alignment horizontal="right" vertical="top" wrapText="1"/>
    </xf>
    <xf numFmtId="4" fontId="22" fillId="0" borderId="0" xfId="0" applyNumberFormat="1" applyFont="1" applyFill="1" applyBorder="1" applyAlignment="1" applyProtection="1">
      <alignment vertical="top" wrapText="1"/>
    </xf>
    <xf numFmtId="0" fontId="64" fillId="0" borderId="2" xfId="0" applyFont="1" applyFill="1" applyBorder="1" applyAlignment="1" applyProtection="1">
      <alignment horizontal="left" vertical="top" wrapText="1"/>
    </xf>
    <xf numFmtId="0" fontId="64" fillId="0" borderId="6" xfId="0" applyFont="1" applyFill="1" applyBorder="1" applyAlignment="1" applyProtection="1">
      <alignment horizontal="left" vertical="top" wrapText="1"/>
    </xf>
    <xf numFmtId="0" fontId="22" fillId="0" borderId="6" xfId="0" applyFont="1" applyFill="1" applyBorder="1" applyAlignment="1" applyProtection="1">
      <alignment vertical="top" wrapText="1"/>
    </xf>
    <xf numFmtId="0" fontId="64" fillId="0" borderId="23" xfId="0" applyFont="1" applyFill="1" applyBorder="1" applyAlignment="1" applyProtection="1">
      <alignment horizontal="left" vertical="top" wrapText="1"/>
    </xf>
    <xf numFmtId="0" fontId="22" fillId="0" borderId="23" xfId="0" applyFont="1" applyFill="1" applyBorder="1" applyAlignment="1" applyProtection="1">
      <alignment vertical="top" wrapText="1"/>
    </xf>
    <xf numFmtId="0" fontId="184" fillId="0" borderId="2" xfId="0" applyFont="1" applyBorder="1" applyAlignment="1" applyProtection="1">
      <alignment horizontal="left" vertical="top" wrapText="1" readingOrder="1"/>
    </xf>
    <xf numFmtId="4" fontId="70" fillId="0" borderId="18" xfId="0" applyNumberFormat="1" applyFont="1" applyBorder="1" applyAlignment="1" applyProtection="1">
      <alignment vertical="center"/>
    </xf>
    <xf numFmtId="4" fontId="70" fillId="0" borderId="19" xfId="0" applyNumberFormat="1" applyFont="1" applyBorder="1" applyAlignment="1" applyProtection="1">
      <alignment vertical="center"/>
    </xf>
    <xf numFmtId="0" fontId="70" fillId="0" borderId="0" xfId="0" applyFont="1" applyProtection="1"/>
    <xf numFmtId="4" fontId="68" fillId="0" borderId="0" xfId="0" applyNumberFormat="1" applyFont="1" applyAlignment="1" applyProtection="1">
      <alignment vertical="center"/>
    </xf>
    <xf numFmtId="0" fontId="66" fillId="0" borderId="0" xfId="0" applyFont="1" applyProtection="1"/>
    <xf numFmtId="49" fontId="22" fillId="0" borderId="0" xfId="0" applyNumberFormat="1" applyFont="1" applyBorder="1" applyAlignment="1" applyProtection="1">
      <alignment horizontal="left" vertical="top"/>
    </xf>
    <xf numFmtId="49" fontId="68" fillId="0" borderId="0" xfId="0" applyNumberFormat="1" applyFont="1" applyAlignment="1" applyProtection="1">
      <alignment horizontal="left" vertical="top"/>
    </xf>
    <xf numFmtId="0" fontId="22" fillId="0" borderId="18" xfId="0" applyNumberFormat="1" applyFont="1" applyBorder="1" applyAlignment="1" applyProtection="1">
      <alignment horizontal="left" vertical="top" wrapText="1"/>
    </xf>
    <xf numFmtId="0" fontId="189" fillId="0" borderId="18" xfId="0" applyNumberFormat="1" applyFont="1" applyBorder="1" applyAlignment="1" applyProtection="1">
      <alignment horizontal="left" vertical="top" wrapText="1"/>
    </xf>
    <xf numFmtId="0" fontId="70" fillId="0" borderId="18" xfId="0" applyFont="1" applyBorder="1" applyAlignment="1" applyProtection="1">
      <alignment horizontal="left" vertical="top" readingOrder="1"/>
    </xf>
    <xf numFmtId="0" fontId="22" fillId="0" borderId="18" xfId="0" applyFont="1" applyBorder="1" applyAlignment="1" applyProtection="1">
      <alignment horizontal="left" vertical="top" wrapText="1" readingOrder="1"/>
    </xf>
    <xf numFmtId="0" fontId="183" fillId="0" borderId="18" xfId="0" applyFont="1" applyBorder="1" applyAlignment="1" applyProtection="1">
      <alignment horizontal="left" vertical="top" wrapText="1" readingOrder="1"/>
    </xf>
    <xf numFmtId="0" fontId="22" fillId="0" borderId="18" xfId="0" quotePrefix="1" applyNumberFormat="1" applyFont="1" applyBorder="1" applyAlignment="1" applyProtection="1">
      <alignment horizontal="left" vertical="top" wrapText="1"/>
    </xf>
    <xf numFmtId="49" fontId="22" fillId="0" borderId="0" xfId="0" applyNumberFormat="1" applyFont="1" applyAlignment="1" applyProtection="1">
      <alignment horizontal="left" vertical="top"/>
      <protection locked="0"/>
    </xf>
    <xf numFmtId="0" fontId="22" fillId="0" borderId="0" xfId="0" applyFont="1" applyAlignment="1" applyProtection="1">
      <alignment horizontal="left"/>
      <protection locked="0"/>
    </xf>
    <xf numFmtId="0" fontId="22" fillId="0" borderId="0" xfId="0" applyFont="1" applyAlignment="1" applyProtection="1">
      <alignment horizontal="center"/>
      <protection locked="0"/>
    </xf>
    <xf numFmtId="0" fontId="25" fillId="0" borderId="0" xfId="0" applyFont="1" applyProtection="1"/>
    <xf numFmtId="4" fontId="22" fillId="0" borderId="18" xfId="28" applyNumberFormat="1" applyFont="1" applyFill="1" applyBorder="1" applyAlignment="1" applyProtection="1">
      <alignment wrapText="1"/>
    </xf>
    <xf numFmtId="4" fontId="22" fillId="0" borderId="18" xfId="0" applyNumberFormat="1" applyFont="1" applyFill="1" applyBorder="1" applyAlignment="1" applyProtection="1">
      <alignment wrapText="1"/>
    </xf>
    <xf numFmtId="0" fontId="22" fillId="0" borderId="0" xfId="0" applyFont="1" applyProtection="1">
      <protection locked="0"/>
    </xf>
    <xf numFmtId="4" fontId="68" fillId="0" borderId="0" xfId="0" applyNumberFormat="1" applyFont="1" applyBorder="1" applyProtection="1">
      <protection locked="0"/>
    </xf>
    <xf numFmtId="0" fontId="22" fillId="0" borderId="0" xfId="0" applyFont="1" applyBorder="1" applyAlignment="1" applyProtection="1">
      <alignment horizontal="justify" vertical="top" readingOrder="1"/>
      <protection locked="0"/>
    </xf>
    <xf numFmtId="49" fontId="68" fillId="0" borderId="0" xfId="0" applyNumberFormat="1" applyFont="1" applyBorder="1" applyAlignment="1" applyProtection="1">
      <alignment horizontal="left" vertical="center"/>
      <protection locked="0"/>
    </xf>
    <xf numFmtId="0" fontId="68" fillId="0" borderId="0" xfId="0" applyFont="1" applyBorder="1" applyAlignment="1" applyProtection="1">
      <alignment horizontal="justify" vertical="center" readingOrder="1"/>
      <protection locked="0"/>
    </xf>
    <xf numFmtId="0" fontId="68" fillId="0" borderId="0" xfId="0" applyFont="1" applyBorder="1" applyAlignment="1" applyProtection="1">
      <alignment horizontal="center" vertical="center"/>
      <protection locked="0"/>
    </xf>
    <xf numFmtId="4" fontId="68" fillId="0" borderId="0" xfId="0" applyNumberFormat="1" applyFont="1" applyBorder="1" applyAlignment="1" applyProtection="1">
      <alignment vertical="center"/>
      <protection locked="0"/>
    </xf>
    <xf numFmtId="4" fontId="22" fillId="0" borderId="19" xfId="0" applyNumberFormat="1" applyFont="1" applyBorder="1" applyProtection="1">
      <protection locked="0"/>
    </xf>
    <xf numFmtId="4" fontId="22" fillId="0" borderId="18" xfId="0" applyNumberFormat="1" applyFont="1" applyBorder="1" applyAlignment="1" applyProtection="1">
      <alignment horizontal="right"/>
      <protection locked="0"/>
    </xf>
    <xf numFmtId="4" fontId="70" fillId="0" borderId="2" xfId="0" applyNumberFormat="1" applyFont="1" applyBorder="1" applyAlignment="1" applyProtection="1">
      <alignment vertical="center"/>
      <protection locked="0"/>
    </xf>
    <xf numFmtId="0" fontId="68" fillId="0" borderId="0" xfId="0" applyFont="1" applyBorder="1" applyAlignment="1" applyProtection="1">
      <alignment horizontal="justify" vertical="top" readingOrder="1"/>
      <protection locked="0"/>
    </xf>
    <xf numFmtId="0" fontId="22" fillId="0" borderId="0" xfId="0" applyFont="1" applyBorder="1" applyAlignment="1" applyProtection="1">
      <alignment horizontal="center"/>
      <protection locked="0"/>
    </xf>
    <xf numFmtId="49" fontId="65" fillId="0" borderId="0" xfId="0" applyNumberFormat="1" applyFont="1" applyBorder="1" applyAlignment="1" applyProtection="1">
      <alignment horizontal="left" vertical="center"/>
      <protection locked="0"/>
    </xf>
    <xf numFmtId="0" fontId="65" fillId="0" borderId="0" xfId="0" applyFont="1" applyBorder="1" applyAlignment="1" applyProtection="1">
      <alignment horizontal="justify" vertical="center" readingOrder="1"/>
      <protection locked="0"/>
    </xf>
    <xf numFmtId="0" fontId="65" fillId="0" borderId="0" xfId="0" applyFont="1" applyBorder="1" applyAlignment="1" applyProtection="1">
      <alignment horizontal="center" vertical="center"/>
      <protection locked="0"/>
    </xf>
    <xf numFmtId="4" fontId="65" fillId="0" borderId="0" xfId="0" applyNumberFormat="1" applyFont="1" applyBorder="1" applyAlignment="1" applyProtection="1">
      <alignment vertical="center"/>
      <protection locked="0"/>
    </xf>
    <xf numFmtId="0" fontId="22" fillId="0" borderId="0" xfId="0" quotePrefix="1" applyFont="1" applyBorder="1" applyAlignment="1" applyProtection="1">
      <alignment horizontal="justify" vertical="top" readingOrder="1"/>
      <protection locked="0"/>
    </xf>
    <xf numFmtId="0" fontId="68" fillId="0" borderId="0" xfId="0" applyFont="1" applyBorder="1" applyAlignment="1" applyProtection="1">
      <alignment horizontal="center"/>
      <protection locked="0"/>
    </xf>
    <xf numFmtId="0" fontId="19" fillId="0" borderId="0" xfId="0" applyFont="1" applyBorder="1" applyAlignment="1" applyProtection="1">
      <alignment horizontal="left" vertical="top" wrapText="1" readingOrder="1"/>
    </xf>
    <xf numFmtId="0" fontId="19" fillId="0" borderId="2" xfId="0" applyFont="1" applyBorder="1" applyAlignment="1" applyProtection="1">
      <alignment horizontal="justify" vertical="top" readingOrder="1"/>
    </xf>
    <xf numFmtId="0" fontId="25" fillId="0" borderId="0" xfId="0" applyFont="1" applyBorder="1" applyAlignment="1" applyProtection="1">
      <alignment horizontal="left" vertical="top" wrapText="1" readingOrder="1"/>
    </xf>
    <xf numFmtId="0" fontId="22" fillId="0" borderId="18" xfId="0" quotePrefix="1" applyFont="1" applyBorder="1" applyAlignment="1" applyProtection="1">
      <alignment horizontal="left" vertical="top" wrapText="1" readingOrder="1"/>
    </xf>
    <xf numFmtId="0" fontId="19" fillId="0" borderId="18" xfId="0" applyFont="1" applyBorder="1" applyAlignment="1" applyProtection="1">
      <alignment horizontal="left" vertical="top" wrapText="1" readingOrder="1"/>
    </xf>
    <xf numFmtId="0" fontId="19" fillId="0" borderId="18" xfId="0" quotePrefix="1" applyFont="1" applyBorder="1" applyAlignment="1" applyProtection="1">
      <alignment horizontal="left" vertical="top" wrapText="1" readingOrder="1"/>
    </xf>
    <xf numFmtId="170" fontId="22" fillId="0" borderId="18" xfId="0" applyNumberFormat="1" applyFont="1" applyBorder="1" applyAlignment="1" applyProtection="1">
      <alignment horizontal="left" vertical="top" wrapText="1" readingOrder="1"/>
    </xf>
    <xf numFmtId="0" fontId="184" fillId="0" borderId="18" xfId="0" applyFont="1" applyBorder="1" applyAlignment="1" applyProtection="1">
      <alignment horizontal="left" vertical="top" wrapText="1" readingOrder="1"/>
    </xf>
    <xf numFmtId="0" fontId="19" fillId="0" borderId="0" xfId="0" quotePrefix="1" applyFont="1" applyBorder="1" applyAlignment="1" applyProtection="1">
      <alignment horizontal="left" vertical="top" wrapText="1" readingOrder="1"/>
    </xf>
    <xf numFmtId="0" fontId="19" fillId="0" borderId="0" xfId="0" quotePrefix="1" applyFont="1" applyBorder="1" applyAlignment="1" applyProtection="1">
      <alignment horizontal="left" vertical="top" readingOrder="1"/>
    </xf>
    <xf numFmtId="0" fontId="22" fillId="0" borderId="19" xfId="0" applyFont="1" applyBorder="1" applyAlignment="1" applyProtection="1">
      <alignment horizontal="left" vertical="top" wrapText="1" readingOrder="1"/>
    </xf>
    <xf numFmtId="0" fontId="22" fillId="0" borderId="19" xfId="0" quotePrefix="1" applyFont="1" applyBorder="1" applyAlignment="1" applyProtection="1">
      <alignment horizontal="left" vertical="top" wrapText="1" readingOrder="1"/>
    </xf>
    <xf numFmtId="0" fontId="189" fillId="0" borderId="0" xfId="0" applyFont="1" applyBorder="1" applyAlignment="1" applyProtection="1">
      <alignment horizontal="left" vertical="top" wrapText="1" readingOrder="1"/>
    </xf>
    <xf numFmtId="0" fontId="190" fillId="0" borderId="18" xfId="0" applyFont="1" applyBorder="1" applyAlignment="1" applyProtection="1">
      <alignment horizontal="left" vertical="top" wrapText="1" readingOrder="1"/>
    </xf>
    <xf numFmtId="4" fontId="22" fillId="0" borderId="0" xfId="0" applyNumberFormat="1" applyFont="1" applyBorder="1" applyAlignment="1" applyProtection="1">
      <alignment horizontal="right"/>
      <protection locked="0"/>
    </xf>
    <xf numFmtId="49" fontId="68" fillId="0" borderId="0" xfId="0" applyNumberFormat="1" applyFont="1" applyBorder="1" applyAlignment="1" applyProtection="1">
      <alignment vertical="center"/>
      <protection locked="0"/>
    </xf>
    <xf numFmtId="49" fontId="65" fillId="0" borderId="0" xfId="0" applyNumberFormat="1" applyFont="1" applyBorder="1" applyAlignment="1" applyProtection="1">
      <alignment vertical="center"/>
      <protection locked="0"/>
    </xf>
    <xf numFmtId="49" fontId="22" fillId="0" borderId="0" xfId="0" applyNumberFormat="1" applyFont="1" applyBorder="1" applyAlignment="1" applyProtection="1">
      <alignment vertical="top"/>
      <protection locked="0"/>
    </xf>
    <xf numFmtId="49" fontId="68" fillId="0" borderId="0" xfId="0" applyNumberFormat="1" applyFont="1" applyBorder="1" applyAlignment="1" applyProtection="1">
      <alignment vertical="top"/>
      <protection locked="0"/>
    </xf>
    <xf numFmtId="0" fontId="22" fillId="0" borderId="0" xfId="3861" applyFont="1" applyFill="1" applyBorder="1" applyAlignment="1" applyProtection="1">
      <alignment horizontal="left" vertical="top" wrapText="1"/>
      <protection locked="0"/>
    </xf>
    <xf numFmtId="0" fontId="22" fillId="0" borderId="0" xfId="3861" applyFont="1" applyFill="1" applyBorder="1" applyAlignment="1" applyProtection="1">
      <alignment horizontal="center" vertical="top"/>
      <protection locked="0"/>
    </xf>
    <xf numFmtId="167" fontId="22" fillId="0" borderId="0" xfId="3863" applyNumberFormat="1" applyFont="1" applyFill="1" applyBorder="1" applyAlignment="1" applyProtection="1">
      <alignment vertical="top"/>
      <protection locked="0"/>
    </xf>
    <xf numFmtId="4" fontId="22" fillId="0" borderId="0" xfId="3861" applyNumberFormat="1" applyFont="1" applyFill="1" applyBorder="1" applyAlignment="1" applyProtection="1">
      <alignment horizontal="center" vertical="top"/>
      <protection locked="0"/>
    </xf>
    <xf numFmtId="4" fontId="22" fillId="0" borderId="0" xfId="3861" applyNumberFormat="1" applyFont="1" applyFill="1" applyBorder="1" applyAlignment="1" applyProtection="1">
      <alignment horizontal="right" vertical="top"/>
      <protection locked="0"/>
    </xf>
    <xf numFmtId="167" fontId="64" fillId="0" borderId="0" xfId="3861" applyNumberFormat="1" applyFont="1" applyFill="1" applyProtection="1">
      <protection locked="0"/>
    </xf>
    <xf numFmtId="167" fontId="64" fillId="0" borderId="0" xfId="3861" applyNumberFormat="1" applyFont="1" applyBorder="1" applyProtection="1">
      <protection locked="0"/>
    </xf>
    <xf numFmtId="0" fontId="22" fillId="0" borderId="0" xfId="0" applyFont="1" applyAlignment="1" applyProtection="1">
      <alignment horizontal="left" vertical="top"/>
    </xf>
    <xf numFmtId="0" fontId="64" fillId="0" borderId="0" xfId="0" quotePrefix="1" applyFont="1" applyProtection="1"/>
    <xf numFmtId="0" fontId="22" fillId="0" borderId="0" xfId="0" applyFont="1" applyAlignment="1" applyProtection="1">
      <alignment horizontal="right"/>
    </xf>
    <xf numFmtId="4" fontId="75" fillId="0" borderId="0" xfId="3861" applyNumberFormat="1" applyFont="1" applyFill="1" applyBorder="1" applyAlignment="1" applyProtection="1">
      <alignment horizontal="right"/>
    </xf>
    <xf numFmtId="0" fontId="22" fillId="0" borderId="0" xfId="3861" applyFont="1" applyProtection="1"/>
    <xf numFmtId="167" fontId="22" fillId="0" borderId="0" xfId="3863" applyNumberFormat="1" applyFont="1" applyFill="1" applyBorder="1" applyAlignment="1" applyProtection="1">
      <alignment vertical="top"/>
    </xf>
    <xf numFmtId="167" fontId="22" fillId="0" borderId="0" xfId="3863" applyNumberFormat="1" applyFont="1" applyFill="1" applyBorder="1" applyAlignment="1" applyProtection="1">
      <alignment horizontal="right" vertical="top"/>
    </xf>
    <xf numFmtId="4" fontId="22" fillId="0" borderId="0" xfId="3864" applyNumberFormat="1" applyFont="1" applyFill="1" applyBorder="1" applyProtection="1"/>
    <xf numFmtId="0" fontId="22" fillId="0" borderId="0" xfId="25" applyFont="1" applyFill="1" applyBorder="1" applyAlignment="1" applyProtection="1">
      <alignment horizontal="left" vertical="top" wrapText="1"/>
    </xf>
    <xf numFmtId="49" fontId="22" fillId="28" borderId="52" xfId="3861" applyNumberFormat="1" applyFont="1" applyFill="1" applyBorder="1" applyAlignment="1" applyProtection="1">
      <alignment horizontal="left" vertical="top"/>
    </xf>
    <xf numFmtId="2" fontId="65" fillId="0" borderId="0" xfId="3862" applyFont="1" applyFill="1" applyBorder="1" applyAlignment="1" applyProtection="1">
      <alignment horizontal="left" vertical="center"/>
    </xf>
    <xf numFmtId="2" fontId="66" fillId="0" borderId="0" xfId="3862" applyFont="1" applyFill="1" applyBorder="1" applyAlignment="1" applyProtection="1">
      <alignment horizontal="center"/>
    </xf>
    <xf numFmtId="3" fontId="66" fillId="0" borderId="0" xfId="3862" applyNumberFormat="1" applyFont="1" applyFill="1" applyBorder="1" applyProtection="1">
      <alignment horizontal="right"/>
    </xf>
    <xf numFmtId="2" fontId="66" fillId="0" borderId="0" xfId="3862" applyFont="1" applyFill="1" applyBorder="1" applyAlignment="1" applyProtection="1">
      <alignment horizontal="right"/>
    </xf>
    <xf numFmtId="2" fontId="22" fillId="28" borderId="0" xfId="3862" applyFont="1" applyFill="1" applyBorder="1" applyAlignment="1" applyProtection="1">
      <alignment horizontal="left" wrapText="1"/>
    </xf>
    <xf numFmtId="2" fontId="22" fillId="28" borderId="0" xfId="3862" applyFont="1" applyFill="1" applyBorder="1" applyAlignment="1" applyProtection="1">
      <alignment horizontal="center" wrapText="1"/>
    </xf>
    <xf numFmtId="3" fontId="22" fillId="28" borderId="0" xfId="3862" applyNumberFormat="1" applyFont="1" applyFill="1" applyBorder="1" applyAlignment="1" applyProtection="1">
      <alignment horizontal="center" wrapText="1"/>
    </xf>
    <xf numFmtId="3" fontId="22" fillId="28" borderId="0" xfId="3862" applyNumberFormat="1" applyFont="1" applyFill="1" applyBorder="1" applyAlignment="1" applyProtection="1">
      <alignment horizontal="right" wrapText="1"/>
    </xf>
    <xf numFmtId="1" fontId="64" fillId="0" borderId="0" xfId="3861" applyNumberFormat="1" applyFont="1" applyBorder="1" applyAlignment="1" applyProtection="1">
      <alignment horizontal="left" vertical="top"/>
    </xf>
    <xf numFmtId="0" fontId="64" fillId="0" borderId="0" xfId="3861" applyFont="1" applyBorder="1" applyAlignment="1" applyProtection="1">
      <alignment vertical="top" wrapText="1"/>
    </xf>
    <xf numFmtId="1" fontId="64" fillId="0" borderId="0" xfId="3861" applyNumberFormat="1" applyFont="1" applyFill="1" applyBorder="1" applyAlignment="1" applyProtection="1">
      <alignment horizontal="left" vertical="top"/>
    </xf>
    <xf numFmtId="0" fontId="22" fillId="0" borderId="0" xfId="3861" applyFont="1" applyFill="1" applyBorder="1" applyAlignment="1" applyProtection="1">
      <alignment vertical="top" wrapText="1"/>
    </xf>
    <xf numFmtId="0" fontId="22" fillId="0" borderId="0" xfId="3861" applyFont="1" applyBorder="1" applyAlignment="1" applyProtection="1">
      <alignment vertical="top" wrapText="1"/>
    </xf>
    <xf numFmtId="0" fontId="64" fillId="0" borderId="0" xfId="3861" applyFont="1" applyFill="1" applyBorder="1" applyAlignment="1" applyProtection="1">
      <alignment vertical="top" wrapText="1"/>
    </xf>
    <xf numFmtId="0" fontId="22" fillId="0" borderId="0" xfId="3861" applyNumberFormat="1" applyFont="1" applyFill="1" applyBorder="1" applyAlignment="1" applyProtection="1">
      <alignment vertical="top" wrapText="1"/>
    </xf>
    <xf numFmtId="1" fontId="64" fillId="0" borderId="0" xfId="3861" applyNumberFormat="1" applyFont="1" applyFill="1" applyAlignment="1" applyProtection="1">
      <alignment horizontal="left" vertical="top"/>
    </xf>
    <xf numFmtId="0" fontId="22" fillId="0" borderId="0" xfId="3861" applyNumberFormat="1" applyFont="1" applyFill="1" applyAlignment="1" applyProtection="1">
      <alignment vertical="top" wrapText="1"/>
    </xf>
    <xf numFmtId="0" fontId="64" fillId="0" borderId="0" xfId="3861" applyFont="1" applyFill="1" applyAlignment="1" applyProtection="1">
      <alignment vertical="top" wrapText="1"/>
    </xf>
    <xf numFmtId="0" fontId="22" fillId="0" borderId="0" xfId="3861" applyFont="1" applyFill="1" applyAlignment="1" applyProtection="1">
      <alignment vertical="top" wrapText="1"/>
    </xf>
    <xf numFmtId="0" fontId="22" fillId="0" borderId="0" xfId="3861" applyFont="1" applyFill="1" applyAlignment="1" applyProtection="1">
      <alignment horizontal="left"/>
    </xf>
    <xf numFmtId="181" fontId="64" fillId="0" borderId="0" xfId="3861" applyNumberFormat="1" applyFont="1" applyFill="1" applyProtection="1"/>
    <xf numFmtId="181" fontId="64" fillId="0" borderId="0" xfId="3861" applyNumberFormat="1" applyFont="1" applyFill="1" applyAlignment="1" applyProtection="1">
      <alignment vertical="top" wrapText="1"/>
    </xf>
    <xf numFmtId="0" fontId="22" fillId="0" borderId="0" xfId="3861" applyFont="1" applyBorder="1" applyAlignment="1" applyProtection="1">
      <alignment horizontal="left"/>
    </xf>
    <xf numFmtId="0" fontId="22" fillId="58" borderId="0" xfId="3861" applyFont="1" applyFill="1" applyBorder="1" applyAlignment="1" applyProtection="1">
      <alignment vertical="top" wrapText="1"/>
    </xf>
    <xf numFmtId="0" fontId="22" fillId="0" borderId="0" xfId="3861" applyFont="1" applyFill="1" applyBorder="1" applyProtection="1"/>
    <xf numFmtId="0" fontId="64" fillId="0" borderId="0" xfId="3861" applyFont="1" applyFill="1" applyBorder="1" applyProtection="1"/>
    <xf numFmtId="9" fontId="22" fillId="0" borderId="0" xfId="3861" applyNumberFormat="1" applyFont="1" applyFill="1" applyBorder="1" applyAlignment="1" applyProtection="1">
      <alignment horizontal="left" vertical="top"/>
    </xf>
    <xf numFmtId="10" fontId="22" fillId="0" borderId="0" xfId="3861" applyNumberFormat="1" applyFont="1" applyFill="1" applyBorder="1" applyAlignment="1" applyProtection="1">
      <alignment vertical="top"/>
    </xf>
    <xf numFmtId="20" fontId="22" fillId="0" borderId="0" xfId="3861" quotePrefix="1" applyNumberFormat="1" applyFont="1" applyFill="1" applyBorder="1" applyProtection="1"/>
    <xf numFmtId="0" fontId="22" fillId="0" borderId="0" xfId="3861" applyFont="1" applyFill="1" applyBorder="1" applyAlignment="1" applyProtection="1">
      <alignment vertical="top"/>
    </xf>
    <xf numFmtId="0" fontId="64" fillId="0" borderId="0" xfId="3861" applyFont="1" applyBorder="1" applyAlignment="1" applyProtection="1">
      <alignment horizontal="left" vertical="top" wrapText="1"/>
    </xf>
    <xf numFmtId="0" fontId="22" fillId="0" borderId="0" xfId="3861" applyFont="1" applyFill="1" applyBorder="1" applyAlignment="1" applyProtection="1">
      <alignment wrapText="1"/>
    </xf>
    <xf numFmtId="0" fontId="64" fillId="0" borderId="0" xfId="3861" applyFont="1" applyBorder="1" applyAlignment="1" applyProtection="1">
      <alignment horizontal="left"/>
    </xf>
    <xf numFmtId="0" fontId="22" fillId="0" borderId="0" xfId="3861" applyFont="1" applyBorder="1" applyAlignment="1" applyProtection="1">
      <alignment wrapText="1"/>
    </xf>
    <xf numFmtId="0" fontId="22" fillId="0" borderId="0" xfId="3861" applyFont="1" applyBorder="1" applyProtection="1"/>
    <xf numFmtId="2" fontId="64" fillId="28" borderId="52" xfId="3861" applyNumberFormat="1" applyFont="1" applyFill="1" applyBorder="1" applyAlignment="1" applyProtection="1">
      <alignment horizontal="left" vertical="center" wrapText="1"/>
    </xf>
    <xf numFmtId="2" fontId="64" fillId="28" borderId="51" xfId="3862" applyFont="1" applyFill="1" applyBorder="1" applyAlignment="1" applyProtection="1">
      <alignment horizontal="left" vertical="center"/>
    </xf>
    <xf numFmtId="167" fontId="64" fillId="28" borderId="50" xfId="3861" applyNumberFormat="1" applyFont="1" applyFill="1" applyBorder="1" applyAlignment="1" applyProtection="1">
      <alignment horizontal="right" vertical="center" wrapText="1"/>
    </xf>
    <xf numFmtId="0" fontId="64" fillId="0" borderId="0" xfId="3861" applyFont="1" applyBorder="1" applyAlignment="1" applyProtection="1">
      <alignment horizontal="left" vertical="center"/>
    </xf>
    <xf numFmtId="0" fontId="14" fillId="0" borderId="0" xfId="0" applyFont="1" applyProtection="1"/>
    <xf numFmtId="0" fontId="14" fillId="0" borderId="0" xfId="0" applyFont="1" applyAlignment="1" applyProtection="1">
      <alignment horizontal="right"/>
    </xf>
    <xf numFmtId="0" fontId="14" fillId="0" borderId="0" xfId="0" applyFont="1" applyAlignment="1" applyProtection="1">
      <alignment horizontal="left" vertical="top"/>
    </xf>
    <xf numFmtId="0" fontId="14" fillId="0" borderId="0" xfId="0" quotePrefix="1" applyFont="1" applyProtection="1"/>
    <xf numFmtId="0" fontId="22" fillId="0" borderId="0" xfId="3861" applyFont="1" applyAlignment="1" applyProtection="1">
      <alignment horizontal="left"/>
    </xf>
    <xf numFmtId="0" fontId="22" fillId="0" borderId="0" xfId="3861" applyFont="1" applyAlignment="1" applyProtection="1">
      <alignment horizontal="right"/>
    </xf>
    <xf numFmtId="49" fontId="65" fillId="0" borderId="0" xfId="3861" applyNumberFormat="1" applyFont="1" applyFill="1" applyBorder="1" applyAlignment="1" applyProtection="1">
      <alignment horizontal="left" vertical="top"/>
    </xf>
    <xf numFmtId="4" fontId="65" fillId="0" borderId="0" xfId="3861" applyNumberFormat="1" applyFont="1" applyFill="1" applyBorder="1" applyAlignment="1" applyProtection="1">
      <alignment horizontal="center" vertical="top"/>
    </xf>
    <xf numFmtId="0" fontId="65" fillId="0" borderId="0" xfId="3861" applyFont="1" applyFill="1" applyBorder="1" applyAlignment="1" applyProtection="1">
      <alignment horizontal="center"/>
    </xf>
    <xf numFmtId="0" fontId="65" fillId="0" borderId="0" xfId="3861" applyFont="1" applyFill="1" applyBorder="1" applyAlignment="1" applyProtection="1">
      <alignment horizontal="left"/>
    </xf>
    <xf numFmtId="0" fontId="65" fillId="0" borderId="0" xfId="3861" applyFont="1" applyBorder="1" applyProtection="1"/>
    <xf numFmtId="2" fontId="22" fillId="28" borderId="0" xfId="3865" applyNumberFormat="1" applyFont="1" applyFill="1" applyBorder="1" applyAlignment="1" applyProtection="1">
      <alignment horizontal="left"/>
    </xf>
    <xf numFmtId="2" fontId="22" fillId="28" borderId="0" xfId="3865" applyNumberFormat="1" applyFont="1" applyFill="1" applyBorder="1" applyAlignment="1" applyProtection="1">
      <alignment horizontal="center" wrapText="1"/>
    </xf>
    <xf numFmtId="3" fontId="22" fillId="28" borderId="0" xfId="3865" applyNumberFormat="1" applyFont="1" applyFill="1" applyBorder="1" applyAlignment="1" applyProtection="1">
      <alignment horizontal="center" vertical="top"/>
    </xf>
    <xf numFmtId="2" fontId="22" fillId="28" borderId="0" xfId="3865" applyNumberFormat="1" applyFont="1" applyFill="1" applyBorder="1" applyAlignment="1" applyProtection="1">
      <alignment horizontal="center" vertical="top"/>
    </xf>
    <xf numFmtId="3" fontId="22" fillId="28" borderId="0" xfId="3865" applyNumberFormat="1" applyFont="1" applyFill="1" applyBorder="1" applyAlignment="1" applyProtection="1">
      <alignment horizontal="right" vertical="top"/>
    </xf>
    <xf numFmtId="0" fontId="22" fillId="0" borderId="0" xfId="3861" applyFont="1" applyBorder="1" applyAlignment="1" applyProtection="1">
      <alignment horizontal="left" vertical="top"/>
    </xf>
    <xf numFmtId="2" fontId="22" fillId="0" borderId="0" xfId="3862" applyFont="1" applyFill="1" applyBorder="1" applyAlignment="1" applyProtection="1">
      <alignment horizontal="left"/>
    </xf>
    <xf numFmtId="2" fontId="22" fillId="0" borderId="0" xfId="3862" applyFont="1" applyFill="1" applyBorder="1" applyAlignment="1" applyProtection="1">
      <alignment horizontal="right" wrapText="1"/>
    </xf>
    <xf numFmtId="2" fontId="22" fillId="0" borderId="0" xfId="3862" applyFont="1" applyFill="1" applyBorder="1" applyAlignment="1" applyProtection="1">
      <alignment horizontal="center"/>
    </xf>
    <xf numFmtId="3" fontId="22" fillId="0" borderId="0" xfId="3862" applyNumberFormat="1" applyFont="1" applyFill="1" applyBorder="1" applyProtection="1">
      <alignment horizontal="right"/>
    </xf>
    <xf numFmtId="2" fontId="22" fillId="0" borderId="0" xfId="3862" applyFont="1" applyFill="1" applyBorder="1" applyAlignment="1" applyProtection="1">
      <alignment horizontal="right"/>
    </xf>
    <xf numFmtId="49" fontId="79" fillId="0" borderId="0" xfId="3861" applyNumberFormat="1" applyFont="1" applyBorder="1" applyAlignment="1" applyProtection="1">
      <alignment horizontal="left" vertical="top" wrapText="1"/>
    </xf>
    <xf numFmtId="0" fontId="79" fillId="0" borderId="0" xfId="3861" applyFont="1" applyBorder="1" applyAlignment="1" applyProtection="1">
      <alignment horizontal="left" vertical="top" wrapText="1"/>
    </xf>
    <xf numFmtId="0" fontId="80" fillId="0" borderId="0" xfId="3861" applyFont="1" applyBorder="1" applyAlignment="1" applyProtection="1">
      <alignment wrapText="1"/>
    </xf>
    <xf numFmtId="0" fontId="80" fillId="0" borderId="0" xfId="3861" applyFont="1" applyBorder="1" applyAlignment="1" applyProtection="1">
      <alignment horizontal="right" wrapText="1"/>
    </xf>
    <xf numFmtId="180" fontId="80" fillId="0" borderId="0" xfId="3861" applyNumberFormat="1" applyFont="1" applyBorder="1" applyAlignment="1" applyProtection="1">
      <alignment wrapText="1"/>
    </xf>
    <xf numFmtId="180" fontId="80" fillId="0" borderId="0" xfId="3861" applyNumberFormat="1" applyFont="1" applyBorder="1" applyAlignment="1" applyProtection="1">
      <alignment vertical="top" wrapText="1"/>
    </xf>
    <xf numFmtId="180" fontId="79" fillId="0" borderId="0" xfId="3861" applyNumberFormat="1" applyFont="1" applyBorder="1" applyAlignment="1" applyProtection="1">
      <alignment horizontal="right" wrapText="1"/>
    </xf>
    <xf numFmtId="0" fontId="80" fillId="0" borderId="0" xfId="4" applyFont="1" applyBorder="1" applyAlignment="1" applyProtection="1">
      <alignment wrapText="1"/>
    </xf>
    <xf numFmtId="0" fontId="80" fillId="0" borderId="0" xfId="4" applyFont="1" applyBorder="1" applyAlignment="1" applyProtection="1">
      <alignment horizontal="right" wrapText="1"/>
    </xf>
    <xf numFmtId="180" fontId="80" fillId="0" borderId="0" xfId="4" applyNumberFormat="1" applyFont="1" applyBorder="1" applyAlignment="1" applyProtection="1">
      <alignment vertical="top" wrapText="1"/>
    </xf>
    <xf numFmtId="180" fontId="79" fillId="0" borderId="0" xfId="4" applyNumberFormat="1" applyFont="1" applyBorder="1" applyAlignment="1" applyProtection="1">
      <alignment horizontal="right" wrapText="1"/>
    </xf>
    <xf numFmtId="180" fontId="80" fillId="0" borderId="0" xfId="3861" applyNumberFormat="1" applyFont="1" applyBorder="1" applyAlignment="1" applyProtection="1">
      <alignment horizontal="center" wrapText="1"/>
    </xf>
    <xf numFmtId="4" fontId="80" fillId="0" borderId="0" xfId="3861" applyNumberFormat="1" applyFont="1" applyBorder="1" applyAlignment="1" applyProtection="1">
      <alignment horizontal="right" wrapText="1"/>
    </xf>
    <xf numFmtId="180" fontId="80" fillId="0" borderId="0" xfId="3861" applyNumberFormat="1" applyFont="1" applyBorder="1" applyAlignment="1" applyProtection="1">
      <alignment horizontal="right" wrapText="1"/>
    </xf>
    <xf numFmtId="0" fontId="80" fillId="0" borderId="0" xfId="3861" applyFont="1" applyFill="1" applyBorder="1" applyAlignment="1" applyProtection="1">
      <alignment wrapText="1"/>
    </xf>
    <xf numFmtId="0" fontId="80" fillId="0" borderId="0" xfId="3861" applyFont="1" applyFill="1" applyBorder="1" applyAlignment="1" applyProtection="1">
      <alignment horizontal="right" wrapText="1"/>
    </xf>
    <xf numFmtId="180" fontId="80" fillId="0" borderId="0" xfId="3861" applyNumberFormat="1" applyFont="1" applyFill="1" applyBorder="1" applyAlignment="1" applyProtection="1">
      <alignment vertical="top" wrapText="1"/>
    </xf>
    <xf numFmtId="180" fontId="79" fillId="0" borderId="0" xfId="3861" applyNumberFormat="1" applyFont="1" applyFill="1" applyBorder="1" applyAlignment="1" applyProtection="1">
      <alignment horizontal="right" wrapText="1"/>
    </xf>
    <xf numFmtId="180" fontId="80" fillId="0" borderId="0" xfId="3861" applyNumberFormat="1" applyFont="1" applyFill="1" applyBorder="1" applyAlignment="1" applyProtection="1">
      <alignment horizontal="center" wrapText="1"/>
    </xf>
    <xf numFmtId="167" fontId="22" fillId="0" borderId="0" xfId="3863" applyNumberFormat="1" applyFont="1" applyFill="1" applyBorder="1" applyAlignment="1" applyProtection="1">
      <alignment horizontal="right"/>
    </xf>
    <xf numFmtId="4" fontId="64" fillId="59" borderId="5" xfId="3861" applyNumberFormat="1" applyFont="1" applyFill="1" applyBorder="1" applyAlignment="1" applyProtection="1">
      <alignment horizontal="right"/>
    </xf>
    <xf numFmtId="0" fontId="22" fillId="59" borderId="5" xfId="3861" applyFont="1" applyFill="1" applyBorder="1" applyAlignment="1" applyProtection="1">
      <alignment horizontal="left"/>
    </xf>
    <xf numFmtId="0" fontId="22" fillId="59" borderId="5" xfId="3861" applyFont="1" applyFill="1" applyBorder="1" applyAlignment="1" applyProtection="1">
      <alignment horizontal="center"/>
    </xf>
    <xf numFmtId="0" fontId="22" fillId="59" borderId="5" xfId="3861" applyFont="1" applyFill="1" applyBorder="1" applyProtection="1"/>
    <xf numFmtId="49" fontId="64" fillId="0" borderId="0" xfId="3861" applyNumberFormat="1" applyFont="1" applyFill="1" applyAlignment="1" applyProtection="1">
      <alignment horizontal="left" wrapText="1"/>
    </xf>
    <xf numFmtId="2" fontId="22" fillId="0" borderId="0" xfId="3862" applyFont="1" applyFill="1" applyBorder="1" applyAlignment="1" applyProtection="1">
      <alignment horizontal="right" vertical="top" wrapText="1"/>
    </xf>
    <xf numFmtId="0" fontId="79" fillId="0" borderId="0" xfId="3861" applyFont="1" applyBorder="1" applyAlignment="1" applyProtection="1">
      <alignment wrapText="1"/>
    </xf>
    <xf numFmtId="0" fontId="79" fillId="0" borderId="0" xfId="3861" applyFont="1" applyBorder="1" applyAlignment="1" applyProtection="1">
      <alignment horizontal="right" wrapText="1"/>
    </xf>
    <xf numFmtId="0" fontId="64" fillId="0" borderId="0" xfId="3861" applyFont="1" applyBorder="1" applyProtection="1"/>
    <xf numFmtId="2" fontId="80" fillId="0" borderId="0" xfId="3861" applyNumberFormat="1" applyFont="1" applyBorder="1" applyAlignment="1" applyProtection="1">
      <alignment horizontal="left" vertical="top" wrapText="1"/>
    </xf>
    <xf numFmtId="0" fontId="80" fillId="0" borderId="0" xfId="3861" applyFont="1" applyFill="1" applyBorder="1" applyAlignment="1" applyProtection="1">
      <alignment vertical="top" wrapText="1"/>
    </xf>
    <xf numFmtId="0" fontId="80" fillId="0" borderId="0" xfId="3861" applyFont="1" applyBorder="1" applyAlignment="1" applyProtection="1">
      <alignment horizontal="right" vertical="top" wrapText="1"/>
    </xf>
    <xf numFmtId="0" fontId="22" fillId="0" borderId="0" xfId="3861" applyFont="1" applyBorder="1" applyAlignment="1" applyProtection="1">
      <alignment horizontal="right" vertical="center" wrapText="1"/>
    </xf>
    <xf numFmtId="0" fontId="22" fillId="0" borderId="0" xfId="3861" applyFont="1" applyBorder="1" applyAlignment="1" applyProtection="1">
      <alignment horizontal="right"/>
    </xf>
    <xf numFmtId="2" fontId="64" fillId="0" borderId="0" xfId="3862" applyFont="1" applyFill="1" applyBorder="1" applyAlignment="1" applyProtection="1">
      <alignment horizontal="center"/>
    </xf>
    <xf numFmtId="0" fontId="22" fillId="0" borderId="0" xfId="3861" applyFont="1" applyBorder="1" applyAlignment="1" applyProtection="1">
      <alignment horizontal="right" wrapText="1"/>
    </xf>
    <xf numFmtId="180" fontId="80" fillId="0" borderId="0" xfId="3861" applyNumberFormat="1" applyFont="1" applyFill="1" applyBorder="1" applyAlignment="1" applyProtection="1">
      <alignment horizontal="right" wrapText="1"/>
    </xf>
    <xf numFmtId="2" fontId="80" fillId="0" borderId="0" xfId="3861" applyNumberFormat="1" applyFont="1" applyFill="1" applyBorder="1" applyAlignment="1" applyProtection="1">
      <alignment horizontal="left" vertical="top" wrapText="1"/>
    </xf>
    <xf numFmtId="0" fontId="79" fillId="0" borderId="0" xfId="3861" applyFont="1" applyFill="1" applyBorder="1" applyAlignment="1" applyProtection="1">
      <alignment horizontal="left" vertical="top" wrapText="1"/>
    </xf>
    <xf numFmtId="4" fontId="80" fillId="0" borderId="0" xfId="3861" applyNumberFormat="1" applyFont="1" applyFill="1" applyBorder="1" applyAlignment="1" applyProtection="1">
      <alignment horizontal="right" wrapText="1"/>
    </xf>
    <xf numFmtId="0" fontId="80" fillId="0" borderId="0" xfId="3861" applyFont="1" applyBorder="1" applyAlignment="1" applyProtection="1">
      <alignment horizontal="left" vertical="top" wrapText="1"/>
    </xf>
    <xf numFmtId="0" fontId="22" fillId="0" borderId="0" xfId="3861" applyFont="1" applyBorder="1" applyAlignment="1" applyProtection="1">
      <alignment horizontal="left" vertical="top"/>
      <protection locked="0"/>
    </xf>
    <xf numFmtId="0" fontId="22" fillId="0" borderId="0" xfId="3861" applyFont="1" applyFill="1" applyBorder="1" applyAlignment="1" applyProtection="1">
      <alignment horizontal="center" vertical="center"/>
    </xf>
    <xf numFmtId="4" fontId="75" fillId="0" borderId="0" xfId="3861" applyNumberFormat="1" applyFont="1" applyFill="1" applyBorder="1" applyAlignment="1" applyProtection="1">
      <alignment horizontal="center" vertical="center"/>
    </xf>
    <xf numFmtId="4" fontId="22" fillId="0" borderId="0" xfId="3861" applyNumberFormat="1" applyFont="1" applyFill="1" applyBorder="1" applyAlignment="1" applyProtection="1">
      <alignment horizontal="right" vertical="center"/>
    </xf>
    <xf numFmtId="0" fontId="191" fillId="0" borderId="0" xfId="3861" applyFont="1" applyFill="1" applyBorder="1" applyAlignment="1" applyProtection="1">
      <alignment horizontal="center" vertical="top"/>
    </xf>
    <xf numFmtId="0" fontId="22" fillId="0" borderId="0" xfId="3861" quotePrefix="1" applyFont="1" applyFill="1" applyBorder="1" applyAlignment="1" applyProtection="1">
      <alignment horizontal="center" vertical="top" wrapText="1"/>
    </xf>
    <xf numFmtId="0" fontId="51" fillId="0" borderId="0" xfId="3861" applyFont="1" applyFill="1" applyBorder="1" applyAlignment="1" applyProtection="1">
      <alignment horizontal="left" vertical="top" wrapText="1"/>
    </xf>
    <xf numFmtId="0" fontId="0" fillId="0" borderId="0" xfId="0" applyFont="1" applyProtection="1">
      <protection locked="0"/>
    </xf>
    <xf numFmtId="0" fontId="0" fillId="0" borderId="0" xfId="0" applyFont="1" applyAlignment="1" applyProtection="1">
      <alignment horizontal="left" vertical="top"/>
      <protection locked="0"/>
    </xf>
    <xf numFmtId="167" fontId="75" fillId="0" borderId="0" xfId="3863" applyNumberFormat="1" applyFont="1" applyFill="1" applyBorder="1" applyProtection="1">
      <protection locked="0"/>
    </xf>
    <xf numFmtId="167" fontId="75" fillId="0" borderId="0" xfId="3863" applyNumberFormat="1" applyFont="1" applyFill="1" applyBorder="1" applyAlignment="1" applyProtection="1">
      <alignment vertical="top"/>
      <protection locked="0"/>
    </xf>
    <xf numFmtId="167" fontId="75" fillId="0" borderId="0" xfId="3861" applyNumberFormat="1" applyFont="1" applyFill="1" applyAlignment="1" applyProtection="1">
      <alignment horizontal="center" vertical="top"/>
      <protection locked="0"/>
    </xf>
    <xf numFmtId="167" fontId="75" fillId="0" borderId="0" xfId="3861" applyNumberFormat="1" applyFont="1" applyFill="1" applyAlignment="1" applyProtection="1">
      <alignment horizontal="center" vertical="top" wrapText="1"/>
      <protection locked="0"/>
    </xf>
    <xf numFmtId="167" fontId="75" fillId="0" borderId="0" xfId="3861" applyNumberFormat="1" applyFont="1" applyAlignment="1" applyProtection="1">
      <alignment vertical="top"/>
      <protection locked="0"/>
    </xf>
    <xf numFmtId="0" fontId="0" fillId="0" borderId="0" xfId="0" applyFont="1" applyProtection="1"/>
    <xf numFmtId="0" fontId="0" fillId="0" borderId="0" xfId="0" applyFont="1" applyAlignment="1" applyProtection="1">
      <alignment horizontal="left" vertical="top"/>
    </xf>
    <xf numFmtId="0" fontId="22" fillId="0" borderId="0" xfId="3861" applyFont="1" applyAlignment="1" applyProtection="1">
      <alignment horizontal="left" vertical="top"/>
    </xf>
    <xf numFmtId="4" fontId="75" fillId="0" borderId="0" xfId="3861" applyNumberFormat="1" applyFont="1" applyFill="1" applyBorder="1" applyAlignment="1" applyProtection="1">
      <alignment horizontal="right" vertical="center"/>
    </xf>
    <xf numFmtId="4" fontId="66" fillId="0" borderId="0" xfId="3861" applyNumberFormat="1" applyFont="1" applyFill="1" applyBorder="1" applyAlignment="1" applyProtection="1">
      <alignment horizontal="right" vertical="center"/>
    </xf>
    <xf numFmtId="0" fontId="0" fillId="0" borderId="0" xfId="0" applyFont="1" applyAlignment="1" applyProtection="1">
      <alignment vertical="center"/>
    </xf>
    <xf numFmtId="4" fontId="75" fillId="28" borderId="0" xfId="3861" applyNumberFormat="1" applyFont="1" applyFill="1" applyBorder="1" applyAlignment="1" applyProtection="1">
      <alignment horizontal="right"/>
    </xf>
    <xf numFmtId="4" fontId="22" fillId="28" borderId="0" xfId="3861" applyNumberFormat="1" applyFont="1" applyFill="1" applyBorder="1" applyAlignment="1" applyProtection="1">
      <alignment horizontal="right"/>
    </xf>
    <xf numFmtId="4" fontId="75" fillId="0" borderId="0" xfId="3861" applyNumberFormat="1" applyFont="1" applyBorder="1" applyAlignment="1" applyProtection="1">
      <alignment horizontal="right"/>
    </xf>
    <xf numFmtId="4" fontId="22" fillId="0" borderId="0" xfId="3861" applyNumberFormat="1" applyFont="1" applyBorder="1" applyAlignment="1" applyProtection="1">
      <alignment horizontal="right"/>
    </xf>
    <xf numFmtId="167" fontId="75" fillId="0" borderId="0" xfId="3863" applyNumberFormat="1" applyFont="1" applyFill="1" applyBorder="1" applyProtection="1"/>
    <xf numFmtId="167" fontId="75" fillId="0" borderId="0" xfId="3863" applyNumberFormat="1" applyFont="1" applyFill="1" applyBorder="1" applyAlignment="1" applyProtection="1">
      <alignment vertical="top"/>
    </xf>
    <xf numFmtId="0" fontId="22" fillId="0" borderId="0" xfId="3861" applyFont="1" applyBorder="1" applyAlignment="1" applyProtection="1">
      <alignment horizontal="center" vertical="top"/>
    </xf>
    <xf numFmtId="0" fontId="22" fillId="0" borderId="0" xfId="3861" applyFont="1" applyAlignment="1" applyProtection="1">
      <alignment wrapText="1"/>
    </xf>
    <xf numFmtId="4" fontId="21" fillId="28" borderId="51" xfId="3861" applyNumberFormat="1" applyFont="1" applyFill="1" applyBorder="1" applyAlignment="1" applyProtection="1">
      <alignment horizontal="right" vertical="center"/>
    </xf>
    <xf numFmtId="0" fontId="70" fillId="0" borderId="0" xfId="3861" applyFont="1" applyFill="1" applyAlignment="1" applyProtection="1">
      <alignment horizontal="left"/>
    </xf>
    <xf numFmtId="0" fontId="79" fillId="0" borderId="0" xfId="4498" applyFont="1" applyFill="1" applyAlignment="1" applyProtection="1">
      <alignment horizontal="center" vertical="top" wrapText="1"/>
    </xf>
    <xf numFmtId="167" fontId="176" fillId="0" borderId="0" xfId="4498" applyNumberFormat="1" applyFont="1" applyFill="1" applyAlignment="1" applyProtection="1">
      <alignment horizontal="center" vertical="top" wrapText="1"/>
    </xf>
    <xf numFmtId="4" fontId="22" fillId="0" borderId="0" xfId="3861" applyNumberFormat="1" applyFont="1" applyFill="1" applyAlignment="1" applyProtection="1">
      <alignment horizontal="right"/>
    </xf>
    <xf numFmtId="0" fontId="70" fillId="0" borderId="0" xfId="3861" applyFont="1" applyFill="1" applyAlignment="1" applyProtection="1">
      <alignment horizontal="left" vertical="center"/>
    </xf>
    <xf numFmtId="0" fontId="65" fillId="0" borderId="0" xfId="3861" applyFont="1" applyFill="1" applyAlignment="1" applyProtection="1">
      <alignment horizontal="left" vertical="center"/>
    </xf>
    <xf numFmtId="0" fontId="22" fillId="0" borderId="0" xfId="3861" applyFont="1" applyFill="1" applyAlignment="1" applyProtection="1">
      <alignment horizontal="center" vertical="center"/>
    </xf>
    <xf numFmtId="166" fontId="22" fillId="0" borderId="0" xfId="3861" applyNumberFormat="1" applyFont="1" applyFill="1" applyAlignment="1" applyProtection="1">
      <alignment horizontal="center" vertical="center"/>
    </xf>
    <xf numFmtId="167" fontId="75" fillId="0" borderId="0" xfId="3861" applyNumberFormat="1" applyFont="1" applyFill="1" applyAlignment="1" applyProtection="1">
      <alignment horizontal="center" vertical="center"/>
    </xf>
    <xf numFmtId="4" fontId="22" fillId="0" borderId="0" xfId="3861" applyNumberFormat="1" applyFont="1" applyFill="1" applyAlignment="1" applyProtection="1">
      <alignment horizontal="right" vertical="center"/>
    </xf>
    <xf numFmtId="0" fontId="65" fillId="0" borderId="0" xfId="3861" applyFont="1" applyAlignment="1" applyProtection="1">
      <alignment horizontal="left"/>
    </xf>
    <xf numFmtId="0" fontId="22" fillId="0" borderId="0" xfId="3861" applyFont="1" applyAlignment="1" applyProtection="1">
      <alignment horizontal="center"/>
    </xf>
    <xf numFmtId="166" fontId="22" fillId="0" borderId="0" xfId="3861" applyNumberFormat="1" applyFont="1" applyAlignment="1" applyProtection="1">
      <alignment horizontal="center"/>
    </xf>
    <xf numFmtId="167" fontId="75" fillId="0" borderId="0" xfId="3861" applyNumberFormat="1" applyFont="1" applyAlignment="1" applyProtection="1">
      <alignment horizontal="center"/>
    </xf>
    <xf numFmtId="4" fontId="22" fillId="0" borderId="0" xfId="3861" applyNumberFormat="1" applyFont="1" applyAlignment="1" applyProtection="1">
      <alignment horizontal="right"/>
    </xf>
    <xf numFmtId="2" fontId="22" fillId="28" borderId="0" xfId="3865" applyNumberFormat="1" applyFont="1" applyFill="1" applyBorder="1" applyAlignment="1" applyProtection="1">
      <alignment horizontal="left" vertical="top"/>
    </xf>
    <xf numFmtId="2" fontId="22" fillId="28" borderId="0" xfId="3865" applyNumberFormat="1" applyFont="1" applyFill="1" applyBorder="1" applyAlignment="1" applyProtection="1">
      <alignment horizontal="center"/>
    </xf>
    <xf numFmtId="3" fontId="75" fillId="28" borderId="0" xfId="3865" applyNumberFormat="1" applyFont="1" applyFill="1" applyBorder="1" applyAlignment="1" applyProtection="1">
      <alignment horizontal="center" vertical="top"/>
    </xf>
    <xf numFmtId="0" fontId="65" fillId="0" borderId="0" xfId="3861" applyFont="1" applyAlignment="1" applyProtection="1">
      <alignment horizontal="left" vertical="top"/>
    </xf>
    <xf numFmtId="0" fontId="22" fillId="0" borderId="0" xfId="3861" applyFont="1" applyFill="1" applyAlignment="1" applyProtection="1">
      <alignment horizontal="left" vertical="top"/>
    </xf>
    <xf numFmtId="0" fontId="64" fillId="0" borderId="0" xfId="3861" applyFont="1" applyFill="1" applyAlignment="1" applyProtection="1">
      <alignment horizontal="left" vertical="top"/>
    </xf>
    <xf numFmtId="0" fontId="22" fillId="0" borderId="0" xfId="3861" applyFont="1" applyFill="1" applyAlignment="1" applyProtection="1">
      <alignment horizontal="center" vertical="top"/>
    </xf>
    <xf numFmtId="166" fontId="22" fillId="0" borderId="0" xfId="3861" applyNumberFormat="1" applyFont="1" applyFill="1" applyAlignment="1" applyProtection="1">
      <alignment horizontal="center" vertical="top"/>
    </xf>
    <xf numFmtId="167" fontId="75" fillId="0" borderId="0" xfId="3861" applyNumberFormat="1" applyFont="1" applyFill="1" applyAlignment="1" applyProtection="1">
      <alignment horizontal="center" vertical="top"/>
    </xf>
    <xf numFmtId="4" fontId="22" fillId="0" borderId="0" xfId="3861" applyNumberFormat="1" applyFont="1" applyFill="1" applyAlignment="1" applyProtection="1">
      <alignment horizontal="right" vertical="top"/>
    </xf>
    <xf numFmtId="0" fontId="22" fillId="0" borderId="0" xfId="3861" applyFont="1" applyFill="1" applyAlignment="1" applyProtection="1">
      <alignment horizontal="justify" vertical="top"/>
    </xf>
    <xf numFmtId="1" fontId="22" fillId="0" borderId="0" xfId="3861" applyNumberFormat="1" applyFont="1" applyFill="1" applyAlignment="1" applyProtection="1">
      <alignment horizontal="center" vertical="top"/>
    </xf>
    <xf numFmtId="167" fontId="22" fillId="0" borderId="0" xfId="3861" applyNumberFormat="1" applyFont="1" applyFill="1" applyAlignment="1" applyProtection="1">
      <alignment horizontal="right" vertical="top"/>
    </xf>
    <xf numFmtId="0" fontId="64" fillId="0" borderId="0" xfId="3861" applyFont="1" applyFill="1" applyAlignment="1" applyProtection="1">
      <alignment horizontal="left" vertical="center"/>
    </xf>
    <xf numFmtId="0" fontId="22" fillId="0" borderId="0" xfId="3861" applyFont="1" applyFill="1" applyAlignment="1" applyProtection="1">
      <alignment wrapText="1"/>
    </xf>
    <xf numFmtId="0" fontId="22" fillId="0" borderId="0" xfId="3861" applyFont="1" applyFill="1" applyAlignment="1" applyProtection="1">
      <alignment horizontal="center"/>
    </xf>
    <xf numFmtId="0" fontId="22" fillId="0" borderId="0" xfId="3861" applyFont="1" applyFill="1" applyAlignment="1" applyProtection="1">
      <alignment horizontal="right"/>
    </xf>
    <xf numFmtId="0" fontId="75" fillId="0" borderId="0" xfId="3861" applyFont="1" applyFill="1" applyAlignment="1" applyProtection="1">
      <alignment horizontal="right"/>
    </xf>
    <xf numFmtId="167" fontId="22" fillId="0" borderId="0" xfId="3861" applyNumberFormat="1" applyFont="1" applyFill="1" applyAlignment="1" applyProtection="1">
      <alignment horizontal="right"/>
    </xf>
    <xf numFmtId="1" fontId="22" fillId="0" borderId="0" xfId="3861" applyNumberFormat="1" applyFont="1" applyFill="1" applyAlignment="1" applyProtection="1">
      <alignment horizontal="center"/>
    </xf>
    <xf numFmtId="167" fontId="22" fillId="0" borderId="0" xfId="3863" applyNumberFormat="1" applyFont="1" applyFill="1" applyBorder="1" applyProtection="1"/>
    <xf numFmtId="0" fontId="22" fillId="0" borderId="0" xfId="4498" applyFont="1" applyFill="1" applyAlignment="1" applyProtection="1">
      <alignment vertical="top" wrapText="1"/>
    </xf>
    <xf numFmtId="0" fontId="22" fillId="0" borderId="0" xfId="4498" applyFont="1" applyFill="1" applyAlignment="1" applyProtection="1">
      <alignment horizontal="center" vertical="top"/>
    </xf>
    <xf numFmtId="167" fontId="22" fillId="0" borderId="0" xfId="3861" applyNumberFormat="1" applyFont="1" applyProtection="1"/>
    <xf numFmtId="0" fontId="22" fillId="0" borderId="0" xfId="4498" applyFont="1" applyFill="1" applyBorder="1" applyAlignment="1" applyProtection="1">
      <alignment vertical="top" wrapText="1"/>
    </xf>
    <xf numFmtId="0" fontId="22" fillId="0" borderId="0" xfId="4498" applyFont="1" applyFill="1" applyBorder="1" applyAlignment="1" applyProtection="1">
      <alignment horizontal="center" vertical="top"/>
    </xf>
    <xf numFmtId="0" fontId="22" fillId="0" borderId="0" xfId="4498" applyFont="1" applyBorder="1" applyAlignment="1" applyProtection="1">
      <alignment vertical="top" wrapText="1"/>
    </xf>
    <xf numFmtId="0" fontId="22" fillId="0" borderId="0" xfId="4498" applyFont="1" applyBorder="1" applyAlignment="1" applyProtection="1">
      <alignment horizontal="center" vertical="top"/>
    </xf>
    <xf numFmtId="167" fontId="75" fillId="0" borderId="0" xfId="4498" applyNumberFormat="1" applyFont="1" applyBorder="1" applyAlignment="1" applyProtection="1">
      <alignment horizontal="center" vertical="top"/>
    </xf>
    <xf numFmtId="167" fontId="22" fillId="0" borderId="0" xfId="3861" applyNumberFormat="1" applyFont="1" applyBorder="1" applyAlignment="1" applyProtection="1">
      <alignment horizontal="right"/>
    </xf>
    <xf numFmtId="0" fontId="64" fillId="28" borderId="51" xfId="3861" applyFont="1" applyFill="1" applyBorder="1" applyAlignment="1" applyProtection="1">
      <alignment vertical="center"/>
    </xf>
    <xf numFmtId="167" fontId="64" fillId="28" borderId="51" xfId="3861" applyNumberFormat="1" applyFont="1" applyFill="1" applyBorder="1" applyAlignment="1" applyProtection="1">
      <alignment horizontal="center" vertical="center"/>
    </xf>
    <xf numFmtId="167" fontId="64" fillId="28" borderId="50" xfId="3861" applyNumberFormat="1" applyFont="1" applyFill="1" applyBorder="1" applyAlignment="1" applyProtection="1">
      <alignment horizontal="right" vertical="center"/>
    </xf>
    <xf numFmtId="0" fontId="75" fillId="0" borderId="0" xfId="3861" applyFont="1" applyAlignment="1" applyProtection="1">
      <alignment horizontal="left" vertical="top" wrapText="1"/>
    </xf>
    <xf numFmtId="167" fontId="75" fillId="0" borderId="0" xfId="3863" applyNumberFormat="1" applyFont="1" applyFill="1" applyBorder="1" applyAlignment="1" applyProtection="1">
      <alignment horizontal="right" vertical="top"/>
    </xf>
    <xf numFmtId="49" fontId="64" fillId="28" borderId="52" xfId="3861" applyNumberFormat="1" applyFont="1" applyFill="1" applyBorder="1" applyAlignment="1" applyProtection="1">
      <alignment horizontal="left" vertical="top"/>
    </xf>
    <xf numFmtId="0" fontId="63" fillId="0" borderId="0" xfId="0" applyFont="1" applyProtection="1"/>
    <xf numFmtId="0" fontId="22" fillId="0" borderId="0" xfId="3861" applyFont="1" applyBorder="1" applyAlignment="1" applyProtection="1">
      <alignment horizontal="left" vertical="top" wrapText="1"/>
    </xf>
    <xf numFmtId="0" fontId="22" fillId="0" borderId="0" xfId="3861" applyFont="1" applyAlignment="1" applyProtection="1">
      <alignment horizontal="left" vertical="top" wrapText="1"/>
    </xf>
    <xf numFmtId="0" fontId="22" fillId="0" borderId="0" xfId="3861" applyFont="1" applyAlignment="1" applyProtection="1">
      <alignment horizontal="center" vertical="top" wrapText="1"/>
    </xf>
    <xf numFmtId="167" fontId="75" fillId="0" borderId="0" xfId="3861" applyNumberFormat="1" applyFont="1" applyFill="1" applyAlignment="1" applyProtection="1">
      <alignment horizontal="center" vertical="top" wrapText="1"/>
    </xf>
    <xf numFmtId="167" fontId="22" fillId="0" borderId="0" xfId="3861" applyNumberFormat="1" applyFont="1" applyFill="1" applyAlignment="1" applyProtection="1">
      <alignment horizontal="center" vertical="top" wrapText="1"/>
    </xf>
    <xf numFmtId="4" fontId="75" fillId="0" borderId="0" xfId="3861" applyNumberFormat="1" applyFont="1" applyBorder="1" applyAlignment="1" applyProtection="1">
      <alignment horizontal="right" vertical="top"/>
    </xf>
    <xf numFmtId="4" fontId="22" fillId="0" borderId="0" xfId="3861" applyNumberFormat="1" applyFont="1" applyBorder="1" applyAlignment="1" applyProtection="1">
      <alignment horizontal="right" vertical="top"/>
    </xf>
    <xf numFmtId="4" fontId="75" fillId="0" borderId="0" xfId="3861" applyNumberFormat="1" applyFont="1" applyFill="1" applyBorder="1" applyAlignment="1" applyProtection="1">
      <alignment horizontal="right" vertical="top"/>
    </xf>
    <xf numFmtId="4" fontId="66" fillId="0" borderId="0" xfId="3861" applyNumberFormat="1" applyFont="1" applyFill="1" applyBorder="1" applyAlignment="1" applyProtection="1">
      <alignment horizontal="right" vertical="top"/>
    </xf>
    <xf numFmtId="4" fontId="75" fillId="81" borderId="0" xfId="3861" applyNumberFormat="1" applyFont="1" applyFill="1" applyBorder="1" applyAlignment="1" applyProtection="1">
      <alignment horizontal="right" vertical="top"/>
    </xf>
    <xf numFmtId="4" fontId="22" fillId="81" borderId="0" xfId="3861" applyNumberFormat="1" applyFont="1" applyFill="1" applyBorder="1" applyAlignment="1" applyProtection="1">
      <alignment horizontal="right" vertical="top"/>
    </xf>
    <xf numFmtId="0" fontId="22" fillId="0" borderId="0" xfId="3861" applyFont="1" applyAlignment="1" applyProtection="1">
      <alignment vertical="top" wrapText="1"/>
    </xf>
    <xf numFmtId="4" fontId="21" fillId="81" borderId="51" xfId="3861" applyNumberFormat="1" applyFont="1" applyFill="1" applyBorder="1" applyAlignment="1" applyProtection="1">
      <alignment horizontal="right" vertical="top"/>
    </xf>
    <xf numFmtId="2" fontId="22" fillId="28" borderId="61" xfId="3862" applyFont="1" applyFill="1" applyBorder="1" applyAlignment="1" applyProtection="1">
      <alignment horizontal="left" vertical="top"/>
    </xf>
    <xf numFmtId="2" fontId="22" fillId="28" borderId="61" xfId="3862" applyFont="1" applyFill="1" applyBorder="1" applyAlignment="1" applyProtection="1">
      <alignment horizontal="center"/>
    </xf>
    <xf numFmtId="2" fontId="22" fillId="28" borderId="62" xfId="3862" applyFont="1" applyFill="1" applyBorder="1" applyAlignment="1" applyProtection="1">
      <alignment horizontal="center"/>
    </xf>
    <xf numFmtId="3" fontId="22" fillId="28" borderId="62" xfId="3862" applyNumberFormat="1" applyFont="1" applyFill="1" applyBorder="1" applyAlignment="1" applyProtection="1">
      <alignment horizontal="center"/>
    </xf>
    <xf numFmtId="3" fontId="75" fillId="28" borderId="62" xfId="3862" applyNumberFormat="1" applyFont="1" applyFill="1" applyBorder="1" applyAlignment="1" applyProtection="1">
      <alignment horizontal="center"/>
    </xf>
    <xf numFmtId="3" fontId="22" fillId="28" borderId="61" xfId="3862" applyNumberFormat="1" applyFont="1" applyFill="1" applyBorder="1" applyAlignment="1" applyProtection="1">
      <alignment horizontal="center"/>
    </xf>
    <xf numFmtId="0" fontId="75" fillId="0" borderId="0" xfId="3861" applyFont="1" applyBorder="1" applyProtection="1"/>
    <xf numFmtId="4" fontId="22" fillId="0" borderId="0" xfId="4703" applyNumberFormat="1" applyFont="1" applyAlignment="1" applyProtection="1">
      <alignment horizontal="center" vertical="top"/>
    </xf>
    <xf numFmtId="1" fontId="22" fillId="0" borderId="0" xfId="4703" applyNumberFormat="1" applyFont="1" applyAlignment="1" applyProtection="1">
      <alignment horizontal="center" vertical="top"/>
    </xf>
    <xf numFmtId="0" fontId="75" fillId="0" borderId="0" xfId="3861" applyFont="1" applyAlignment="1" applyProtection="1">
      <alignment vertical="top"/>
    </xf>
    <xf numFmtId="0" fontId="22" fillId="0" borderId="0" xfId="3861" applyFont="1" applyAlignment="1" applyProtection="1">
      <alignment vertical="top"/>
    </xf>
    <xf numFmtId="4" fontId="22" fillId="0" borderId="0" xfId="4703" applyNumberFormat="1" applyFont="1" applyFill="1" applyBorder="1" applyAlignment="1" applyProtection="1">
      <alignment horizontal="center" vertical="top"/>
    </xf>
    <xf numFmtId="1" fontId="22" fillId="0" borderId="0" xfId="4703" applyNumberFormat="1" applyFont="1" applyFill="1" applyBorder="1" applyAlignment="1" applyProtection="1">
      <alignment horizontal="center" vertical="top"/>
    </xf>
    <xf numFmtId="0" fontId="75" fillId="0" borderId="0" xfId="3861" applyFont="1" applyBorder="1" applyAlignment="1" applyProtection="1">
      <alignment vertical="top"/>
    </xf>
    <xf numFmtId="0" fontId="22" fillId="0" borderId="0" xfId="3861" applyFont="1" applyBorder="1" applyAlignment="1" applyProtection="1">
      <alignment vertical="top"/>
    </xf>
    <xf numFmtId="4" fontId="22" fillId="0" borderId="0" xfId="4703" applyNumberFormat="1" applyFont="1" applyFill="1" applyBorder="1" applyAlignment="1" applyProtection="1">
      <alignment horizontal="center"/>
    </xf>
    <xf numFmtId="1" fontId="22" fillId="0" borderId="0" xfId="4703" applyNumberFormat="1" applyFont="1" applyFill="1" applyBorder="1" applyAlignment="1" applyProtection="1">
      <alignment horizontal="center"/>
    </xf>
    <xf numFmtId="4" fontId="21" fillId="0" borderId="0" xfId="3861" applyNumberFormat="1" applyFont="1" applyBorder="1" applyAlignment="1" applyProtection="1">
      <alignment wrapText="1"/>
    </xf>
    <xf numFmtId="0" fontId="70" fillId="0" borderId="0" xfId="3861" applyFont="1" applyAlignment="1" applyProtection="1">
      <alignment wrapText="1"/>
    </xf>
    <xf numFmtId="1" fontId="75" fillId="0" borderId="0" xfId="4703" applyNumberFormat="1" applyFont="1" applyFill="1" applyBorder="1" applyAlignment="1" applyProtection="1">
      <alignment horizontal="center" vertical="top"/>
    </xf>
    <xf numFmtId="0" fontId="75" fillId="0" borderId="0" xfId="3861" applyFont="1" applyBorder="1" applyAlignment="1" applyProtection="1">
      <alignment wrapText="1"/>
    </xf>
    <xf numFmtId="0" fontId="68" fillId="0" borderId="0" xfId="3861" applyFont="1" applyAlignment="1" applyProtection="1">
      <alignment wrapText="1"/>
    </xf>
    <xf numFmtId="0" fontId="70" fillId="0" borderId="0" xfId="3861" applyFont="1" applyBorder="1" applyAlignment="1" applyProtection="1">
      <alignment wrapText="1"/>
    </xf>
    <xf numFmtId="0" fontId="70" fillId="0" borderId="0" xfId="3861" applyFont="1" applyBorder="1" applyAlignment="1" applyProtection="1">
      <alignment horizontal="right" wrapText="1"/>
    </xf>
    <xf numFmtId="3" fontId="75" fillId="0" borderId="0" xfId="3862" applyNumberFormat="1" applyFont="1" applyFill="1" applyBorder="1" applyProtection="1">
      <alignment horizontal="right"/>
    </xf>
    <xf numFmtId="2" fontId="66" fillId="0" borderId="0" xfId="3862" applyFont="1" applyFill="1" applyBorder="1" applyProtection="1">
      <alignment horizontal="right"/>
    </xf>
    <xf numFmtId="2" fontId="22" fillId="28" borderId="0" xfId="3862" applyFont="1" applyFill="1" applyBorder="1" applyAlignment="1" applyProtection="1">
      <alignment horizontal="left" vertical="top"/>
    </xf>
    <xf numFmtId="2" fontId="22" fillId="28" borderId="0" xfId="3862" applyFont="1" applyFill="1" applyBorder="1" applyAlignment="1" applyProtection="1">
      <alignment horizontal="center"/>
    </xf>
    <xf numFmtId="3" fontId="22" fillId="28" borderId="0" xfId="3862" applyNumberFormat="1" applyFont="1" applyFill="1" applyBorder="1" applyAlignment="1" applyProtection="1">
      <alignment horizontal="center"/>
    </xf>
    <xf numFmtId="3" fontId="75" fillId="28" borderId="0" xfId="3862" applyNumberFormat="1" applyFont="1" applyFill="1" applyBorder="1" applyAlignment="1" applyProtection="1">
      <alignment horizontal="center"/>
    </xf>
    <xf numFmtId="2" fontId="22" fillId="0" borderId="0" xfId="3862" applyFont="1" applyFill="1" applyBorder="1" applyAlignment="1" applyProtection="1">
      <alignment horizontal="left" vertical="top"/>
    </xf>
    <xf numFmtId="3" fontId="22" fillId="0" borderId="0" xfId="3862" applyNumberFormat="1" applyFont="1" applyFill="1" applyBorder="1" applyAlignment="1" applyProtection="1">
      <alignment horizontal="center"/>
    </xf>
    <xf numFmtId="2" fontId="22" fillId="0" borderId="0" xfId="3862" applyFont="1" applyFill="1" applyBorder="1" applyProtection="1">
      <alignment horizontal="right"/>
    </xf>
    <xf numFmtId="2" fontId="75" fillId="0" borderId="0" xfId="3862" applyFont="1" applyFill="1" applyBorder="1" applyAlignment="1" applyProtection="1">
      <alignment horizontal="left"/>
    </xf>
    <xf numFmtId="2" fontId="64" fillId="28" borderId="52" xfId="3862" applyFont="1" applyFill="1" applyBorder="1" applyAlignment="1" applyProtection="1">
      <alignment horizontal="left" vertical="top"/>
    </xf>
    <xf numFmtId="2" fontId="64" fillId="28" borderId="51" xfId="4702" applyNumberFormat="1" applyFont="1" applyFill="1" applyBorder="1" applyAlignment="1" applyProtection="1"/>
    <xf numFmtId="1" fontId="64" fillId="28" borderId="51" xfId="4702" applyNumberFormat="1" applyFont="1" applyFill="1" applyBorder="1" applyAlignment="1" applyProtection="1">
      <alignment horizontal="center"/>
    </xf>
    <xf numFmtId="4" fontId="21" fillId="28" borderId="51" xfId="3862" applyNumberFormat="1" applyFont="1" applyFill="1" applyBorder="1" applyAlignment="1" applyProtection="1">
      <alignment horizontal="right" vertical="center"/>
    </xf>
    <xf numFmtId="2" fontId="22" fillId="0" borderId="0" xfId="3862" applyFont="1" applyFill="1" applyBorder="1" applyAlignment="1" applyProtection="1">
      <alignment horizontal="center" vertical="top"/>
    </xf>
    <xf numFmtId="3" fontId="75" fillId="0" borderId="0" xfId="3862" applyNumberFormat="1" applyFont="1" applyFill="1" applyBorder="1" applyAlignment="1" applyProtection="1">
      <alignment horizontal="right" vertical="top"/>
    </xf>
    <xf numFmtId="2" fontId="22" fillId="0" borderId="0" xfId="3862" applyFont="1" applyFill="1" applyBorder="1" applyAlignment="1" applyProtection="1">
      <alignment horizontal="right" vertical="top"/>
    </xf>
    <xf numFmtId="2" fontId="66" fillId="0" borderId="0" xfId="3862" applyFont="1" applyFill="1" applyBorder="1" applyAlignment="1" applyProtection="1">
      <alignment horizontal="center" vertical="top"/>
    </xf>
    <xf numFmtId="2" fontId="66" fillId="0" borderId="0" xfId="3862" applyFont="1" applyFill="1" applyBorder="1" applyAlignment="1" applyProtection="1">
      <alignment horizontal="right" vertical="top"/>
    </xf>
    <xf numFmtId="2" fontId="22" fillId="28" borderId="0" xfId="3862" applyFont="1" applyFill="1" applyBorder="1" applyAlignment="1" applyProtection="1">
      <alignment horizontal="center" vertical="top"/>
    </xf>
    <xf numFmtId="3" fontId="22" fillId="28" borderId="0" xfId="3862" applyNumberFormat="1" applyFont="1" applyFill="1" applyBorder="1" applyAlignment="1" applyProtection="1">
      <alignment horizontal="center" vertical="top"/>
    </xf>
    <xf numFmtId="3" fontId="75" fillId="28" borderId="0" xfId="3862" applyNumberFormat="1" applyFont="1" applyFill="1" applyBorder="1" applyAlignment="1" applyProtection="1">
      <alignment horizontal="center" vertical="top"/>
    </xf>
    <xf numFmtId="3" fontId="22" fillId="0" borderId="0" xfId="3862" applyNumberFormat="1" applyFont="1" applyFill="1" applyBorder="1" applyAlignment="1" applyProtection="1">
      <alignment horizontal="center" vertical="top"/>
    </xf>
    <xf numFmtId="3" fontId="22" fillId="0" borderId="0" xfId="3862" applyNumberFormat="1" applyFont="1" applyFill="1" applyBorder="1" applyAlignment="1" applyProtection="1">
      <alignment horizontal="right" vertical="top"/>
    </xf>
    <xf numFmtId="1" fontId="64" fillId="28" borderId="51" xfId="4702" applyNumberFormat="1" applyFont="1" applyFill="1" applyBorder="1" applyAlignment="1" applyProtection="1">
      <alignment horizontal="center" vertical="top"/>
    </xf>
    <xf numFmtId="4" fontId="21" fillId="28" borderId="51" xfId="3862" applyNumberFormat="1" applyFont="1" applyFill="1" applyBorder="1" applyAlignment="1" applyProtection="1">
      <alignment horizontal="right" vertical="top"/>
    </xf>
    <xf numFmtId="192" fontId="179" fillId="0" borderId="0" xfId="4925" applyNumberFormat="1" applyFont="1" applyBorder="1" applyAlignment="1" applyProtection="1">
      <alignment vertical="top" wrapText="1"/>
    </xf>
    <xf numFmtId="192" fontId="51" fillId="0" borderId="0" xfId="4925" applyNumberFormat="1" applyFont="1" applyBorder="1" applyAlignment="1" applyProtection="1">
      <alignment horizontal="center" vertical="top"/>
    </xf>
    <xf numFmtId="4" fontId="51" fillId="0" borderId="0" xfId="3861" applyNumberFormat="1" applyFont="1" applyBorder="1" applyAlignment="1" applyProtection="1">
      <alignment vertical="top"/>
    </xf>
    <xf numFmtId="4" fontId="179" fillId="0" borderId="0" xfId="3861" applyNumberFormat="1" applyFont="1" applyBorder="1" applyAlignment="1" applyProtection="1">
      <alignment horizontal="right" vertical="top"/>
    </xf>
    <xf numFmtId="192" fontId="180" fillId="0" borderId="0" xfId="4925" applyNumberFormat="1" applyFont="1" applyBorder="1" applyAlignment="1" applyProtection="1">
      <alignment horizontal="left" vertical="top"/>
    </xf>
    <xf numFmtId="192" fontId="51" fillId="0" borderId="0" xfId="4925" applyNumberFormat="1" applyFont="1" applyBorder="1" applyAlignment="1" applyProtection="1">
      <alignment horizontal="justify" vertical="top" wrapText="1"/>
    </xf>
    <xf numFmtId="4" fontId="51" fillId="0" borderId="0" xfId="4925" applyNumberFormat="1" applyFont="1" applyBorder="1" applyAlignment="1" applyProtection="1">
      <alignment vertical="top"/>
    </xf>
    <xf numFmtId="4" fontId="75" fillId="0" borderId="0" xfId="4925" applyNumberFormat="1" applyFont="1" applyFill="1" applyBorder="1" applyAlignment="1" applyProtection="1">
      <alignment horizontal="right" vertical="top"/>
    </xf>
    <xf numFmtId="4" fontId="51" fillId="0" borderId="0" xfId="3861" applyNumberFormat="1" applyFont="1" applyBorder="1" applyAlignment="1" applyProtection="1">
      <alignment horizontal="right" vertical="top"/>
    </xf>
    <xf numFmtId="192" fontId="51" fillId="0" borderId="0" xfId="4925" applyNumberFormat="1" applyFont="1" applyBorder="1" applyAlignment="1" applyProtection="1">
      <alignment vertical="top" wrapText="1"/>
    </xf>
    <xf numFmtId="192" fontId="51" fillId="0" borderId="0" xfId="4925" applyNumberFormat="1" applyFont="1" applyBorder="1" applyAlignment="1" applyProtection="1">
      <alignment vertical="justify" wrapText="1"/>
    </xf>
    <xf numFmtId="4" fontId="51" fillId="0" borderId="0" xfId="4703" applyNumberFormat="1" applyFont="1" applyFill="1" applyBorder="1" applyAlignment="1" applyProtection="1">
      <alignment horizontal="center"/>
    </xf>
    <xf numFmtId="1" fontId="51" fillId="0" borderId="0" xfId="4703" applyNumberFormat="1" applyFont="1" applyFill="1" applyBorder="1" applyAlignment="1" applyProtection="1">
      <alignment horizontal="center"/>
    </xf>
    <xf numFmtId="167" fontId="51" fillId="0" borderId="0" xfId="3863" applyNumberFormat="1" applyFont="1" applyFill="1" applyBorder="1" applyAlignment="1" applyProtection="1">
      <alignment horizontal="right"/>
    </xf>
    <xf numFmtId="2" fontId="51" fillId="0" borderId="0" xfId="3862" applyFont="1" applyFill="1" applyBorder="1" applyAlignment="1" applyProtection="1">
      <alignment horizontal="center"/>
    </xf>
    <xf numFmtId="3" fontId="51" fillId="0" borderId="0" xfId="3862" applyNumberFormat="1" applyFont="1" applyFill="1" applyBorder="1" applyAlignment="1" applyProtection="1">
      <alignment horizontal="center"/>
    </xf>
    <xf numFmtId="3" fontId="51" fillId="0" borderId="0" xfId="3862" applyNumberFormat="1" applyFont="1" applyFill="1" applyBorder="1" applyProtection="1">
      <alignment horizontal="right"/>
    </xf>
    <xf numFmtId="2" fontId="65" fillId="0" borderId="0" xfId="3862" applyFont="1" applyFill="1" applyBorder="1" applyAlignment="1" applyProtection="1">
      <alignment horizontal="left"/>
    </xf>
    <xf numFmtId="2" fontId="22" fillId="28" borderId="52" xfId="3862" applyFont="1" applyFill="1" applyBorder="1" applyAlignment="1" applyProtection="1">
      <alignment horizontal="left" vertical="top"/>
    </xf>
    <xf numFmtId="167" fontId="75" fillId="0" borderId="0" xfId="3862" applyNumberFormat="1" applyFont="1" applyFill="1" applyBorder="1" applyProtection="1">
      <alignment horizontal="right"/>
    </xf>
    <xf numFmtId="167" fontId="75" fillId="28" borderId="0" xfId="3862" applyNumberFormat="1" applyFont="1" applyFill="1" applyBorder="1" applyAlignment="1" applyProtection="1">
      <alignment horizontal="center"/>
    </xf>
    <xf numFmtId="167" fontId="75" fillId="0" borderId="0" xfId="3861" applyNumberFormat="1" applyFont="1" applyProtection="1"/>
    <xf numFmtId="0" fontId="64" fillId="0" borderId="0" xfId="3861" applyFont="1" applyAlignment="1" applyProtection="1">
      <alignment horizontal="left" vertical="top"/>
    </xf>
    <xf numFmtId="0" fontId="64" fillId="0" borderId="0" xfId="3861" applyFont="1" applyAlignment="1" applyProtection="1">
      <alignment vertical="top" wrapText="1"/>
    </xf>
    <xf numFmtId="0" fontId="64" fillId="0" borderId="0" xfId="3861" applyFont="1" applyAlignment="1" applyProtection="1">
      <alignment vertical="top"/>
    </xf>
    <xf numFmtId="167" fontId="21" fillId="0" borderId="0" xfId="3861" applyNumberFormat="1" applyFont="1" applyAlignment="1" applyProtection="1">
      <alignment vertical="top"/>
    </xf>
    <xf numFmtId="167" fontId="75" fillId="0" borderId="0" xfId="3861" applyNumberFormat="1" applyFont="1" applyAlignment="1" applyProtection="1">
      <alignment vertical="top"/>
    </xf>
    <xf numFmtId="167" fontId="22" fillId="0" borderId="0" xfId="3861" applyNumberFormat="1" applyFont="1" applyAlignment="1" applyProtection="1">
      <alignment vertical="top"/>
    </xf>
    <xf numFmtId="0" fontId="22" fillId="0" borderId="0" xfId="3" applyFont="1" applyFill="1" applyProtection="1">
      <protection locked="0"/>
    </xf>
    <xf numFmtId="4" fontId="22" fillId="0" borderId="0" xfId="9" applyNumberFormat="1" applyFont="1" applyFill="1" applyBorder="1" applyAlignment="1" applyProtection="1">
      <alignment horizontal="right"/>
      <protection locked="0"/>
    </xf>
    <xf numFmtId="4" fontId="22" fillId="0" borderId="2" xfId="9" applyNumberFormat="1" applyFont="1" applyFill="1" applyBorder="1" applyAlignment="1" applyProtection="1">
      <alignment horizontal="right"/>
      <protection locked="0"/>
    </xf>
    <xf numFmtId="4" fontId="22" fillId="0" borderId="0" xfId="9" applyNumberFormat="1" applyFont="1" applyFill="1" applyAlignment="1" applyProtection="1">
      <alignment horizontal="right"/>
      <protection locked="0"/>
    </xf>
    <xf numFmtId="2" fontId="22" fillId="0" borderId="0" xfId="9" applyNumberFormat="1" applyFont="1" applyFill="1" applyBorder="1" applyAlignment="1" applyProtection="1">
      <alignment horizontal="right"/>
      <protection locked="0"/>
    </xf>
    <xf numFmtId="2" fontId="22" fillId="0" borderId="2" xfId="9" applyNumberFormat="1" applyFont="1" applyFill="1" applyBorder="1" applyAlignment="1" applyProtection="1">
      <alignment horizontal="right"/>
      <protection locked="0"/>
    </xf>
    <xf numFmtId="2" fontId="22" fillId="0" borderId="18" xfId="9" applyNumberFormat="1" applyFont="1" applyFill="1" applyBorder="1" applyAlignment="1" applyProtection="1">
      <alignment horizontal="right"/>
      <protection locked="0"/>
    </xf>
    <xf numFmtId="4" fontId="22" fillId="0" borderId="18" xfId="9" applyNumberFormat="1" applyFont="1" applyBorder="1" applyAlignment="1" applyProtection="1">
      <alignment horizontal="right" wrapText="1"/>
      <protection locked="0"/>
    </xf>
    <xf numFmtId="4" fontId="22" fillId="0" borderId="2" xfId="9" applyNumberFormat="1" applyFont="1" applyFill="1" applyBorder="1" applyAlignment="1" applyProtection="1">
      <alignment wrapText="1"/>
      <protection locked="0"/>
    </xf>
    <xf numFmtId="4" fontId="22" fillId="0" borderId="0" xfId="9" applyNumberFormat="1" applyFont="1" applyAlignment="1" applyProtection="1">
      <alignment horizontal="right"/>
      <protection locked="0"/>
    </xf>
    <xf numFmtId="4" fontId="22" fillId="0" borderId="2" xfId="9" applyNumberFormat="1" applyFont="1" applyFill="1" applyBorder="1" applyAlignment="1" applyProtection="1">
      <alignment horizontal="right" wrapText="1"/>
      <protection locked="0"/>
    </xf>
    <xf numFmtId="4" fontId="22" fillId="0" borderId="0" xfId="9" applyNumberFormat="1" applyFont="1" applyFill="1" applyBorder="1" applyAlignment="1" applyProtection="1">
      <alignment horizontal="center"/>
      <protection locked="0"/>
    </xf>
    <xf numFmtId="4" fontId="22" fillId="0" borderId="0" xfId="9" applyNumberFormat="1" applyFont="1" applyFill="1" applyBorder="1" applyAlignment="1" applyProtection="1">
      <alignment horizontal="center" vertical="center"/>
      <protection locked="0"/>
    </xf>
    <xf numFmtId="0" fontId="22" fillId="0" borderId="0" xfId="3" applyFont="1" applyFill="1" applyAlignment="1" applyProtection="1">
      <alignment horizontal="center"/>
      <protection locked="0"/>
    </xf>
    <xf numFmtId="0" fontId="18" fillId="0" borderId="30" xfId="3" applyFont="1" applyFill="1" applyBorder="1" applyProtection="1"/>
    <xf numFmtId="0" fontId="18" fillId="0" borderId="31" xfId="3" applyFont="1" applyFill="1" applyBorder="1" applyAlignment="1" applyProtection="1">
      <alignment horizontal="right"/>
    </xf>
    <xf numFmtId="0" fontId="18" fillId="0" borderId="0" xfId="3" applyFont="1" applyFill="1" applyAlignment="1" applyProtection="1">
      <alignment horizontal="left" vertical="top"/>
    </xf>
    <xf numFmtId="0" fontId="75" fillId="0" borderId="18" xfId="9" applyFont="1" applyFill="1" applyBorder="1" applyAlignment="1" applyProtection="1">
      <alignment horizontal="left" vertical="top" wrapText="1"/>
    </xf>
    <xf numFmtId="0" fontId="75" fillId="0" borderId="0" xfId="9" applyFont="1" applyFill="1" applyBorder="1" applyAlignment="1" applyProtection="1">
      <alignment horizontal="left" vertical="top"/>
    </xf>
    <xf numFmtId="0" fontId="75" fillId="0" borderId="0" xfId="9" applyFont="1" applyFill="1" applyBorder="1" applyAlignment="1" applyProtection="1">
      <alignment horizontal="left" vertical="top" wrapText="1"/>
    </xf>
    <xf numFmtId="0" fontId="75" fillId="0" borderId="0" xfId="9" applyFont="1" applyFill="1" applyBorder="1" applyAlignment="1" applyProtection="1">
      <alignment horizontal="left" vertical="top" readingOrder="1"/>
    </xf>
    <xf numFmtId="0" fontId="75" fillId="0" borderId="18" xfId="9" applyFont="1" applyFill="1" applyBorder="1" applyAlignment="1" applyProtection="1">
      <alignment horizontal="left" vertical="top" readingOrder="1"/>
    </xf>
    <xf numFmtId="0" fontId="75" fillId="0" borderId="35" xfId="9" applyFont="1" applyFill="1" applyBorder="1" applyAlignment="1" applyProtection="1">
      <alignment horizontal="center" vertical="top" wrapText="1"/>
    </xf>
    <xf numFmtId="0" fontId="75" fillId="0" borderId="1" xfId="9" applyFont="1" applyFill="1" applyBorder="1" applyAlignment="1" applyProtection="1">
      <alignment horizontal="left" vertical="top" readingOrder="1"/>
    </xf>
    <xf numFmtId="0" fontId="75" fillId="0" borderId="25" xfId="9" applyFont="1" applyFill="1" applyBorder="1" applyAlignment="1" applyProtection="1">
      <alignment horizontal="left" vertical="top" readingOrder="1"/>
    </xf>
    <xf numFmtId="0" fontId="22" fillId="0" borderId="2" xfId="9" applyFont="1" applyFill="1" applyBorder="1" applyAlignment="1" applyProtection="1">
      <alignment vertical="top" wrapText="1" readingOrder="1"/>
    </xf>
    <xf numFmtId="0" fontId="22" fillId="0" borderId="2" xfId="9" applyFont="1" applyFill="1" applyBorder="1" applyAlignment="1" applyProtection="1">
      <alignment horizontal="left" vertical="top"/>
    </xf>
    <xf numFmtId="0" fontId="22" fillId="0" borderId="0" xfId="9" quotePrefix="1" applyFont="1" applyFill="1" applyBorder="1" applyAlignment="1" applyProtection="1">
      <alignment horizontal="justify" vertical="top" wrapText="1" readingOrder="1"/>
    </xf>
    <xf numFmtId="0" fontId="22" fillId="0" borderId="2" xfId="9" applyFont="1" applyFill="1" applyBorder="1" applyAlignment="1" applyProtection="1">
      <alignment horizontal="justify" vertical="top" wrapText="1"/>
    </xf>
    <xf numFmtId="0" fontId="22" fillId="0" borderId="0" xfId="9" applyFont="1" applyFill="1" applyAlignment="1" applyProtection="1">
      <alignment horizontal="justify" vertical="top"/>
    </xf>
    <xf numFmtId="2" fontId="22" fillId="0" borderId="18" xfId="9" applyNumberFormat="1" applyFont="1" applyFill="1" applyBorder="1" applyProtection="1"/>
    <xf numFmtId="0" fontId="66" fillId="0" borderId="18" xfId="9" applyFont="1" applyFill="1" applyBorder="1" applyAlignment="1" applyProtection="1">
      <alignment horizontal="center" vertical="top"/>
    </xf>
    <xf numFmtId="4" fontId="66" fillId="0" borderId="2" xfId="9" applyNumberFormat="1" applyFont="1" applyFill="1" applyBorder="1" applyAlignment="1" applyProtection="1">
      <alignment horizontal="center" vertical="top" wrapText="1"/>
    </xf>
    <xf numFmtId="0" fontId="66" fillId="0" borderId="2" xfId="9" applyFont="1" applyFill="1" applyBorder="1" applyAlignment="1" applyProtection="1">
      <alignment horizontal="center" vertical="top"/>
    </xf>
    <xf numFmtId="4" fontId="22" fillId="0" borderId="2" xfId="9" applyNumberFormat="1" applyFont="1" applyFill="1" applyBorder="1" applyAlignment="1" applyProtection="1">
      <alignment horizontal="center"/>
    </xf>
    <xf numFmtId="0" fontId="22" fillId="0" borderId="20" xfId="9" applyFont="1" applyFill="1" applyBorder="1" applyAlignment="1" applyProtection="1">
      <alignment horizontal="left" vertical="top" wrapText="1"/>
    </xf>
    <xf numFmtId="0" fontId="22" fillId="0" borderId="20" xfId="9" applyFont="1" applyFill="1" applyBorder="1" applyAlignment="1" applyProtection="1">
      <alignment horizontal="center"/>
    </xf>
    <xf numFmtId="0" fontId="70" fillId="0" borderId="0" xfId="4" applyFont="1" applyFill="1" applyBorder="1" applyAlignment="1" applyProtection="1">
      <alignment vertical="center" readingOrder="1"/>
    </xf>
    <xf numFmtId="0" fontId="22" fillId="0" borderId="2" xfId="3858" applyFont="1" applyBorder="1" applyAlignment="1" applyProtection="1">
      <alignment horizontal="left" vertical="top" wrapText="1"/>
    </xf>
    <xf numFmtId="0" fontId="22" fillId="0" borderId="2" xfId="3858" applyFont="1" applyBorder="1" applyProtection="1"/>
    <xf numFmtId="0" fontId="22" fillId="0" borderId="2" xfId="3858" applyFont="1" applyBorder="1" applyAlignment="1" applyProtection="1">
      <alignment horizontal="center"/>
    </xf>
    <xf numFmtId="0" fontId="22" fillId="0" borderId="2" xfId="3858" applyFont="1" applyBorder="1" applyAlignment="1" applyProtection="1">
      <alignment horizontal="center" wrapText="1"/>
    </xf>
    <xf numFmtId="0" fontId="22" fillId="0" borderId="0" xfId="3858" applyFont="1" applyBorder="1" applyAlignment="1" applyProtection="1">
      <alignment horizontal="left" vertical="top" wrapText="1"/>
    </xf>
    <xf numFmtId="0" fontId="22" fillId="0" borderId="19" xfId="3858" applyFont="1" applyBorder="1" applyAlignment="1" applyProtection="1">
      <alignment horizontal="center" wrapText="1"/>
    </xf>
    <xf numFmtId="0" fontId="80" fillId="0" borderId="2" xfId="3858" applyFont="1" applyBorder="1" applyAlignment="1" applyProtection="1">
      <alignment horizontal="left" vertical="top" wrapText="1"/>
    </xf>
    <xf numFmtId="0" fontId="22" fillId="0" borderId="2" xfId="3858" quotePrefix="1" applyFont="1" applyBorder="1" applyAlignment="1" applyProtection="1">
      <alignment horizontal="left" vertical="top"/>
    </xf>
    <xf numFmtId="0" fontId="70" fillId="0" borderId="37" xfId="9" applyFont="1" applyFill="1" applyBorder="1" applyProtection="1"/>
    <xf numFmtId="0" fontId="70" fillId="0" borderId="0" xfId="9" applyFont="1" applyFill="1" applyBorder="1" applyProtection="1"/>
    <xf numFmtId="49" fontId="64" fillId="0" borderId="2" xfId="9" applyNumberFormat="1" applyFont="1" applyFill="1" applyBorder="1" applyAlignment="1" applyProtection="1">
      <alignment horizontal="center" vertical="center"/>
    </xf>
    <xf numFmtId="0" fontId="22" fillId="0" borderId="2" xfId="9" applyFont="1" applyFill="1" applyBorder="1" applyAlignment="1" applyProtection="1">
      <alignment horizontal="center" vertical="center"/>
    </xf>
    <xf numFmtId="4" fontId="22" fillId="0" borderId="0" xfId="9" applyNumberFormat="1" applyFont="1" applyFill="1" applyBorder="1" applyAlignment="1" applyProtection="1">
      <alignment vertical="center" readingOrder="1"/>
    </xf>
    <xf numFmtId="4" fontId="22" fillId="0" borderId="2" xfId="9" applyNumberFormat="1" applyFont="1" applyFill="1" applyBorder="1" applyAlignment="1" applyProtection="1">
      <alignment vertical="center" readingOrder="1"/>
    </xf>
    <xf numFmtId="0" fontId="22" fillId="0" borderId="18" xfId="9" applyFont="1" applyFill="1" applyBorder="1" applyAlignment="1" applyProtection="1">
      <alignment vertical="center" readingOrder="1"/>
    </xf>
    <xf numFmtId="0" fontId="22" fillId="0" borderId="2" xfId="9" applyFont="1" applyBorder="1" applyAlignment="1" applyProtection="1">
      <alignment horizontal="justify"/>
    </xf>
    <xf numFmtId="1" fontId="22" fillId="0" borderId="19" xfId="9" applyNumberFormat="1" applyFont="1" applyFill="1" applyBorder="1" applyAlignment="1" applyProtection="1">
      <alignment horizontal="center" readingOrder="1"/>
    </xf>
    <xf numFmtId="4" fontId="22" fillId="0" borderId="19" xfId="9" applyNumberFormat="1" applyFont="1" applyFill="1" applyBorder="1" applyAlignment="1" applyProtection="1">
      <alignment horizontal="center"/>
    </xf>
    <xf numFmtId="49" fontId="22" fillId="0" borderId="19" xfId="9" applyNumberFormat="1" applyFont="1" applyFill="1" applyBorder="1" applyAlignment="1" applyProtection="1">
      <alignment horizontal="center" vertical="top"/>
    </xf>
    <xf numFmtId="0" fontId="22" fillId="0" borderId="0" xfId="9" applyFont="1" applyAlignment="1" applyProtection="1">
      <alignment vertical="center"/>
    </xf>
    <xf numFmtId="0" fontId="75" fillId="0" borderId="0" xfId="9" applyFont="1" applyFill="1" applyBorder="1" applyAlignment="1" applyProtection="1">
      <alignment horizontal="justify" vertical="top" wrapText="1"/>
    </xf>
    <xf numFmtId="4" fontId="22" fillId="0" borderId="2" xfId="9" applyNumberFormat="1" applyFont="1" applyFill="1" applyBorder="1" applyAlignment="1" applyProtection="1">
      <alignment horizontal="center"/>
      <protection locked="0"/>
    </xf>
    <xf numFmtId="4" fontId="22" fillId="0" borderId="19" xfId="9" applyNumberFormat="1" applyFont="1" applyFill="1" applyBorder="1" applyAlignment="1" applyProtection="1">
      <alignment horizontal="center"/>
      <protection locked="0"/>
    </xf>
    <xf numFmtId="0" fontId="65" fillId="0" borderId="65" xfId="3853" applyFont="1" applyFill="1" applyBorder="1" applyAlignment="1" applyProtection="1">
      <alignment horizontal="center"/>
    </xf>
    <xf numFmtId="49" fontId="65" fillId="0" borderId="35" xfId="3853" applyNumberFormat="1" applyFont="1" applyFill="1" applyBorder="1" applyAlignment="1" applyProtection="1">
      <alignment horizontal="center"/>
    </xf>
    <xf numFmtId="0" fontId="22" fillId="0" borderId="0" xfId="0" applyFont="1" applyBorder="1" applyProtection="1"/>
    <xf numFmtId="49" fontId="22" fillId="0" borderId="7" xfId="0" applyNumberFormat="1" applyFont="1" applyBorder="1" applyAlignment="1" applyProtection="1">
      <alignment vertical="top"/>
    </xf>
    <xf numFmtId="0" fontId="70" fillId="0" borderId="4" xfId="0" applyFont="1" applyBorder="1" applyAlignment="1" applyProtection="1">
      <alignment horizontal="left" vertical="center" wrapText="1" readingOrder="1"/>
    </xf>
    <xf numFmtId="49" fontId="65" fillId="0" borderId="0" xfId="0" applyNumberFormat="1" applyFont="1" applyBorder="1" applyAlignment="1" applyProtection="1">
      <alignment vertical="top"/>
    </xf>
    <xf numFmtId="167" fontId="75" fillId="0" borderId="0" xfId="3863" applyNumberFormat="1" applyFont="1" applyFill="1" applyBorder="1" applyAlignment="1" applyProtection="1">
      <alignment horizontal="right" vertical="top"/>
      <protection locked="0"/>
    </xf>
    <xf numFmtId="0" fontId="23" fillId="0" borderId="0" xfId="0" applyFont="1" applyAlignment="1">
      <alignment horizontal="justify" vertical="center"/>
    </xf>
    <xf numFmtId="0" fontId="68" fillId="0" borderId="0" xfId="0" applyFont="1" applyAlignment="1">
      <alignment horizontal="justify" vertical="center"/>
    </xf>
    <xf numFmtId="0" fontId="67" fillId="0" borderId="0" xfId="0" applyFont="1" applyAlignment="1" applyProtection="1">
      <alignment horizontal="center" vertical="center"/>
    </xf>
    <xf numFmtId="49" fontId="22" fillId="0" borderId="2" xfId="0" applyNumberFormat="1" applyFont="1" applyBorder="1" applyAlignment="1" applyProtection="1">
      <alignment horizontal="left" vertical="top"/>
    </xf>
    <xf numFmtId="0" fontId="22" fillId="0" borderId="2" xfId="0" applyNumberFormat="1" applyFont="1" applyBorder="1" applyAlignment="1" applyProtection="1">
      <alignment horizontal="left" vertical="top" wrapText="1" readingOrder="1"/>
    </xf>
    <xf numFmtId="0" fontId="75" fillId="0" borderId="0" xfId="9" applyFont="1" applyFill="1" applyBorder="1" applyAlignment="1" applyProtection="1">
      <alignment horizontal="left" vertical="top" wrapText="1"/>
    </xf>
    <xf numFmtId="0" fontId="75" fillId="0" borderId="0" xfId="9" applyFont="1" applyFill="1" applyBorder="1" applyAlignment="1" applyProtection="1">
      <alignment horizontal="left" vertical="top"/>
    </xf>
  </cellXfs>
  <cellStyles count="4927">
    <cellStyle name="20 % – Poudarek1 2" xfId="37"/>
    <cellStyle name="20 % – Poudarek1 3" xfId="3866"/>
    <cellStyle name="20 % – Poudarek2 2" xfId="38"/>
    <cellStyle name="20 % – Poudarek2 3" xfId="3867"/>
    <cellStyle name="20 % – Poudarek3 2" xfId="39"/>
    <cellStyle name="20 % – Poudarek3 3" xfId="3868"/>
    <cellStyle name="20 % – Poudarek4 2" xfId="40"/>
    <cellStyle name="20 % – Poudarek4 3" xfId="3869"/>
    <cellStyle name="20 % – Poudarek5 2" xfId="41"/>
    <cellStyle name="20 % – Poudarek6 2" xfId="42"/>
    <cellStyle name="20 % – Poudarek6 3" xfId="3870"/>
    <cellStyle name="20% - Accent1" xfId="3871"/>
    <cellStyle name="20% - Accent1 2" xfId="3872"/>
    <cellStyle name="20% - Accent1 2 2" xfId="3873"/>
    <cellStyle name="20% - Accent1 2 2 2" xfId="3874"/>
    <cellStyle name="20% - Accent1 2 3" xfId="3875"/>
    <cellStyle name="20% - Accent1 2 4" xfId="3876"/>
    <cellStyle name="20% - Accent1 2 5" xfId="3877"/>
    <cellStyle name="20% - Accent1 3" xfId="3878"/>
    <cellStyle name="20% - Accent1 3 2" xfId="3879"/>
    <cellStyle name="20% - Accent1 3 3" xfId="3880"/>
    <cellStyle name="20% - Accent1 4" xfId="3881"/>
    <cellStyle name="20% - Accent1 5" xfId="3882"/>
    <cellStyle name="20% - Accent1 6" xfId="3883"/>
    <cellStyle name="20% - Accent2" xfId="3884"/>
    <cellStyle name="20% - Accent2 2" xfId="3885"/>
    <cellStyle name="20% - Accent2 2 2" xfId="3886"/>
    <cellStyle name="20% - Accent2 2 2 2" xfId="3887"/>
    <cellStyle name="20% - Accent2 2 3" xfId="3888"/>
    <cellStyle name="20% - Accent2 2 4" xfId="3889"/>
    <cellStyle name="20% - Accent2 2 5" xfId="3890"/>
    <cellStyle name="20% - Accent2 3" xfId="3891"/>
    <cellStyle name="20% - Accent2 3 2" xfId="3892"/>
    <cellStyle name="20% - Accent2 3 3" xfId="3893"/>
    <cellStyle name="20% - Accent2 4" xfId="3894"/>
    <cellStyle name="20% - Accent2 5" xfId="3895"/>
    <cellStyle name="20% - Accent2 6" xfId="3896"/>
    <cellStyle name="20% - Accent3" xfId="3897"/>
    <cellStyle name="20% - Accent3 2" xfId="3898"/>
    <cellStyle name="20% - Accent3 2 2" xfId="3899"/>
    <cellStyle name="20% - Accent3 2 2 2" xfId="3900"/>
    <cellStyle name="20% - Accent3 2 3" xfId="3901"/>
    <cellStyle name="20% - Accent3 2 4" xfId="3902"/>
    <cellStyle name="20% - Accent3 2 5" xfId="3903"/>
    <cellStyle name="20% - Accent3 3" xfId="3904"/>
    <cellStyle name="20% - Accent3 3 2" xfId="3905"/>
    <cellStyle name="20% - Accent3 3 3" xfId="3906"/>
    <cellStyle name="20% - Accent3 4" xfId="3907"/>
    <cellStyle name="20% - Accent3 5" xfId="3908"/>
    <cellStyle name="20% - Accent3 6" xfId="3909"/>
    <cellStyle name="20% - Accent4" xfId="3910"/>
    <cellStyle name="20% - Accent4 2" xfId="3911"/>
    <cellStyle name="20% - Accent4 2 2" xfId="3912"/>
    <cellStyle name="20% - Accent4 2 2 2" xfId="3913"/>
    <cellStyle name="20% - Accent4 2 3" xfId="3914"/>
    <cellStyle name="20% - Accent4 2 4" xfId="3915"/>
    <cellStyle name="20% - Accent4 2 5" xfId="3916"/>
    <cellStyle name="20% - Accent4 3" xfId="3917"/>
    <cellStyle name="20% - Accent4 3 2" xfId="3918"/>
    <cellStyle name="20% - Accent4 3 3" xfId="3919"/>
    <cellStyle name="20% - Accent4 4" xfId="3920"/>
    <cellStyle name="20% - Accent4 5" xfId="3921"/>
    <cellStyle name="20% - Accent4 6" xfId="3922"/>
    <cellStyle name="20% - Accent5" xfId="3923"/>
    <cellStyle name="20% - Accent5 2" xfId="3924"/>
    <cellStyle name="20% - Accent5 2 2" xfId="3925"/>
    <cellStyle name="20% - Accent5 3" xfId="3926"/>
    <cellStyle name="20% - Accent5 4" xfId="3927"/>
    <cellStyle name="20% - Accent5 5" xfId="3928"/>
    <cellStyle name="20% - Accent5 6" xfId="3929"/>
    <cellStyle name="20% - Accent6" xfId="3930"/>
    <cellStyle name="20% - Accent6 2" xfId="3931"/>
    <cellStyle name="20% - Accent6 2 2" xfId="3932"/>
    <cellStyle name="20% - Accent6 2 2 2" xfId="3933"/>
    <cellStyle name="20% - Accent6 2 3" xfId="3934"/>
    <cellStyle name="20% - Accent6 2 4" xfId="3935"/>
    <cellStyle name="20% - Accent6 2 5" xfId="3936"/>
    <cellStyle name="20% - Accent6 3" xfId="3937"/>
    <cellStyle name="20% - Accent6 3 2" xfId="3938"/>
    <cellStyle name="20% - Accent6 3 3" xfId="3939"/>
    <cellStyle name="20% - Accent6 4" xfId="3940"/>
    <cellStyle name="20% - Accent6 5" xfId="3941"/>
    <cellStyle name="20% - Accent6 6" xfId="3942"/>
    <cellStyle name="40 % – Poudarek1 2" xfId="43"/>
    <cellStyle name="40 % – Poudarek1 3" xfId="3943"/>
    <cellStyle name="40 % – Poudarek2 2" xfId="44"/>
    <cellStyle name="40 % – Poudarek3 2" xfId="45"/>
    <cellStyle name="40 % – Poudarek3 3" xfId="3944"/>
    <cellStyle name="40 % – Poudarek4 2" xfId="46"/>
    <cellStyle name="40 % – Poudarek4 3" xfId="3945"/>
    <cellStyle name="40 % – Poudarek5 2" xfId="47"/>
    <cellStyle name="40 % – Poudarek5 3" xfId="3946"/>
    <cellStyle name="40 % – Poudarek6" xfId="3852" builtinId="51"/>
    <cellStyle name="40 % – Poudarek6 2" xfId="28"/>
    <cellStyle name="40 % – Poudarek6 2 10" xfId="399"/>
    <cellStyle name="40 % – Poudarek6 2 10 2" xfId="792"/>
    <cellStyle name="40 % – Poudarek6 2 10 2 2" xfId="3323"/>
    <cellStyle name="40 % – Poudarek6 2 10 2 3" xfId="2089"/>
    <cellStyle name="40 % – Poudarek6 2 10 3" xfId="1202"/>
    <cellStyle name="40 % – Poudarek6 2 10 3 2" xfId="3733"/>
    <cellStyle name="40 % – Poudarek6 2 10 3 3" xfId="2499"/>
    <cellStyle name="40 % – Poudarek6 2 10 4" xfId="2931"/>
    <cellStyle name="40 % – Poudarek6 2 10 5" xfId="1697"/>
    <cellStyle name="40 % – Poudarek6 2 11" xfId="481"/>
    <cellStyle name="40 % – Poudarek6 2 11 2" xfId="874"/>
    <cellStyle name="40 % – Poudarek6 2 11 2 2" xfId="3405"/>
    <cellStyle name="40 % – Poudarek6 2 11 2 3" xfId="2171"/>
    <cellStyle name="40 % – Poudarek6 2 11 3" xfId="1284"/>
    <cellStyle name="40 % – Poudarek6 2 11 3 2" xfId="3815"/>
    <cellStyle name="40 % – Poudarek6 2 11 3 3" xfId="2581"/>
    <cellStyle name="40 % – Poudarek6 2 11 4" xfId="3013"/>
    <cellStyle name="40 % – Poudarek6 2 11 5" xfId="1779"/>
    <cellStyle name="40 % – Poudarek6 2 12" xfId="128"/>
    <cellStyle name="40 % – Poudarek6 2 12 2" xfId="527"/>
    <cellStyle name="40 % – Poudarek6 2 12 2 2" xfId="3058"/>
    <cellStyle name="40 % – Poudarek6 2 12 2 3" xfId="1824"/>
    <cellStyle name="40 % – Poudarek6 2 12 3" xfId="937"/>
    <cellStyle name="40 % – Poudarek6 2 12 3 2" xfId="3468"/>
    <cellStyle name="40 % – Poudarek6 2 12 3 3" xfId="2234"/>
    <cellStyle name="40 % – Poudarek6 2 12 4" xfId="2666"/>
    <cellStyle name="40 % – Poudarek6 2 12 5" xfId="1432"/>
    <cellStyle name="40 % – Poudarek6 2 13" xfId="491"/>
    <cellStyle name="40 % – Poudarek6 2 13 2" xfId="3022"/>
    <cellStyle name="40 % – Poudarek6 2 13 3" xfId="1788"/>
    <cellStyle name="40 % – Poudarek6 2 14" xfId="887"/>
    <cellStyle name="40 % – Poudarek6 2 14 2" xfId="3418"/>
    <cellStyle name="40 % – Poudarek6 2 14 3" xfId="2184"/>
    <cellStyle name="40 % – Poudarek6 2 15" xfId="901"/>
    <cellStyle name="40 % – Poudarek6 2 15 2" xfId="3432"/>
    <cellStyle name="40 % – Poudarek6 2 15 3" xfId="2198"/>
    <cellStyle name="40 % – Poudarek6 2 16" xfId="2599"/>
    <cellStyle name="40 % – Poudarek6 2 16 2" xfId="3833"/>
    <cellStyle name="40 % – Poudarek6 2 17" xfId="2630"/>
    <cellStyle name="40 % – Poudarek6 2 18" xfId="1396"/>
    <cellStyle name="40 % – Poudarek6 2 2" xfId="97"/>
    <cellStyle name="40 % – Poudarek6 2 2 10" xfId="914"/>
    <cellStyle name="40 % – Poudarek6 2 2 10 2" xfId="3445"/>
    <cellStyle name="40 % – Poudarek6 2 2 10 3" xfId="2211"/>
    <cellStyle name="40 % – Poudarek6 2 2 11" xfId="2643"/>
    <cellStyle name="40 % – Poudarek6 2 2 12" xfId="1409"/>
    <cellStyle name="40 % – Poudarek6 2 2 2" xfId="156"/>
    <cellStyle name="40 % – Poudarek6 2 2 2 2" xfId="246"/>
    <cellStyle name="40 % – Poudarek6 2 2 2 2 2" xfId="359"/>
    <cellStyle name="40 % – Poudarek6 2 2 2 2 2 2" xfId="757"/>
    <cellStyle name="40 % – Poudarek6 2 2 2 2 2 2 2" xfId="3288"/>
    <cellStyle name="40 % – Poudarek6 2 2 2 2 2 2 3" xfId="2054"/>
    <cellStyle name="40 % – Poudarek6 2 2 2 2 2 3" xfId="1167"/>
    <cellStyle name="40 % – Poudarek6 2 2 2 2 2 3 2" xfId="3698"/>
    <cellStyle name="40 % – Poudarek6 2 2 2 2 2 3 3" xfId="2464"/>
    <cellStyle name="40 % – Poudarek6 2 2 2 2 2 4" xfId="2896"/>
    <cellStyle name="40 % – Poudarek6 2 2 2 2 2 5" xfId="1662"/>
    <cellStyle name="40 % – Poudarek6 2 2 2 2 3" xfId="645"/>
    <cellStyle name="40 % – Poudarek6 2 2 2 2 3 2" xfId="3176"/>
    <cellStyle name="40 % – Poudarek6 2 2 2 2 3 3" xfId="1942"/>
    <cellStyle name="40 % – Poudarek6 2 2 2 2 4" xfId="1055"/>
    <cellStyle name="40 % – Poudarek6 2 2 2 2 4 2" xfId="3586"/>
    <cellStyle name="40 % – Poudarek6 2 2 2 2 4 3" xfId="2352"/>
    <cellStyle name="40 % – Poudarek6 2 2 2 2 5" xfId="2784"/>
    <cellStyle name="40 % – Poudarek6 2 2 2 2 6" xfId="1550"/>
    <cellStyle name="40 % – Poudarek6 2 2 2 3" xfId="305"/>
    <cellStyle name="40 % – Poudarek6 2 2 2 3 2" xfId="703"/>
    <cellStyle name="40 % – Poudarek6 2 2 2 3 2 2" xfId="3234"/>
    <cellStyle name="40 % – Poudarek6 2 2 2 3 2 3" xfId="2000"/>
    <cellStyle name="40 % – Poudarek6 2 2 2 3 3" xfId="1113"/>
    <cellStyle name="40 % – Poudarek6 2 2 2 3 3 2" xfId="3644"/>
    <cellStyle name="40 % – Poudarek6 2 2 2 3 3 3" xfId="2410"/>
    <cellStyle name="40 % – Poudarek6 2 2 2 3 4" xfId="2842"/>
    <cellStyle name="40 % – Poudarek6 2 2 2 3 5" xfId="1608"/>
    <cellStyle name="40 % – Poudarek6 2 2 2 4" xfId="427"/>
    <cellStyle name="40 % – Poudarek6 2 2 2 4 2" xfId="820"/>
    <cellStyle name="40 % – Poudarek6 2 2 2 4 2 2" xfId="3351"/>
    <cellStyle name="40 % – Poudarek6 2 2 2 4 2 3" xfId="2117"/>
    <cellStyle name="40 % – Poudarek6 2 2 2 4 3" xfId="1230"/>
    <cellStyle name="40 % – Poudarek6 2 2 2 4 3 2" xfId="3761"/>
    <cellStyle name="40 % – Poudarek6 2 2 2 4 3 3" xfId="2527"/>
    <cellStyle name="40 % – Poudarek6 2 2 2 4 4" xfId="2959"/>
    <cellStyle name="40 % – Poudarek6 2 2 2 4 5" xfId="1725"/>
    <cellStyle name="40 % – Poudarek6 2 2 2 5" xfId="555"/>
    <cellStyle name="40 % – Poudarek6 2 2 2 5 2" xfId="3086"/>
    <cellStyle name="40 % – Poudarek6 2 2 2 5 3" xfId="1852"/>
    <cellStyle name="40 % – Poudarek6 2 2 2 6" xfId="965"/>
    <cellStyle name="40 % – Poudarek6 2 2 2 6 2" xfId="3496"/>
    <cellStyle name="40 % – Poudarek6 2 2 2 6 3" xfId="2262"/>
    <cellStyle name="40 % – Poudarek6 2 2 2 7" xfId="2694"/>
    <cellStyle name="40 % – Poudarek6 2 2 2 8" xfId="1460"/>
    <cellStyle name="40 % – Poudarek6 2 2 3" xfId="172"/>
    <cellStyle name="40 % – Poudarek6 2 2 3 2" xfId="341"/>
    <cellStyle name="40 % – Poudarek6 2 2 3 2 2" xfId="739"/>
    <cellStyle name="40 % – Poudarek6 2 2 3 2 2 2" xfId="3270"/>
    <cellStyle name="40 % – Poudarek6 2 2 3 2 2 3" xfId="2036"/>
    <cellStyle name="40 % – Poudarek6 2 2 3 2 3" xfId="1149"/>
    <cellStyle name="40 % – Poudarek6 2 2 3 2 3 2" xfId="3680"/>
    <cellStyle name="40 % – Poudarek6 2 2 3 2 3 3" xfId="2446"/>
    <cellStyle name="40 % – Poudarek6 2 2 3 2 4" xfId="2878"/>
    <cellStyle name="40 % – Poudarek6 2 2 3 2 5" xfId="1644"/>
    <cellStyle name="40 % – Poudarek6 2 2 3 3" xfId="445"/>
    <cellStyle name="40 % – Poudarek6 2 2 3 3 2" xfId="838"/>
    <cellStyle name="40 % – Poudarek6 2 2 3 3 2 2" xfId="3369"/>
    <cellStyle name="40 % – Poudarek6 2 2 3 3 2 3" xfId="2135"/>
    <cellStyle name="40 % – Poudarek6 2 2 3 3 3" xfId="1248"/>
    <cellStyle name="40 % – Poudarek6 2 2 3 3 3 2" xfId="3779"/>
    <cellStyle name="40 % – Poudarek6 2 2 3 3 3 3" xfId="2545"/>
    <cellStyle name="40 % – Poudarek6 2 2 3 3 4" xfId="2977"/>
    <cellStyle name="40 % – Poudarek6 2 2 3 3 5" xfId="1743"/>
    <cellStyle name="40 % – Poudarek6 2 2 3 4" xfId="571"/>
    <cellStyle name="40 % – Poudarek6 2 2 3 4 2" xfId="3102"/>
    <cellStyle name="40 % – Poudarek6 2 2 3 4 3" xfId="1868"/>
    <cellStyle name="40 % – Poudarek6 2 2 3 5" xfId="981"/>
    <cellStyle name="40 % – Poudarek6 2 2 3 5 2" xfId="3512"/>
    <cellStyle name="40 % – Poudarek6 2 2 3 5 3" xfId="2278"/>
    <cellStyle name="40 % – Poudarek6 2 2 3 6" xfId="2710"/>
    <cellStyle name="40 % – Poudarek6 2 2 3 7" xfId="1476"/>
    <cellStyle name="40 % – Poudarek6 2 2 4" xfId="199"/>
    <cellStyle name="40 % – Poudarek6 2 2 4 2" xfId="472"/>
    <cellStyle name="40 % – Poudarek6 2 2 4 2 2" xfId="865"/>
    <cellStyle name="40 % – Poudarek6 2 2 4 2 2 2" xfId="3396"/>
    <cellStyle name="40 % – Poudarek6 2 2 4 2 2 3" xfId="2162"/>
    <cellStyle name="40 % – Poudarek6 2 2 4 2 3" xfId="1275"/>
    <cellStyle name="40 % – Poudarek6 2 2 4 2 3 2" xfId="3806"/>
    <cellStyle name="40 % – Poudarek6 2 2 4 2 3 3" xfId="2572"/>
    <cellStyle name="40 % – Poudarek6 2 2 4 2 4" xfId="3004"/>
    <cellStyle name="40 % – Poudarek6 2 2 4 2 5" xfId="1770"/>
    <cellStyle name="40 % – Poudarek6 2 2 4 3" xfId="598"/>
    <cellStyle name="40 % – Poudarek6 2 2 4 3 2" xfId="3129"/>
    <cellStyle name="40 % – Poudarek6 2 2 4 3 3" xfId="1895"/>
    <cellStyle name="40 % – Poudarek6 2 2 4 4" xfId="1008"/>
    <cellStyle name="40 % – Poudarek6 2 2 4 4 2" xfId="3539"/>
    <cellStyle name="40 % – Poudarek6 2 2 4 4 3" xfId="2305"/>
    <cellStyle name="40 % – Poudarek6 2 2 4 5" xfId="2737"/>
    <cellStyle name="40 % – Poudarek6 2 2 4 6" xfId="1503"/>
    <cellStyle name="40 % – Poudarek6 2 2 5" xfId="226"/>
    <cellStyle name="40 % – Poudarek6 2 2 5 2" xfId="625"/>
    <cellStyle name="40 % – Poudarek6 2 2 5 2 2" xfId="3156"/>
    <cellStyle name="40 % – Poudarek6 2 2 5 2 3" xfId="1922"/>
    <cellStyle name="40 % – Poudarek6 2 2 5 3" xfId="1035"/>
    <cellStyle name="40 % – Poudarek6 2 2 5 3 2" xfId="3566"/>
    <cellStyle name="40 % – Poudarek6 2 2 5 3 3" xfId="2332"/>
    <cellStyle name="40 % – Poudarek6 2 2 5 4" xfId="2764"/>
    <cellStyle name="40 % – Poudarek6 2 2 5 5" xfId="1530"/>
    <cellStyle name="40 % – Poudarek6 2 2 6" xfId="287"/>
    <cellStyle name="40 % – Poudarek6 2 2 6 2" xfId="685"/>
    <cellStyle name="40 % – Poudarek6 2 2 6 2 2" xfId="3216"/>
    <cellStyle name="40 % – Poudarek6 2 2 6 2 3" xfId="1982"/>
    <cellStyle name="40 % – Poudarek6 2 2 6 3" xfId="1095"/>
    <cellStyle name="40 % – Poudarek6 2 2 6 3 2" xfId="3626"/>
    <cellStyle name="40 % – Poudarek6 2 2 6 3 3" xfId="2392"/>
    <cellStyle name="40 % – Poudarek6 2 2 6 4" xfId="2824"/>
    <cellStyle name="40 % – Poudarek6 2 2 6 5" xfId="1590"/>
    <cellStyle name="40 % – Poudarek6 2 2 7" xfId="408"/>
    <cellStyle name="40 % – Poudarek6 2 2 7 2" xfId="801"/>
    <cellStyle name="40 % – Poudarek6 2 2 7 2 2" xfId="3332"/>
    <cellStyle name="40 % – Poudarek6 2 2 7 2 3" xfId="2098"/>
    <cellStyle name="40 % – Poudarek6 2 2 7 3" xfId="1211"/>
    <cellStyle name="40 % – Poudarek6 2 2 7 3 2" xfId="3742"/>
    <cellStyle name="40 % – Poudarek6 2 2 7 3 3" xfId="2508"/>
    <cellStyle name="40 % – Poudarek6 2 2 7 4" xfId="2940"/>
    <cellStyle name="40 % – Poudarek6 2 2 7 5" xfId="1706"/>
    <cellStyle name="40 % – Poudarek6 2 2 8" xfId="137"/>
    <cellStyle name="40 % – Poudarek6 2 2 8 2" xfId="536"/>
    <cellStyle name="40 % – Poudarek6 2 2 8 2 2" xfId="3067"/>
    <cellStyle name="40 % – Poudarek6 2 2 8 2 3" xfId="1833"/>
    <cellStyle name="40 % – Poudarek6 2 2 8 3" xfId="946"/>
    <cellStyle name="40 % – Poudarek6 2 2 8 3 2" xfId="3477"/>
    <cellStyle name="40 % – Poudarek6 2 2 8 3 3" xfId="2243"/>
    <cellStyle name="40 % – Poudarek6 2 2 8 4" xfId="2675"/>
    <cellStyle name="40 % – Poudarek6 2 2 8 5" xfId="1441"/>
    <cellStyle name="40 % – Poudarek6 2 2 9" xfId="504"/>
    <cellStyle name="40 % – Poudarek6 2 2 9 2" xfId="3035"/>
    <cellStyle name="40 % – Poudarek6 2 2 9 3" xfId="1801"/>
    <cellStyle name="40 % – Poudarek6 2 3" xfId="147"/>
    <cellStyle name="40 % – Poudarek6 2 3 2" xfId="217"/>
    <cellStyle name="40 % – Poudarek6 2 3 2 2" xfId="368"/>
    <cellStyle name="40 % – Poudarek6 2 3 2 2 2" xfId="766"/>
    <cellStyle name="40 % – Poudarek6 2 3 2 2 2 2" xfId="3297"/>
    <cellStyle name="40 % – Poudarek6 2 3 2 2 2 3" xfId="2063"/>
    <cellStyle name="40 % – Poudarek6 2 3 2 2 3" xfId="1176"/>
    <cellStyle name="40 % – Poudarek6 2 3 2 2 3 2" xfId="3707"/>
    <cellStyle name="40 % – Poudarek6 2 3 2 2 3 3" xfId="2473"/>
    <cellStyle name="40 % – Poudarek6 2 3 2 2 4" xfId="2905"/>
    <cellStyle name="40 % – Poudarek6 2 3 2 2 5" xfId="1671"/>
    <cellStyle name="40 % – Poudarek6 2 3 2 3" xfId="616"/>
    <cellStyle name="40 % – Poudarek6 2 3 2 3 2" xfId="3147"/>
    <cellStyle name="40 % – Poudarek6 2 3 2 3 3" xfId="1913"/>
    <cellStyle name="40 % – Poudarek6 2 3 2 4" xfId="1026"/>
    <cellStyle name="40 % – Poudarek6 2 3 2 4 2" xfId="3557"/>
    <cellStyle name="40 % – Poudarek6 2 3 2 4 3" xfId="2323"/>
    <cellStyle name="40 % – Poudarek6 2 3 2 5" xfId="2755"/>
    <cellStyle name="40 % – Poudarek6 2 3 2 6" xfId="1521"/>
    <cellStyle name="40 % – Poudarek6 2 3 3" xfId="314"/>
    <cellStyle name="40 % – Poudarek6 2 3 3 2" xfId="712"/>
    <cellStyle name="40 % – Poudarek6 2 3 3 2 2" xfId="3243"/>
    <cellStyle name="40 % – Poudarek6 2 3 3 2 3" xfId="2009"/>
    <cellStyle name="40 % – Poudarek6 2 3 3 3" xfId="1122"/>
    <cellStyle name="40 % – Poudarek6 2 3 3 3 2" xfId="3653"/>
    <cellStyle name="40 % – Poudarek6 2 3 3 3 3" xfId="2419"/>
    <cellStyle name="40 % – Poudarek6 2 3 3 4" xfId="2851"/>
    <cellStyle name="40 % – Poudarek6 2 3 3 5" xfId="1617"/>
    <cellStyle name="40 % – Poudarek6 2 3 4" xfId="418"/>
    <cellStyle name="40 % – Poudarek6 2 3 4 2" xfId="811"/>
    <cellStyle name="40 % – Poudarek6 2 3 4 2 2" xfId="3342"/>
    <cellStyle name="40 % – Poudarek6 2 3 4 2 3" xfId="2108"/>
    <cellStyle name="40 % – Poudarek6 2 3 4 3" xfId="1221"/>
    <cellStyle name="40 % – Poudarek6 2 3 4 3 2" xfId="3752"/>
    <cellStyle name="40 % – Poudarek6 2 3 4 3 3" xfId="2518"/>
    <cellStyle name="40 % – Poudarek6 2 3 4 4" xfId="2950"/>
    <cellStyle name="40 % – Poudarek6 2 3 4 5" xfId="1716"/>
    <cellStyle name="40 % – Poudarek6 2 3 5" xfId="546"/>
    <cellStyle name="40 % – Poudarek6 2 3 5 2" xfId="3077"/>
    <cellStyle name="40 % – Poudarek6 2 3 5 3" xfId="1843"/>
    <cellStyle name="40 % – Poudarek6 2 3 6" xfId="956"/>
    <cellStyle name="40 % – Poudarek6 2 3 6 2" xfId="3487"/>
    <cellStyle name="40 % – Poudarek6 2 3 6 3" xfId="2253"/>
    <cellStyle name="40 % – Poudarek6 2 3 7" xfId="2685"/>
    <cellStyle name="40 % – Poudarek6 2 3 8" xfId="1451"/>
    <cellStyle name="40 % – Poudarek6 2 4" xfId="163"/>
    <cellStyle name="40 % – Poudarek6 2 4 2" xfId="239"/>
    <cellStyle name="40 % – Poudarek6 2 4 2 2" xfId="377"/>
    <cellStyle name="40 % – Poudarek6 2 4 2 2 2" xfId="775"/>
    <cellStyle name="40 % – Poudarek6 2 4 2 2 2 2" xfId="3306"/>
    <cellStyle name="40 % – Poudarek6 2 4 2 2 2 3" xfId="2072"/>
    <cellStyle name="40 % – Poudarek6 2 4 2 2 3" xfId="1185"/>
    <cellStyle name="40 % – Poudarek6 2 4 2 2 3 2" xfId="3716"/>
    <cellStyle name="40 % – Poudarek6 2 4 2 2 3 3" xfId="2482"/>
    <cellStyle name="40 % – Poudarek6 2 4 2 2 4" xfId="2914"/>
    <cellStyle name="40 % – Poudarek6 2 4 2 2 5" xfId="1680"/>
    <cellStyle name="40 % – Poudarek6 2 4 2 3" xfId="638"/>
    <cellStyle name="40 % – Poudarek6 2 4 2 3 2" xfId="3169"/>
    <cellStyle name="40 % – Poudarek6 2 4 2 3 3" xfId="1935"/>
    <cellStyle name="40 % – Poudarek6 2 4 2 4" xfId="1048"/>
    <cellStyle name="40 % – Poudarek6 2 4 2 4 2" xfId="3579"/>
    <cellStyle name="40 % – Poudarek6 2 4 2 4 3" xfId="2345"/>
    <cellStyle name="40 % – Poudarek6 2 4 2 5" xfId="2777"/>
    <cellStyle name="40 % – Poudarek6 2 4 2 6" xfId="1543"/>
    <cellStyle name="40 % – Poudarek6 2 4 3" xfId="323"/>
    <cellStyle name="40 % – Poudarek6 2 4 3 2" xfId="721"/>
    <cellStyle name="40 % – Poudarek6 2 4 3 2 2" xfId="3252"/>
    <cellStyle name="40 % – Poudarek6 2 4 3 2 3" xfId="2018"/>
    <cellStyle name="40 % – Poudarek6 2 4 3 3" xfId="1131"/>
    <cellStyle name="40 % – Poudarek6 2 4 3 3 2" xfId="3662"/>
    <cellStyle name="40 % – Poudarek6 2 4 3 3 3" xfId="2428"/>
    <cellStyle name="40 % – Poudarek6 2 4 3 4" xfId="2860"/>
    <cellStyle name="40 % – Poudarek6 2 4 3 5" xfId="1626"/>
    <cellStyle name="40 % – Poudarek6 2 4 4" xfId="436"/>
    <cellStyle name="40 % – Poudarek6 2 4 4 2" xfId="829"/>
    <cellStyle name="40 % – Poudarek6 2 4 4 2 2" xfId="3360"/>
    <cellStyle name="40 % – Poudarek6 2 4 4 2 3" xfId="2126"/>
    <cellStyle name="40 % – Poudarek6 2 4 4 3" xfId="1239"/>
    <cellStyle name="40 % – Poudarek6 2 4 4 3 2" xfId="3770"/>
    <cellStyle name="40 % – Poudarek6 2 4 4 3 3" xfId="2536"/>
    <cellStyle name="40 % – Poudarek6 2 4 4 4" xfId="2968"/>
    <cellStyle name="40 % – Poudarek6 2 4 4 5" xfId="1734"/>
    <cellStyle name="40 % – Poudarek6 2 4 5" xfId="562"/>
    <cellStyle name="40 % – Poudarek6 2 4 5 2" xfId="3093"/>
    <cellStyle name="40 % – Poudarek6 2 4 5 3" xfId="1859"/>
    <cellStyle name="40 % – Poudarek6 2 4 6" xfId="972"/>
    <cellStyle name="40 % – Poudarek6 2 4 6 2" xfId="3503"/>
    <cellStyle name="40 % – Poudarek6 2 4 6 3" xfId="2269"/>
    <cellStyle name="40 % – Poudarek6 2 4 7" xfId="2701"/>
    <cellStyle name="40 % – Poudarek6 2 4 8" xfId="1467"/>
    <cellStyle name="40 % – Poudarek6 2 5" xfId="181"/>
    <cellStyle name="40 % – Poudarek6 2 5 2" xfId="253"/>
    <cellStyle name="40 % – Poudarek6 2 5 2 2" xfId="350"/>
    <cellStyle name="40 % – Poudarek6 2 5 2 2 2" xfId="748"/>
    <cellStyle name="40 % – Poudarek6 2 5 2 2 2 2" xfId="3279"/>
    <cellStyle name="40 % – Poudarek6 2 5 2 2 2 3" xfId="2045"/>
    <cellStyle name="40 % – Poudarek6 2 5 2 2 3" xfId="1158"/>
    <cellStyle name="40 % – Poudarek6 2 5 2 2 3 2" xfId="3689"/>
    <cellStyle name="40 % – Poudarek6 2 5 2 2 3 3" xfId="2455"/>
    <cellStyle name="40 % – Poudarek6 2 5 2 2 4" xfId="2887"/>
    <cellStyle name="40 % – Poudarek6 2 5 2 2 5" xfId="1653"/>
    <cellStyle name="40 % – Poudarek6 2 5 2 3" xfId="651"/>
    <cellStyle name="40 % – Poudarek6 2 5 2 3 2" xfId="3182"/>
    <cellStyle name="40 % – Poudarek6 2 5 2 3 3" xfId="1948"/>
    <cellStyle name="40 % – Poudarek6 2 5 2 4" xfId="1061"/>
    <cellStyle name="40 % – Poudarek6 2 5 2 4 2" xfId="3592"/>
    <cellStyle name="40 % – Poudarek6 2 5 2 4 3" xfId="2358"/>
    <cellStyle name="40 % – Poudarek6 2 5 2 5" xfId="2790"/>
    <cellStyle name="40 % – Poudarek6 2 5 2 6" xfId="1556"/>
    <cellStyle name="40 % – Poudarek6 2 5 3" xfId="296"/>
    <cellStyle name="40 % – Poudarek6 2 5 3 2" xfId="694"/>
    <cellStyle name="40 % – Poudarek6 2 5 3 2 2" xfId="3225"/>
    <cellStyle name="40 % – Poudarek6 2 5 3 2 3" xfId="1991"/>
    <cellStyle name="40 % – Poudarek6 2 5 3 3" xfId="1104"/>
    <cellStyle name="40 % – Poudarek6 2 5 3 3 2" xfId="3635"/>
    <cellStyle name="40 % – Poudarek6 2 5 3 3 3" xfId="2401"/>
    <cellStyle name="40 % – Poudarek6 2 5 3 4" xfId="2833"/>
    <cellStyle name="40 % – Poudarek6 2 5 3 5" xfId="1599"/>
    <cellStyle name="40 % – Poudarek6 2 5 4" xfId="454"/>
    <cellStyle name="40 % – Poudarek6 2 5 4 2" xfId="847"/>
    <cellStyle name="40 % – Poudarek6 2 5 4 2 2" xfId="3378"/>
    <cellStyle name="40 % – Poudarek6 2 5 4 2 3" xfId="2144"/>
    <cellStyle name="40 % – Poudarek6 2 5 4 3" xfId="1257"/>
    <cellStyle name="40 % – Poudarek6 2 5 4 3 2" xfId="3788"/>
    <cellStyle name="40 % – Poudarek6 2 5 4 3 3" xfId="2554"/>
    <cellStyle name="40 % – Poudarek6 2 5 4 4" xfId="2986"/>
    <cellStyle name="40 % – Poudarek6 2 5 4 5" xfId="1752"/>
    <cellStyle name="40 % – Poudarek6 2 5 5" xfId="580"/>
    <cellStyle name="40 % – Poudarek6 2 5 5 2" xfId="3111"/>
    <cellStyle name="40 % – Poudarek6 2 5 5 3" xfId="1877"/>
    <cellStyle name="40 % – Poudarek6 2 5 6" xfId="990"/>
    <cellStyle name="40 % – Poudarek6 2 5 6 2" xfId="3521"/>
    <cellStyle name="40 % – Poudarek6 2 5 6 3" xfId="2287"/>
    <cellStyle name="40 % – Poudarek6 2 5 7" xfId="2719"/>
    <cellStyle name="40 % – Poudarek6 2 5 8" xfId="1485"/>
    <cellStyle name="40 % – Poudarek6 2 6" xfId="190"/>
    <cellStyle name="40 % – Poudarek6 2 6 2" xfId="332"/>
    <cellStyle name="40 % – Poudarek6 2 6 2 2" xfId="730"/>
    <cellStyle name="40 % – Poudarek6 2 6 2 2 2" xfId="3261"/>
    <cellStyle name="40 % – Poudarek6 2 6 2 2 3" xfId="2027"/>
    <cellStyle name="40 % – Poudarek6 2 6 2 3" xfId="1140"/>
    <cellStyle name="40 % – Poudarek6 2 6 2 3 2" xfId="3671"/>
    <cellStyle name="40 % – Poudarek6 2 6 2 3 3" xfId="2437"/>
    <cellStyle name="40 % – Poudarek6 2 6 2 4" xfId="2869"/>
    <cellStyle name="40 % – Poudarek6 2 6 2 5" xfId="1635"/>
    <cellStyle name="40 % – Poudarek6 2 6 3" xfId="463"/>
    <cellStyle name="40 % – Poudarek6 2 6 3 2" xfId="856"/>
    <cellStyle name="40 % – Poudarek6 2 6 3 2 2" xfId="3387"/>
    <cellStyle name="40 % – Poudarek6 2 6 3 2 3" xfId="2153"/>
    <cellStyle name="40 % – Poudarek6 2 6 3 3" xfId="1266"/>
    <cellStyle name="40 % – Poudarek6 2 6 3 3 2" xfId="3797"/>
    <cellStyle name="40 % – Poudarek6 2 6 3 3 3" xfId="2563"/>
    <cellStyle name="40 % – Poudarek6 2 6 3 4" xfId="2995"/>
    <cellStyle name="40 % – Poudarek6 2 6 3 5" xfId="1761"/>
    <cellStyle name="40 % – Poudarek6 2 6 4" xfId="589"/>
    <cellStyle name="40 % – Poudarek6 2 6 4 2" xfId="3120"/>
    <cellStyle name="40 % – Poudarek6 2 6 4 3" xfId="1886"/>
    <cellStyle name="40 % – Poudarek6 2 6 5" xfId="999"/>
    <cellStyle name="40 % – Poudarek6 2 6 5 2" xfId="3530"/>
    <cellStyle name="40 % – Poudarek6 2 6 5 3" xfId="2296"/>
    <cellStyle name="40 % – Poudarek6 2 6 6" xfId="2728"/>
    <cellStyle name="40 % – Poudarek6 2 6 7" xfId="1494"/>
    <cellStyle name="40 % – Poudarek6 2 7" xfId="208"/>
    <cellStyle name="40 % – Poudarek6 2 7 2" xfId="607"/>
    <cellStyle name="40 % – Poudarek6 2 7 2 2" xfId="3138"/>
    <cellStyle name="40 % – Poudarek6 2 7 2 3" xfId="1904"/>
    <cellStyle name="40 % – Poudarek6 2 7 3" xfId="1017"/>
    <cellStyle name="40 % – Poudarek6 2 7 3 2" xfId="3548"/>
    <cellStyle name="40 % – Poudarek6 2 7 3 3" xfId="2314"/>
    <cellStyle name="40 % – Poudarek6 2 7 4" xfId="2746"/>
    <cellStyle name="40 % – Poudarek6 2 7 5" xfId="1512"/>
    <cellStyle name="40 % – Poudarek6 2 8" xfId="266"/>
    <cellStyle name="40 % – Poudarek6 2 8 2" xfId="664"/>
    <cellStyle name="40 % – Poudarek6 2 8 2 2" xfId="3195"/>
    <cellStyle name="40 % – Poudarek6 2 8 2 3" xfId="1961"/>
    <cellStyle name="40 % – Poudarek6 2 8 3" xfId="1074"/>
    <cellStyle name="40 % – Poudarek6 2 8 3 2" xfId="3605"/>
    <cellStyle name="40 % – Poudarek6 2 8 3 3" xfId="2371"/>
    <cellStyle name="40 % – Poudarek6 2 8 4" xfId="2803"/>
    <cellStyle name="40 % – Poudarek6 2 8 5" xfId="1569"/>
    <cellStyle name="40 % – Poudarek6 2 9" xfId="278"/>
    <cellStyle name="40 % – Poudarek6 2 9 2" xfId="676"/>
    <cellStyle name="40 % – Poudarek6 2 9 2 2" xfId="3207"/>
    <cellStyle name="40 % – Poudarek6 2 9 2 3" xfId="1973"/>
    <cellStyle name="40 % – Poudarek6 2 9 3" xfId="1086"/>
    <cellStyle name="40 % – Poudarek6 2 9 3 2" xfId="3617"/>
    <cellStyle name="40 % – Poudarek6 2 9 3 3" xfId="2383"/>
    <cellStyle name="40 % – Poudarek6 2 9 4" xfId="2815"/>
    <cellStyle name="40 % – Poudarek6 2 9 5" xfId="1581"/>
    <cellStyle name="40 % – Poudarek6 3" xfId="3947"/>
    <cellStyle name="40% - Accent1" xfId="3948"/>
    <cellStyle name="40% - Accent1 2" xfId="3949"/>
    <cellStyle name="40% - Accent1 2 2" xfId="3950"/>
    <cellStyle name="40% - Accent1 2 2 2" xfId="3951"/>
    <cellStyle name="40% - Accent1 2 3" xfId="3952"/>
    <cellStyle name="40% - Accent1 2 4" xfId="3953"/>
    <cellStyle name="40% - Accent1 2 5" xfId="3954"/>
    <cellStyle name="40% - Accent1 3" xfId="3955"/>
    <cellStyle name="40% - Accent1 3 2" xfId="3956"/>
    <cellStyle name="40% - Accent1 3 3" xfId="3957"/>
    <cellStyle name="40% - Accent1 4" xfId="3958"/>
    <cellStyle name="40% - Accent1 5" xfId="3959"/>
    <cellStyle name="40% - Accent1 6" xfId="3960"/>
    <cellStyle name="40% - Accent2" xfId="3961"/>
    <cellStyle name="40% - Accent2 2" xfId="3962"/>
    <cellStyle name="40% - Accent2 2 2" xfId="3963"/>
    <cellStyle name="40% - Accent2 3" xfId="3964"/>
    <cellStyle name="40% - Accent2 4" xfId="3965"/>
    <cellStyle name="40% - Accent2 5" xfId="3966"/>
    <cellStyle name="40% - Accent2 6" xfId="3967"/>
    <cellStyle name="40% - Accent3" xfId="3968"/>
    <cellStyle name="40% - Accent3 2" xfId="3969"/>
    <cellStyle name="40% - Accent3 2 2" xfId="3970"/>
    <cellStyle name="40% - Accent3 2 2 2" xfId="3971"/>
    <cellStyle name="40% - Accent3 2 3" xfId="3972"/>
    <cellStyle name="40% - Accent3 2 4" xfId="3973"/>
    <cellStyle name="40% - Accent3 2 5" xfId="3974"/>
    <cellStyle name="40% - Accent3 3" xfId="3975"/>
    <cellStyle name="40% - Accent3 3 2" xfId="3976"/>
    <cellStyle name="40% - Accent3 3 3" xfId="3977"/>
    <cellStyle name="40% - Accent3 4" xfId="3978"/>
    <cellStyle name="40% - Accent3 5" xfId="3979"/>
    <cellStyle name="40% - Accent3 6" xfId="3980"/>
    <cellStyle name="40% - Accent4" xfId="3981"/>
    <cellStyle name="40% - Accent4 2" xfId="3982"/>
    <cellStyle name="40% - Accent4 2 2" xfId="3983"/>
    <cellStyle name="40% - Accent4 2 2 2" xfId="3984"/>
    <cellStyle name="40% - Accent4 2 3" xfId="3985"/>
    <cellStyle name="40% - Accent4 2 4" xfId="3986"/>
    <cellStyle name="40% - Accent4 2 5" xfId="3987"/>
    <cellStyle name="40% - Accent4 3" xfId="3988"/>
    <cellStyle name="40% - Accent4 3 2" xfId="3989"/>
    <cellStyle name="40% - Accent4 3 3" xfId="3990"/>
    <cellStyle name="40% - Accent4 4" xfId="3991"/>
    <cellStyle name="40% - Accent4 5" xfId="3992"/>
    <cellStyle name="40% - Accent4 6" xfId="3993"/>
    <cellStyle name="40% - Accent5" xfId="3994"/>
    <cellStyle name="40% - Accent5 2" xfId="3995"/>
    <cellStyle name="40% - Accent5 2 2" xfId="3996"/>
    <cellStyle name="40% - Accent5 2 2 2" xfId="3997"/>
    <cellStyle name="40% - Accent5 2 3" xfId="3998"/>
    <cellStyle name="40% - Accent5 2 4" xfId="3999"/>
    <cellStyle name="40% - Accent5 2 5" xfId="4000"/>
    <cellStyle name="40% - Accent5 3" xfId="4001"/>
    <cellStyle name="40% - Accent5 3 2" xfId="4002"/>
    <cellStyle name="40% - Accent5 3 3" xfId="4003"/>
    <cellStyle name="40% - Accent5 4" xfId="4004"/>
    <cellStyle name="40% - Accent5 5" xfId="4005"/>
    <cellStyle name="40% - Accent5 6" xfId="4006"/>
    <cellStyle name="40% - Accent6" xfId="4007"/>
    <cellStyle name="40% - Accent6 2" xfId="4008"/>
    <cellStyle name="40% - Accent6 2 2" xfId="4009"/>
    <cellStyle name="40% - Accent6 2 2 2" xfId="4010"/>
    <cellStyle name="40% - Accent6 2 3" xfId="4011"/>
    <cellStyle name="40% - Accent6 2 4" xfId="4012"/>
    <cellStyle name="40% - Accent6 2 5" xfId="4013"/>
    <cellStyle name="40% - Accent6 3" xfId="4014"/>
    <cellStyle name="40% - Accent6 3 2" xfId="4015"/>
    <cellStyle name="40% - Accent6 3 3" xfId="4016"/>
    <cellStyle name="40% - Accent6 4" xfId="4017"/>
    <cellStyle name="40% - Accent6 5" xfId="4018"/>
    <cellStyle name="40% - Accent6 6" xfId="4019"/>
    <cellStyle name="60 % – Poudarek1 2" xfId="48"/>
    <cellStyle name="60 % – Poudarek2 2" xfId="49"/>
    <cellStyle name="60 % – Poudarek3 2" xfId="50"/>
    <cellStyle name="60 % – Poudarek4 2" xfId="51"/>
    <cellStyle name="60 % – Poudarek5 2" xfId="52"/>
    <cellStyle name="60 % – Poudarek6 2" xfId="53"/>
    <cellStyle name="60% - Accent1" xfId="4020"/>
    <cellStyle name="60% - Accent1 2" xfId="4021"/>
    <cellStyle name="60% - Accent1 2 2" xfId="4022"/>
    <cellStyle name="60% - Accent1 2 2 2" xfId="4023"/>
    <cellStyle name="60% - Accent1 2 3" xfId="4024"/>
    <cellStyle name="60% - Accent1 2 4" xfId="4025"/>
    <cellStyle name="60% - Accent1 2 5" xfId="4026"/>
    <cellStyle name="60% - Accent1 3" xfId="4027"/>
    <cellStyle name="60% - Accent1 3 2" xfId="4028"/>
    <cellStyle name="60% - Accent1 3 3" xfId="4029"/>
    <cellStyle name="60% - Accent1 4" xfId="4030"/>
    <cellStyle name="60% - Accent1 5" xfId="4031"/>
    <cellStyle name="60% - Accent1 6" xfId="4032"/>
    <cellStyle name="60% - Accent2" xfId="4033"/>
    <cellStyle name="60% - Accent2 2" xfId="4034"/>
    <cellStyle name="60% - Accent2 2 2" xfId="4035"/>
    <cellStyle name="60% - Accent2 2 2 2" xfId="4036"/>
    <cellStyle name="60% - Accent2 2 3" xfId="4037"/>
    <cellStyle name="60% - Accent2 2 4" xfId="4038"/>
    <cellStyle name="60% - Accent2 2 5" xfId="4039"/>
    <cellStyle name="60% - Accent2 3" xfId="4040"/>
    <cellStyle name="60% - Accent2 3 2" xfId="4041"/>
    <cellStyle name="60% - Accent2 3 3" xfId="4042"/>
    <cellStyle name="60% - Accent2 4" xfId="4043"/>
    <cellStyle name="60% - Accent2 5" xfId="4044"/>
    <cellStyle name="60% - Accent2 6" xfId="4045"/>
    <cellStyle name="60% - Accent3" xfId="4046"/>
    <cellStyle name="60% - Accent3 2" xfId="4047"/>
    <cellStyle name="60% - Accent3 2 2" xfId="4048"/>
    <cellStyle name="60% - Accent3 2 2 2" xfId="4049"/>
    <cellStyle name="60% - Accent3 2 3" xfId="4050"/>
    <cellStyle name="60% - Accent3 2 4" xfId="4051"/>
    <cellStyle name="60% - Accent3 2 5" xfId="4052"/>
    <cellStyle name="60% - Accent3 3" xfId="4053"/>
    <cellStyle name="60% - Accent3 3 2" xfId="4054"/>
    <cellStyle name="60% - Accent3 3 3" xfId="4055"/>
    <cellStyle name="60% - Accent3 4" xfId="4056"/>
    <cellStyle name="60% - Accent3 5" xfId="4057"/>
    <cellStyle name="60% - Accent3 6" xfId="4058"/>
    <cellStyle name="60% - Accent4" xfId="4059"/>
    <cellStyle name="60% - Accent4 2" xfId="4060"/>
    <cellStyle name="60% - Accent4 2 2" xfId="4061"/>
    <cellStyle name="60% - Accent4 2 2 2" xfId="4062"/>
    <cellStyle name="60% - Accent4 2 3" xfId="4063"/>
    <cellStyle name="60% - Accent4 2 4" xfId="4064"/>
    <cellStyle name="60% - Accent4 2 5" xfId="4065"/>
    <cellStyle name="60% - Accent4 3" xfId="4066"/>
    <cellStyle name="60% - Accent4 3 2" xfId="4067"/>
    <cellStyle name="60% - Accent4 3 3" xfId="4068"/>
    <cellStyle name="60% - Accent4 4" xfId="4069"/>
    <cellStyle name="60% - Accent4 5" xfId="4070"/>
    <cellStyle name="60% - Accent4 6" xfId="4071"/>
    <cellStyle name="60% - Accent5" xfId="4072"/>
    <cellStyle name="60% - Accent5 2" xfId="4073"/>
    <cellStyle name="60% - Accent5 2 2" xfId="4074"/>
    <cellStyle name="60% - Accent5 2 2 2" xfId="4075"/>
    <cellStyle name="60% - Accent5 2 3" xfId="4076"/>
    <cellStyle name="60% - Accent5 2 4" xfId="4077"/>
    <cellStyle name="60% - Accent5 2 5" xfId="4078"/>
    <cellStyle name="60% - Accent5 3" xfId="4079"/>
    <cellStyle name="60% - Accent5 3 2" xfId="4080"/>
    <cellStyle name="60% - Accent5 3 3" xfId="4081"/>
    <cellStyle name="60% - Accent5 4" xfId="4082"/>
    <cellStyle name="60% - Accent5 5" xfId="4083"/>
    <cellStyle name="60% - Accent5 6" xfId="4084"/>
    <cellStyle name="60% - Accent6" xfId="4085"/>
    <cellStyle name="60% - Accent6 2" xfId="4086"/>
    <cellStyle name="60% - Accent6 2 2" xfId="4087"/>
    <cellStyle name="60% - Accent6 2 2 2" xfId="4088"/>
    <cellStyle name="60% - Accent6 2 3" xfId="4089"/>
    <cellStyle name="60% - Accent6 2 4" xfId="4090"/>
    <cellStyle name="60% - Accent6 2 5" xfId="4091"/>
    <cellStyle name="60% - Accent6 3" xfId="4092"/>
    <cellStyle name="60% - Accent6 3 2" xfId="4093"/>
    <cellStyle name="60% - Accent6 3 3" xfId="4094"/>
    <cellStyle name="60% - Accent6 4" xfId="4095"/>
    <cellStyle name="60% - Accent6 5" xfId="4096"/>
    <cellStyle name="60% - Accent6 6" xfId="4097"/>
    <cellStyle name="Accent1" xfId="4098"/>
    <cellStyle name="Accent1 - 20%" xfId="4099"/>
    <cellStyle name="Accent1 - 40%" xfId="4100"/>
    <cellStyle name="Accent1 - 60%" xfId="4101"/>
    <cellStyle name="Accent1 10" xfId="4102"/>
    <cellStyle name="Accent1 11" xfId="4103"/>
    <cellStyle name="Accent1 12" xfId="4104"/>
    <cellStyle name="Accent1 13" xfId="4105"/>
    <cellStyle name="Accent1 2" xfId="4106"/>
    <cellStyle name="Accent1 2 2" xfId="4107"/>
    <cellStyle name="Accent1 2 2 2" xfId="4108"/>
    <cellStyle name="Accent1 2 3" xfId="4109"/>
    <cellStyle name="Accent1 2 4" xfId="4110"/>
    <cellStyle name="Accent1 2 5" xfId="4111"/>
    <cellStyle name="Accent1 3" xfId="4112"/>
    <cellStyle name="Accent1 3 2" xfId="4113"/>
    <cellStyle name="Accent1 3 3" xfId="4114"/>
    <cellStyle name="Accent1 4" xfId="4115"/>
    <cellStyle name="Accent1 4 2" xfId="4116"/>
    <cellStyle name="Accent1 5" xfId="4117"/>
    <cellStyle name="Accent1 5 2" xfId="4118"/>
    <cellStyle name="Accent1 6" xfId="4119"/>
    <cellStyle name="Accent1 7" xfId="4120"/>
    <cellStyle name="Accent1 8" xfId="4121"/>
    <cellStyle name="Accent1 9" xfId="4122"/>
    <cellStyle name="Accent2" xfId="4123"/>
    <cellStyle name="Accent2 - 20%" xfId="4124"/>
    <cellStyle name="Accent2 - 40%" xfId="4125"/>
    <cellStyle name="Accent2 - 60%" xfId="4126"/>
    <cellStyle name="Accent2 10" xfId="4127"/>
    <cellStyle name="Accent2 11" xfId="4128"/>
    <cellStyle name="Accent2 12" xfId="4129"/>
    <cellStyle name="Accent2 13" xfId="4130"/>
    <cellStyle name="Accent2 2" xfId="4131"/>
    <cellStyle name="Accent2 2 2" xfId="4132"/>
    <cellStyle name="Accent2 2 2 2" xfId="4133"/>
    <cellStyle name="Accent2 2 3" xfId="4134"/>
    <cellStyle name="Accent2 2 4" xfId="4135"/>
    <cellStyle name="Accent2 2 5" xfId="4136"/>
    <cellStyle name="Accent2 3" xfId="4137"/>
    <cellStyle name="Accent2 3 2" xfId="4138"/>
    <cellStyle name="Accent2 3 3" xfId="4139"/>
    <cellStyle name="Accent2 4" xfId="4140"/>
    <cellStyle name="Accent2 4 2" xfId="4141"/>
    <cellStyle name="Accent2 5" xfId="4142"/>
    <cellStyle name="Accent2 5 2" xfId="4143"/>
    <cellStyle name="Accent2 6" xfId="4144"/>
    <cellStyle name="Accent2 7" xfId="4145"/>
    <cellStyle name="Accent2 8" xfId="4146"/>
    <cellStyle name="Accent2 9" xfId="4147"/>
    <cellStyle name="Accent3" xfId="4148"/>
    <cellStyle name="Accent3 - 20%" xfId="4149"/>
    <cellStyle name="Accent3 - 40%" xfId="4150"/>
    <cellStyle name="Accent3 - 60%" xfId="4151"/>
    <cellStyle name="Accent3 10" xfId="4152"/>
    <cellStyle name="Accent3 11" xfId="4153"/>
    <cellStyle name="Accent3 12" xfId="4154"/>
    <cellStyle name="Accent3 13" xfId="4155"/>
    <cellStyle name="Accent3 2" xfId="4156"/>
    <cellStyle name="Accent3 2 2" xfId="4157"/>
    <cellStyle name="Accent3 2 2 2" xfId="4158"/>
    <cellStyle name="Accent3 2 3" xfId="4159"/>
    <cellStyle name="Accent3 2 4" xfId="4160"/>
    <cellStyle name="Accent3 2 5" xfId="4161"/>
    <cellStyle name="Accent3 3" xfId="4162"/>
    <cellStyle name="Accent3 3 2" xfId="4163"/>
    <cellStyle name="Accent3 3 3" xfId="4164"/>
    <cellStyle name="Accent3 4" xfId="4165"/>
    <cellStyle name="Accent3 4 2" xfId="4166"/>
    <cellStyle name="Accent3 5" xfId="4167"/>
    <cellStyle name="Accent3 5 2" xfId="4168"/>
    <cellStyle name="Accent3 6" xfId="4169"/>
    <cellStyle name="Accent3 7" xfId="4170"/>
    <cellStyle name="Accent3 8" xfId="4171"/>
    <cellStyle name="Accent3 9" xfId="4172"/>
    <cellStyle name="Accent4" xfId="4173"/>
    <cellStyle name="Accent4 - 20%" xfId="4174"/>
    <cellStyle name="Accent4 - 40%" xfId="4175"/>
    <cellStyle name="Accent4 - 60%" xfId="4176"/>
    <cellStyle name="Accent4 10" xfId="4177"/>
    <cellStyle name="Accent4 11" xfId="4178"/>
    <cellStyle name="Accent4 12" xfId="4179"/>
    <cellStyle name="Accent4 13" xfId="4180"/>
    <cellStyle name="Accent4 2" xfId="4181"/>
    <cellStyle name="Accent4 2 2" xfId="4182"/>
    <cellStyle name="Accent4 2 2 2" xfId="4183"/>
    <cellStyle name="Accent4 2 3" xfId="4184"/>
    <cellStyle name="Accent4 2 4" xfId="4185"/>
    <cellStyle name="Accent4 2 5" xfId="4186"/>
    <cellStyle name="Accent4 3" xfId="4187"/>
    <cellStyle name="Accent4 3 2" xfId="4188"/>
    <cellStyle name="Accent4 3 3" xfId="4189"/>
    <cellStyle name="Accent4 4" xfId="4190"/>
    <cellStyle name="Accent4 4 2" xfId="4191"/>
    <cellStyle name="Accent4 5" xfId="4192"/>
    <cellStyle name="Accent4 5 2" xfId="4193"/>
    <cellStyle name="Accent4 6" xfId="4194"/>
    <cellStyle name="Accent4 7" xfId="4195"/>
    <cellStyle name="Accent4 8" xfId="4196"/>
    <cellStyle name="Accent4 9" xfId="4197"/>
    <cellStyle name="Accent5" xfId="4198"/>
    <cellStyle name="Accent5 - 20%" xfId="4199"/>
    <cellStyle name="Accent5 - 40%" xfId="4200"/>
    <cellStyle name="Accent5 - 60%" xfId="4201"/>
    <cellStyle name="Accent5 2" xfId="4202"/>
    <cellStyle name="Accent5 2 2" xfId="4203"/>
    <cellStyle name="Accent5 2 3" xfId="4204"/>
    <cellStyle name="Accent5 3" xfId="4205"/>
    <cellStyle name="Accent5 4" xfId="4206"/>
    <cellStyle name="Accent5 5" xfId="4207"/>
    <cellStyle name="Accent6" xfId="4208"/>
    <cellStyle name="Accent6 - 20%" xfId="4209"/>
    <cellStyle name="Accent6 - 40%" xfId="4210"/>
    <cellStyle name="Accent6 - 60%" xfId="4211"/>
    <cellStyle name="Accent6 10" xfId="4212"/>
    <cellStyle name="Accent6 11" xfId="4213"/>
    <cellStyle name="Accent6 12" xfId="4214"/>
    <cellStyle name="Accent6 13" xfId="4215"/>
    <cellStyle name="Accent6 2" xfId="4216"/>
    <cellStyle name="Accent6 2 2" xfId="4217"/>
    <cellStyle name="Accent6 2 2 2" xfId="4218"/>
    <cellStyle name="Accent6 2 3" xfId="4219"/>
    <cellStyle name="Accent6 2 4" xfId="4220"/>
    <cellStyle name="Accent6 2 5" xfId="4221"/>
    <cellStyle name="Accent6 3" xfId="4222"/>
    <cellStyle name="Accent6 3 2" xfId="4223"/>
    <cellStyle name="Accent6 3 3" xfId="4224"/>
    <cellStyle name="Accent6 4" xfId="4225"/>
    <cellStyle name="Accent6 4 2" xfId="4226"/>
    <cellStyle name="Accent6 5" xfId="4227"/>
    <cellStyle name="Accent6 5 2" xfId="4228"/>
    <cellStyle name="Accent6 6" xfId="4229"/>
    <cellStyle name="Accent6 7" xfId="4230"/>
    <cellStyle name="Accent6 8" xfId="4231"/>
    <cellStyle name="Accent6 9" xfId="4232"/>
    <cellStyle name="Bad" xfId="4233"/>
    <cellStyle name="Bad 2" xfId="4234"/>
    <cellStyle name="Bad 2 2" xfId="4235"/>
    <cellStyle name="Bad 2 2 2" xfId="4236"/>
    <cellStyle name="Bad 2 3" xfId="4237"/>
    <cellStyle name="Bad 2 4" xfId="4238"/>
    <cellStyle name="Bad 2 5" xfId="4239"/>
    <cellStyle name="Bad 3" xfId="4240"/>
    <cellStyle name="Bad 3 2" xfId="4241"/>
    <cellStyle name="Bad 3 3" xfId="4242"/>
    <cellStyle name="Bad 4" xfId="4243"/>
    <cellStyle name="Bad 5" xfId="4244"/>
    <cellStyle name="Calculation" xfId="4245"/>
    <cellStyle name="Calculation 2" xfId="4246"/>
    <cellStyle name="Calculation 2 2" xfId="4247"/>
    <cellStyle name="Calculation 2 2 2" xfId="4248"/>
    <cellStyle name="Calculation 2 3" xfId="4249"/>
    <cellStyle name="Calculation 2 4" xfId="4250"/>
    <cellStyle name="Calculation 2 5" xfId="4251"/>
    <cellStyle name="Calculation 3" xfId="4252"/>
    <cellStyle name="Calculation 3 2" xfId="4253"/>
    <cellStyle name="Calculation 3 3" xfId="4254"/>
    <cellStyle name="Calculation 4" xfId="4255"/>
    <cellStyle name="Calculation 5" xfId="4256"/>
    <cellStyle name="Check Cell" xfId="4257"/>
    <cellStyle name="Check Cell 2" xfId="4258"/>
    <cellStyle name="Check Cell 2 2" xfId="4259"/>
    <cellStyle name="Check Cell 2 3" xfId="4260"/>
    <cellStyle name="Check Cell 3" xfId="4261"/>
    <cellStyle name="Check Cell 4" xfId="4262"/>
    <cellStyle name="Check Cell 5" xfId="4263"/>
    <cellStyle name="Comma 10" xfId="4264"/>
    <cellStyle name="Comma 10 2" xfId="4265"/>
    <cellStyle name="Comma 12" xfId="4266"/>
    <cellStyle name="Comma 12 10" xfId="4267"/>
    <cellStyle name="Comma 12 11" xfId="4268"/>
    <cellStyle name="Comma 12 12" xfId="4269"/>
    <cellStyle name="Comma 12 13" xfId="4270"/>
    <cellStyle name="Comma 12 14" xfId="4271"/>
    <cellStyle name="Comma 12 15" xfId="4272"/>
    <cellStyle name="Comma 12 16" xfId="4273"/>
    <cellStyle name="Comma 12 17" xfId="4274"/>
    <cellStyle name="Comma 12 2" xfId="4275"/>
    <cellStyle name="Comma 12 2 2" xfId="4276"/>
    <cellStyle name="Comma 12 2 3" xfId="4277"/>
    <cellStyle name="Comma 12 3" xfId="4278"/>
    <cellStyle name="Comma 12 3 2" xfId="4279"/>
    <cellStyle name="Comma 12 4" xfId="4280"/>
    <cellStyle name="Comma 12 4 2" xfId="4281"/>
    <cellStyle name="Comma 12 5" xfId="4282"/>
    <cellStyle name="Comma 12 6" xfId="4283"/>
    <cellStyle name="Comma 12 7" xfId="4284"/>
    <cellStyle name="Comma 12 8" xfId="4285"/>
    <cellStyle name="Comma 12 9" xfId="4286"/>
    <cellStyle name="Comma 13" xfId="4287"/>
    <cellStyle name="Comma 13 2" xfId="4288"/>
    <cellStyle name="Comma 14" xfId="4289"/>
    <cellStyle name="Comma 2" xfId="54"/>
    <cellStyle name="Comma 2 10" xfId="4290"/>
    <cellStyle name="Comma 2 11" xfId="4291"/>
    <cellStyle name="Comma 2 12" xfId="4292"/>
    <cellStyle name="Comma 2 13" xfId="4293"/>
    <cellStyle name="Comma 2 14" xfId="4294"/>
    <cellStyle name="Comma 2 14 2" xfId="4295"/>
    <cellStyle name="Comma 2 15" xfId="4296"/>
    <cellStyle name="Comma 2 15 2" xfId="4297"/>
    <cellStyle name="Comma 2 15 3" xfId="4298"/>
    <cellStyle name="Comma 2 15 4" xfId="4299"/>
    <cellStyle name="Comma 2 16" xfId="4300"/>
    <cellStyle name="Comma 2 16 2" xfId="4301"/>
    <cellStyle name="Comma 2 17" xfId="4302"/>
    <cellStyle name="Comma 2 17 2" xfId="4303"/>
    <cellStyle name="Comma 2 18" xfId="4304"/>
    <cellStyle name="Comma 2 19" xfId="4305"/>
    <cellStyle name="Comma 2 2" xfId="4306"/>
    <cellStyle name="Comma 2 20" xfId="4307"/>
    <cellStyle name="Comma 2 21" xfId="4308"/>
    <cellStyle name="Comma 2 22" xfId="4309"/>
    <cellStyle name="Comma 2 23" xfId="4310"/>
    <cellStyle name="Comma 2 24" xfId="4311"/>
    <cellStyle name="Comma 2 25" xfId="4312"/>
    <cellStyle name="Comma 2 26" xfId="4313"/>
    <cellStyle name="Comma 2 27" xfId="4314"/>
    <cellStyle name="Comma 2 28" xfId="4315"/>
    <cellStyle name="Comma 2 29" xfId="4316"/>
    <cellStyle name="Comma 2 3" xfId="4317"/>
    <cellStyle name="Comma 2 30" xfId="4318"/>
    <cellStyle name="Comma 2 31" xfId="4319"/>
    <cellStyle name="Comma 2 4" xfId="4320"/>
    <cellStyle name="Comma 2 5" xfId="4321"/>
    <cellStyle name="Comma 2 6" xfId="4322"/>
    <cellStyle name="Comma 2 7" xfId="4323"/>
    <cellStyle name="Comma 2 8" xfId="4324"/>
    <cellStyle name="Comma 2 9" xfId="4325"/>
    <cellStyle name="Comma 2 9 2" xfId="4326"/>
    <cellStyle name="Comma 25" xfId="4327"/>
    <cellStyle name="Comma 3" xfId="4328"/>
    <cellStyle name="Comma 3 2" xfId="4329"/>
    <cellStyle name="Comma 3 2 2" xfId="4330"/>
    <cellStyle name="Comma 3 2 3" xfId="4331"/>
    <cellStyle name="Comma 3 2 4" xfId="4332"/>
    <cellStyle name="Comma 3 3" xfId="4333"/>
    <cellStyle name="Comma 3 3 2" xfId="4334"/>
    <cellStyle name="Comma 3 3 2 2" xfId="4335"/>
    <cellStyle name="Comma 3 3 3" xfId="4336"/>
    <cellStyle name="Comma 3 3 4" xfId="4337"/>
    <cellStyle name="Comma 3 4" xfId="4338"/>
    <cellStyle name="Comma 4 2" xfId="4339"/>
    <cellStyle name="Comma 4 2 2" xfId="4340"/>
    <cellStyle name="Comma 4 2 3" xfId="4341"/>
    <cellStyle name="Comma 5" xfId="4342"/>
    <cellStyle name="Comma 5 2" xfId="4343"/>
    <cellStyle name="Comma 5 2 2" xfId="4344"/>
    <cellStyle name="Comma 5 2 3" xfId="4345"/>
    <cellStyle name="Comma 5 3" xfId="4346"/>
    <cellStyle name="Comma 6 2" xfId="4347"/>
    <cellStyle name="Comma 7 2" xfId="4348"/>
    <cellStyle name="Comma 8 2" xfId="4349"/>
    <cellStyle name="Currency 2" xfId="3849"/>
    <cellStyle name="Currency 2 2" xfId="4350"/>
    <cellStyle name="Currency 3" xfId="3863"/>
    <cellStyle name="dataf" xfId="1299"/>
    <cellStyle name="datag" xfId="1300"/>
    <cellStyle name="Denar [0]_V3 plin" xfId="4351"/>
    <cellStyle name="Denar_V3 plin" xfId="4352"/>
    <cellStyle name="Dobro 2" xfId="55"/>
    <cellStyle name="Dobro 2 2" xfId="1301"/>
    <cellStyle name="Dobro 3" xfId="1302"/>
    <cellStyle name="Emphasis 1" xfId="4353"/>
    <cellStyle name="Emphasis 2" xfId="4354"/>
    <cellStyle name="Emphasis 3" xfId="4355"/>
    <cellStyle name="Euro" xfId="12"/>
    <cellStyle name="Euro 10" xfId="4356"/>
    <cellStyle name="Euro 11" xfId="4357"/>
    <cellStyle name="Euro 12" xfId="4358"/>
    <cellStyle name="Euro 13" xfId="4359"/>
    <cellStyle name="Euro 14" xfId="4360"/>
    <cellStyle name="Euro 15" xfId="4361"/>
    <cellStyle name="Euro 16" xfId="4362"/>
    <cellStyle name="Euro 17" xfId="4363"/>
    <cellStyle name="Euro 18" xfId="4364"/>
    <cellStyle name="Euro 2" xfId="88"/>
    <cellStyle name="Euro 2 2" xfId="251"/>
    <cellStyle name="Euro 2 3" xfId="126"/>
    <cellStyle name="Euro 3" xfId="118"/>
    <cellStyle name="Euro 3 2" xfId="4365"/>
    <cellStyle name="Euro 4" xfId="123"/>
    <cellStyle name="Euro 4 2" xfId="4366"/>
    <cellStyle name="Euro 5" xfId="22"/>
    <cellStyle name="Euro 5 2" xfId="4367"/>
    <cellStyle name="Euro 6" xfId="4368"/>
    <cellStyle name="Euro 7" xfId="4369"/>
    <cellStyle name="Euro 8" xfId="4370"/>
    <cellStyle name="Euro 9" xfId="4371"/>
    <cellStyle name="Excel Built-in Normal" xfId="1296"/>
    <cellStyle name="Explanatory Text" xfId="4372"/>
    <cellStyle name="Explanatory Text 2" xfId="4373"/>
    <cellStyle name="Explanatory Text 2 2" xfId="4374"/>
    <cellStyle name="Explanatory Text 3" xfId="4375"/>
    <cellStyle name="Explanatory Text 4" xfId="4376"/>
    <cellStyle name="Explanatory Text 5" xfId="4377"/>
    <cellStyle name="general" xfId="4378"/>
    <cellStyle name="general 2" xfId="4379"/>
    <cellStyle name="Good" xfId="4380"/>
    <cellStyle name="Good 2" xfId="4381"/>
    <cellStyle name="Good 2 2" xfId="4382"/>
    <cellStyle name="Good 2 2 2" xfId="4383"/>
    <cellStyle name="Good 2 3" xfId="4384"/>
    <cellStyle name="Good 2 4" xfId="4385"/>
    <cellStyle name="Good 2 5" xfId="4386"/>
    <cellStyle name="Good 3" xfId="4387"/>
    <cellStyle name="Good 3 2" xfId="4388"/>
    <cellStyle name="Good 3 3" xfId="4389"/>
    <cellStyle name="Good 4" xfId="4390"/>
    <cellStyle name="Good 5" xfId="4391"/>
    <cellStyle name="Good 6" xfId="4392"/>
    <cellStyle name="Heading 1" xfId="4393"/>
    <cellStyle name="Heading 1 2" xfId="4394"/>
    <cellStyle name="Heading 1 2 2" xfId="4395"/>
    <cellStyle name="Heading 1 2 2 2" xfId="4396"/>
    <cellStyle name="Heading 1 2 3" xfId="4397"/>
    <cellStyle name="Heading 1 2 4" xfId="4398"/>
    <cellStyle name="Heading 1 2 5" xfId="4399"/>
    <cellStyle name="Heading 1 2 6" xfId="4400"/>
    <cellStyle name="Heading 1 3" xfId="4401"/>
    <cellStyle name="Heading 1 3 2" xfId="4402"/>
    <cellStyle name="Heading 1 3 3" xfId="4403"/>
    <cellStyle name="Heading 1 4" xfId="4404"/>
    <cellStyle name="Heading 1 5" xfId="4405"/>
    <cellStyle name="Heading 2" xfId="4406"/>
    <cellStyle name="Heading 2 2" xfId="4407"/>
    <cellStyle name="Heading 2 2 2" xfId="4408"/>
    <cellStyle name="Heading 2 2 2 2" xfId="4409"/>
    <cellStyle name="Heading 2 2 3" xfId="4410"/>
    <cellStyle name="Heading 2 2 4" xfId="4411"/>
    <cellStyle name="Heading 2 2 5" xfId="4412"/>
    <cellStyle name="Heading 2 2 6" xfId="4413"/>
    <cellStyle name="Heading 2 3" xfId="4414"/>
    <cellStyle name="Heading 2 3 2" xfId="4415"/>
    <cellStyle name="Heading 2 3 3" xfId="4416"/>
    <cellStyle name="Heading 2 4" xfId="4417"/>
    <cellStyle name="Heading 2 5" xfId="4418"/>
    <cellStyle name="Heading 3" xfId="4419"/>
    <cellStyle name="Heading 3 2" xfId="4420"/>
    <cellStyle name="Heading 3 2 2" xfId="4421"/>
    <cellStyle name="Heading 3 2 2 2" xfId="4422"/>
    <cellStyle name="Heading 3 2 3" xfId="4423"/>
    <cellStyle name="Heading 3 2 4" xfId="4424"/>
    <cellStyle name="Heading 3 2 5" xfId="4425"/>
    <cellStyle name="Heading 3 2 6" xfId="4426"/>
    <cellStyle name="Heading 3 3" xfId="4427"/>
    <cellStyle name="Heading 3 3 2" xfId="4428"/>
    <cellStyle name="Heading 3 3 3" xfId="4429"/>
    <cellStyle name="Heading 3 4" xfId="4430"/>
    <cellStyle name="Heading 3 5" xfId="4431"/>
    <cellStyle name="Heading 4" xfId="4432"/>
    <cellStyle name="Heading 4 2" xfId="4433"/>
    <cellStyle name="Heading 4 2 2" xfId="4434"/>
    <cellStyle name="Heading 4 2 2 2" xfId="4435"/>
    <cellStyle name="Heading 4 2 3" xfId="4436"/>
    <cellStyle name="Heading 4 2 4" xfId="4437"/>
    <cellStyle name="Heading 4 2 5" xfId="4438"/>
    <cellStyle name="Heading 4 3" xfId="4439"/>
    <cellStyle name="Heading 4 3 2" xfId="4440"/>
    <cellStyle name="Heading 4 3 3" xfId="4441"/>
    <cellStyle name="Heading 4 4" xfId="4442"/>
    <cellStyle name="Heading 4 5" xfId="4443"/>
    <cellStyle name="Hiperpovezava 2" xfId="109"/>
    <cellStyle name="Hiperpovezava 2 2" xfId="1303"/>
    <cellStyle name="Hiperpovezava 3" xfId="1304"/>
    <cellStyle name="Hiperpovezava 4" xfId="1305"/>
    <cellStyle name="Hiperpovezava 5" xfId="1306"/>
    <cellStyle name="Hiperpovezava 6" xfId="1307"/>
    <cellStyle name="Hyperlink 2" xfId="4444"/>
    <cellStyle name="Hyperlink 2 2" xfId="4445"/>
    <cellStyle name="Input" xfId="4446"/>
    <cellStyle name="Input 2" xfId="4447"/>
    <cellStyle name="Input 2 2" xfId="4448"/>
    <cellStyle name="Input 2 2 2" xfId="4449"/>
    <cellStyle name="Input 2 3" xfId="4450"/>
    <cellStyle name="Input 2 4" xfId="4451"/>
    <cellStyle name="Input 2 5" xfId="4452"/>
    <cellStyle name="Input 3" xfId="4453"/>
    <cellStyle name="Input 3 2" xfId="4454"/>
    <cellStyle name="Input 3 3" xfId="4455"/>
    <cellStyle name="Input 4" xfId="4456"/>
    <cellStyle name="Input 5" xfId="4457"/>
    <cellStyle name="Item" xfId="1308"/>
    <cellStyle name="Izhod 2" xfId="56"/>
    <cellStyle name="Keš" xfId="1309"/>
    <cellStyle name="ĹëČ­ [0]_laroux" xfId="4458"/>
    <cellStyle name="ĹëČ­_laroux" xfId="4459"/>
    <cellStyle name="Linked Cell" xfId="4460"/>
    <cellStyle name="Linked Cell 2" xfId="4461"/>
    <cellStyle name="Linked Cell 2 2" xfId="4462"/>
    <cellStyle name="Linked Cell 2 2 2" xfId="4463"/>
    <cellStyle name="Linked Cell 2 3" xfId="4464"/>
    <cellStyle name="Linked Cell 2 4" xfId="4465"/>
    <cellStyle name="Linked Cell 2 5" xfId="4466"/>
    <cellStyle name="Linked Cell 2 6" xfId="4467"/>
    <cellStyle name="Linked Cell 3" xfId="4468"/>
    <cellStyle name="Linked Cell 3 2" xfId="4469"/>
    <cellStyle name="Linked Cell 3 3" xfId="4470"/>
    <cellStyle name="Linked Cell 4" xfId="4471"/>
    <cellStyle name="Linked Cell 5" xfId="4472"/>
    <cellStyle name="Naslov 1 1" xfId="4473"/>
    <cellStyle name="Naslov 1 2" xfId="57"/>
    <cellStyle name="Naslov 2 2" xfId="58"/>
    <cellStyle name="Naslov 3 2" xfId="59"/>
    <cellStyle name="Naslov 4 2" xfId="60"/>
    <cellStyle name="Naslov 5" xfId="61"/>
    <cellStyle name="NASLOVI 2" xfId="1310"/>
    <cellStyle name="Navadno" xfId="0" builtinId="0"/>
    <cellStyle name="Navadno 10" xfId="4474"/>
    <cellStyle name="Navadno 10 2" xfId="1311"/>
    <cellStyle name="Navadno 10 3" xfId="4475"/>
    <cellStyle name="Navadno 10_P2-OBJEKT NAD KOTO NIČ-C" xfId="4476"/>
    <cellStyle name="Navadno 11" xfId="4477"/>
    <cellStyle name="Navadno 11 2" xfId="4478"/>
    <cellStyle name="Navadno 11 3" xfId="4479"/>
    <cellStyle name="Navadno 11_P2-OBJEKT NAD KOTO NIČ-C" xfId="4480"/>
    <cellStyle name="Navadno 12" xfId="4481"/>
    <cellStyle name="Navadno 13" xfId="4482"/>
    <cellStyle name="Navadno 14" xfId="4483"/>
    <cellStyle name="Navadno 17" xfId="36"/>
    <cellStyle name="Navadno 2" xfId="9"/>
    <cellStyle name="Navadno 2 10" xfId="186"/>
    <cellStyle name="Navadno 2 10 2" xfId="328"/>
    <cellStyle name="Navadno 2 10 2 2" xfId="726"/>
    <cellStyle name="Navadno 2 10 2 2 2" xfId="3257"/>
    <cellStyle name="Navadno 2 10 2 2 3" xfId="2023"/>
    <cellStyle name="Navadno 2 10 2 3" xfId="1136"/>
    <cellStyle name="Navadno 2 10 2 3 2" xfId="3667"/>
    <cellStyle name="Navadno 2 10 2 3 3" xfId="2433"/>
    <cellStyle name="Navadno 2 10 2 4" xfId="2865"/>
    <cellStyle name="Navadno 2 10 2 5" xfId="1631"/>
    <cellStyle name="Navadno 2 10 3" xfId="459"/>
    <cellStyle name="Navadno 2 10 3 2" xfId="852"/>
    <cellStyle name="Navadno 2 10 3 2 2" xfId="3383"/>
    <cellStyle name="Navadno 2 10 3 2 3" xfId="2149"/>
    <cellStyle name="Navadno 2 10 3 3" xfId="1262"/>
    <cellStyle name="Navadno 2 10 3 3 2" xfId="3793"/>
    <cellStyle name="Navadno 2 10 3 3 3" xfId="2559"/>
    <cellStyle name="Navadno 2 10 3 4" xfId="2991"/>
    <cellStyle name="Navadno 2 10 3 5" xfId="1757"/>
    <cellStyle name="Navadno 2 10 4" xfId="585"/>
    <cellStyle name="Navadno 2 10 4 2" xfId="3116"/>
    <cellStyle name="Navadno 2 10 4 3" xfId="1882"/>
    <cellStyle name="Navadno 2 10 5" xfId="995"/>
    <cellStyle name="Navadno 2 10 5 2" xfId="3526"/>
    <cellStyle name="Navadno 2 10 5 3" xfId="2292"/>
    <cellStyle name="Navadno 2 10 6" xfId="2724"/>
    <cellStyle name="Navadno 2 10 7" xfId="1490"/>
    <cellStyle name="Navadno 2 11" xfId="204"/>
    <cellStyle name="Navadno 2 11 2" xfId="274"/>
    <cellStyle name="Navadno 2 11 2 2" xfId="672"/>
    <cellStyle name="Navadno 2 11 2 2 2" xfId="3203"/>
    <cellStyle name="Navadno 2 11 2 2 3" xfId="1969"/>
    <cellStyle name="Navadno 2 11 2 3" xfId="1082"/>
    <cellStyle name="Navadno 2 11 2 3 2" xfId="3613"/>
    <cellStyle name="Navadno 2 11 2 3 3" xfId="2379"/>
    <cellStyle name="Navadno 2 11 2 4" xfId="2811"/>
    <cellStyle name="Navadno 2 11 2 5" xfId="1577"/>
    <cellStyle name="Navadno 2 11 3" xfId="603"/>
    <cellStyle name="Navadno 2 11 3 2" xfId="3134"/>
    <cellStyle name="Navadno 2 11 3 3" xfId="1900"/>
    <cellStyle name="Navadno 2 11 4" xfId="1013"/>
    <cellStyle name="Navadno 2 11 4 2" xfId="3544"/>
    <cellStyle name="Navadno 2 11 4 3" xfId="2310"/>
    <cellStyle name="Navadno 2 11 5" xfId="2742"/>
    <cellStyle name="Navadno 2 11 6" xfId="1508"/>
    <cellStyle name="Navadno 2 12" xfId="262"/>
    <cellStyle name="Navadno 2 12 2" xfId="660"/>
    <cellStyle name="Navadno 2 12 2 2" xfId="3191"/>
    <cellStyle name="Navadno 2 12 2 3" xfId="1957"/>
    <cellStyle name="Navadno 2 12 3" xfId="1070"/>
    <cellStyle name="Navadno 2 12 3 2" xfId="3601"/>
    <cellStyle name="Navadno 2 12 3 3" xfId="2367"/>
    <cellStyle name="Navadno 2 12 4" xfId="1291"/>
    <cellStyle name="Navadno 2 12 5" xfId="2799"/>
    <cellStyle name="Navadno 2 12 6" xfId="1565"/>
    <cellStyle name="Navadno 2 13" xfId="271"/>
    <cellStyle name="Navadno 2 13 2" xfId="669"/>
    <cellStyle name="Navadno 2 13 2 2" xfId="3200"/>
    <cellStyle name="Navadno 2 13 2 3" xfId="1966"/>
    <cellStyle name="Navadno 2 13 3" xfId="1079"/>
    <cellStyle name="Navadno 2 13 3 2" xfId="3610"/>
    <cellStyle name="Navadno 2 13 3 3" xfId="2376"/>
    <cellStyle name="Navadno 2 13 4" xfId="2808"/>
    <cellStyle name="Navadno 2 13 5" xfId="1574"/>
    <cellStyle name="Navadno 2 14" xfId="477"/>
    <cellStyle name="Navadno 2 14 2" xfId="870"/>
    <cellStyle name="Navadno 2 14 2 2" xfId="3401"/>
    <cellStyle name="Navadno 2 14 2 3" xfId="2167"/>
    <cellStyle name="Navadno 2 14 3" xfId="1280"/>
    <cellStyle name="Navadno 2 14 3 2" xfId="3811"/>
    <cellStyle name="Navadno 2 14 3 3" xfId="2577"/>
    <cellStyle name="Navadno 2 14 4" xfId="3009"/>
    <cellStyle name="Navadno 2 14 5" xfId="1775"/>
    <cellStyle name="Navadno 2 15" xfId="20"/>
    <cellStyle name="Navadno 2 15 2" xfId="2626"/>
    <cellStyle name="Navadno 2 15 3" xfId="1392"/>
    <cellStyle name="Navadno 2 16" xfId="487"/>
    <cellStyle name="Navadno 2 16 2" xfId="3018"/>
    <cellStyle name="Navadno 2 16 3" xfId="1784"/>
    <cellStyle name="Navadno 2 17" xfId="883"/>
    <cellStyle name="Navadno 2 17 2" xfId="3414"/>
    <cellStyle name="Navadno 2 17 3" xfId="2180"/>
    <cellStyle name="Navadno 2 18" xfId="897"/>
    <cellStyle name="Navadno 2 18 2" xfId="3428"/>
    <cellStyle name="Navadno 2 18 3" xfId="2194"/>
    <cellStyle name="Navadno 2 19" xfId="2595"/>
    <cellStyle name="Navadno 2 19 2" xfId="3829"/>
    <cellStyle name="Navadno 2 2" xfId="13"/>
    <cellStyle name="Navadno 2 2 2" xfId="14"/>
    <cellStyle name="Navadno 2 2 2 2" xfId="383"/>
    <cellStyle name="Navadno 2 2 3" xfId="119"/>
    <cellStyle name="Navadno 2 2 3 2" xfId="522"/>
    <cellStyle name="Navadno 2 2 3 2 2" xfId="3053"/>
    <cellStyle name="Navadno 2 2 3 2 3" xfId="1819"/>
    <cellStyle name="Navadno 2 2 3 3" xfId="932"/>
    <cellStyle name="Navadno 2 2 3 3 2" xfId="3463"/>
    <cellStyle name="Navadno 2 2 3 3 3" xfId="2229"/>
    <cellStyle name="Navadno 2 2 3 4" xfId="2661"/>
    <cellStyle name="Navadno 2 2 3 5" xfId="1427"/>
    <cellStyle name="Navadno 2 2 4" xfId="25"/>
    <cellStyle name="Navadno 2 2 5" xfId="2624"/>
    <cellStyle name="Navadno 2 2 6" xfId="1390"/>
    <cellStyle name="Navadno 2 3" xfId="29"/>
    <cellStyle name="Navadno 2 3 2" xfId="62"/>
    <cellStyle name="Navadno 2 3 3" xfId="1292"/>
    <cellStyle name="Navadno 2 3 3 2" xfId="3821"/>
    <cellStyle name="Navadno 2 3 3 3" xfId="2587"/>
    <cellStyle name="Navadno 2 3 4" xfId="3857"/>
    <cellStyle name="Navadno 2 4" xfId="30"/>
    <cellStyle name="Navadno 2 4 10" xfId="400"/>
    <cellStyle name="Navadno 2 4 10 2" xfId="793"/>
    <cellStyle name="Navadno 2 4 10 2 2" xfId="3324"/>
    <cellStyle name="Navadno 2 4 10 2 3" xfId="2090"/>
    <cellStyle name="Navadno 2 4 10 3" xfId="1203"/>
    <cellStyle name="Navadno 2 4 10 3 2" xfId="3734"/>
    <cellStyle name="Navadno 2 4 10 3 3" xfId="2500"/>
    <cellStyle name="Navadno 2 4 10 4" xfId="2932"/>
    <cellStyle name="Navadno 2 4 10 5" xfId="1698"/>
    <cellStyle name="Navadno 2 4 11" xfId="482"/>
    <cellStyle name="Navadno 2 4 11 2" xfId="875"/>
    <cellStyle name="Navadno 2 4 11 2 2" xfId="3406"/>
    <cellStyle name="Navadno 2 4 11 2 3" xfId="2172"/>
    <cellStyle name="Navadno 2 4 11 3" xfId="1285"/>
    <cellStyle name="Navadno 2 4 11 3 2" xfId="3816"/>
    <cellStyle name="Navadno 2 4 11 3 3" xfId="2582"/>
    <cellStyle name="Navadno 2 4 11 4" xfId="3014"/>
    <cellStyle name="Navadno 2 4 11 5" xfId="1780"/>
    <cellStyle name="Navadno 2 4 12" xfId="129"/>
    <cellStyle name="Navadno 2 4 12 2" xfId="528"/>
    <cellStyle name="Navadno 2 4 12 2 2" xfId="3059"/>
    <cellStyle name="Navadno 2 4 12 2 3" xfId="1825"/>
    <cellStyle name="Navadno 2 4 12 3" xfId="938"/>
    <cellStyle name="Navadno 2 4 12 3 2" xfId="3469"/>
    <cellStyle name="Navadno 2 4 12 3 3" xfId="2235"/>
    <cellStyle name="Navadno 2 4 12 4" xfId="2667"/>
    <cellStyle name="Navadno 2 4 12 5" xfId="1433"/>
    <cellStyle name="Navadno 2 4 13" xfId="492"/>
    <cellStyle name="Navadno 2 4 13 2" xfId="3023"/>
    <cellStyle name="Navadno 2 4 13 3" xfId="1789"/>
    <cellStyle name="Navadno 2 4 14" xfId="888"/>
    <cellStyle name="Navadno 2 4 14 2" xfId="3419"/>
    <cellStyle name="Navadno 2 4 14 3" xfId="2185"/>
    <cellStyle name="Navadno 2 4 15" xfId="902"/>
    <cellStyle name="Navadno 2 4 15 2" xfId="3433"/>
    <cellStyle name="Navadno 2 4 15 3" xfId="2199"/>
    <cellStyle name="Navadno 2 4 16" xfId="2600"/>
    <cellStyle name="Navadno 2 4 16 2" xfId="3834"/>
    <cellStyle name="Navadno 2 4 17" xfId="2631"/>
    <cellStyle name="Navadno 2 4 18" xfId="1397"/>
    <cellStyle name="Navadno 2 4 2" xfId="98"/>
    <cellStyle name="Navadno 2 4 2 10" xfId="915"/>
    <cellStyle name="Navadno 2 4 2 10 2" xfId="3446"/>
    <cellStyle name="Navadno 2 4 2 10 3" xfId="2212"/>
    <cellStyle name="Navadno 2 4 2 11" xfId="2615"/>
    <cellStyle name="Navadno 2 4 2 12" xfId="2644"/>
    <cellStyle name="Navadno 2 4 2 13" xfId="1410"/>
    <cellStyle name="Navadno 2 4 2 2" xfId="157"/>
    <cellStyle name="Navadno 2 4 2 2 2" xfId="247"/>
    <cellStyle name="Navadno 2 4 2 2 2 2" xfId="360"/>
    <cellStyle name="Navadno 2 4 2 2 2 2 2" xfId="758"/>
    <cellStyle name="Navadno 2 4 2 2 2 2 2 2" xfId="3289"/>
    <cellStyle name="Navadno 2 4 2 2 2 2 2 3" xfId="2055"/>
    <cellStyle name="Navadno 2 4 2 2 2 2 3" xfId="1168"/>
    <cellStyle name="Navadno 2 4 2 2 2 2 3 2" xfId="3699"/>
    <cellStyle name="Navadno 2 4 2 2 2 2 3 3" xfId="2465"/>
    <cellStyle name="Navadno 2 4 2 2 2 2 4" xfId="2897"/>
    <cellStyle name="Navadno 2 4 2 2 2 2 5" xfId="1663"/>
    <cellStyle name="Navadno 2 4 2 2 2 3" xfId="646"/>
    <cellStyle name="Navadno 2 4 2 2 2 3 2" xfId="3177"/>
    <cellStyle name="Navadno 2 4 2 2 2 3 3" xfId="1943"/>
    <cellStyle name="Navadno 2 4 2 2 2 4" xfId="1056"/>
    <cellStyle name="Navadno 2 4 2 2 2 4 2" xfId="3587"/>
    <cellStyle name="Navadno 2 4 2 2 2 4 3" xfId="2353"/>
    <cellStyle name="Navadno 2 4 2 2 2 5" xfId="2785"/>
    <cellStyle name="Navadno 2 4 2 2 2 6" xfId="1551"/>
    <cellStyle name="Navadno 2 4 2 2 3" xfId="306"/>
    <cellStyle name="Navadno 2 4 2 2 3 2" xfId="704"/>
    <cellStyle name="Navadno 2 4 2 2 3 2 2" xfId="3235"/>
    <cellStyle name="Navadno 2 4 2 2 3 2 3" xfId="2001"/>
    <cellStyle name="Navadno 2 4 2 2 3 3" xfId="1114"/>
    <cellStyle name="Navadno 2 4 2 2 3 3 2" xfId="3645"/>
    <cellStyle name="Navadno 2 4 2 2 3 3 3" xfId="2411"/>
    <cellStyle name="Navadno 2 4 2 2 3 4" xfId="2843"/>
    <cellStyle name="Navadno 2 4 2 2 3 5" xfId="1609"/>
    <cellStyle name="Navadno 2 4 2 2 4" xfId="428"/>
    <cellStyle name="Navadno 2 4 2 2 4 2" xfId="821"/>
    <cellStyle name="Navadno 2 4 2 2 4 2 2" xfId="3352"/>
    <cellStyle name="Navadno 2 4 2 2 4 2 3" xfId="2118"/>
    <cellStyle name="Navadno 2 4 2 2 4 3" xfId="1231"/>
    <cellStyle name="Navadno 2 4 2 2 4 3 2" xfId="3762"/>
    <cellStyle name="Navadno 2 4 2 2 4 3 3" xfId="2528"/>
    <cellStyle name="Navadno 2 4 2 2 4 4" xfId="2960"/>
    <cellStyle name="Navadno 2 4 2 2 4 5" xfId="1726"/>
    <cellStyle name="Navadno 2 4 2 2 5" xfId="556"/>
    <cellStyle name="Navadno 2 4 2 2 5 2" xfId="3087"/>
    <cellStyle name="Navadno 2 4 2 2 5 3" xfId="1853"/>
    <cellStyle name="Navadno 2 4 2 2 6" xfId="966"/>
    <cellStyle name="Navadno 2 4 2 2 6 2" xfId="3497"/>
    <cellStyle name="Navadno 2 4 2 2 6 3" xfId="2263"/>
    <cellStyle name="Navadno 2 4 2 2 7" xfId="2695"/>
    <cellStyle name="Navadno 2 4 2 2 8" xfId="1461"/>
    <cellStyle name="Navadno 2 4 2 3" xfId="173"/>
    <cellStyle name="Navadno 2 4 2 3 2" xfId="342"/>
    <cellStyle name="Navadno 2 4 2 3 2 2" xfId="740"/>
    <cellStyle name="Navadno 2 4 2 3 2 2 2" xfId="3271"/>
    <cellStyle name="Navadno 2 4 2 3 2 2 3" xfId="2037"/>
    <cellStyle name="Navadno 2 4 2 3 2 3" xfId="1150"/>
    <cellStyle name="Navadno 2 4 2 3 2 3 2" xfId="3681"/>
    <cellStyle name="Navadno 2 4 2 3 2 3 3" xfId="2447"/>
    <cellStyle name="Navadno 2 4 2 3 2 4" xfId="2879"/>
    <cellStyle name="Navadno 2 4 2 3 2 5" xfId="1645"/>
    <cellStyle name="Navadno 2 4 2 3 3" xfId="446"/>
    <cellStyle name="Navadno 2 4 2 3 3 2" xfId="839"/>
    <cellStyle name="Navadno 2 4 2 3 3 2 2" xfId="3370"/>
    <cellStyle name="Navadno 2 4 2 3 3 2 3" xfId="2136"/>
    <cellStyle name="Navadno 2 4 2 3 3 3" xfId="1249"/>
    <cellStyle name="Navadno 2 4 2 3 3 3 2" xfId="3780"/>
    <cellStyle name="Navadno 2 4 2 3 3 3 3" xfId="2546"/>
    <cellStyle name="Navadno 2 4 2 3 3 4" xfId="2978"/>
    <cellStyle name="Navadno 2 4 2 3 3 5" xfId="1744"/>
    <cellStyle name="Navadno 2 4 2 3 4" xfId="572"/>
    <cellStyle name="Navadno 2 4 2 3 4 2" xfId="3103"/>
    <cellStyle name="Navadno 2 4 2 3 4 3" xfId="1869"/>
    <cellStyle name="Navadno 2 4 2 3 5" xfId="982"/>
    <cellStyle name="Navadno 2 4 2 3 5 2" xfId="3513"/>
    <cellStyle name="Navadno 2 4 2 3 5 3" xfId="2279"/>
    <cellStyle name="Navadno 2 4 2 3 6" xfId="2711"/>
    <cellStyle name="Navadno 2 4 2 3 7" xfId="1477"/>
    <cellStyle name="Navadno 2 4 2 4" xfId="200"/>
    <cellStyle name="Navadno 2 4 2 4 2" xfId="473"/>
    <cellStyle name="Navadno 2 4 2 4 2 2" xfId="866"/>
    <cellStyle name="Navadno 2 4 2 4 2 2 2" xfId="3397"/>
    <cellStyle name="Navadno 2 4 2 4 2 2 3" xfId="2163"/>
    <cellStyle name="Navadno 2 4 2 4 2 3" xfId="1276"/>
    <cellStyle name="Navadno 2 4 2 4 2 3 2" xfId="3807"/>
    <cellStyle name="Navadno 2 4 2 4 2 3 3" xfId="2573"/>
    <cellStyle name="Navadno 2 4 2 4 2 4" xfId="3005"/>
    <cellStyle name="Navadno 2 4 2 4 2 5" xfId="1771"/>
    <cellStyle name="Navadno 2 4 2 4 3" xfId="599"/>
    <cellStyle name="Navadno 2 4 2 4 3 2" xfId="3130"/>
    <cellStyle name="Navadno 2 4 2 4 3 3" xfId="1896"/>
    <cellStyle name="Navadno 2 4 2 4 4" xfId="1009"/>
    <cellStyle name="Navadno 2 4 2 4 4 2" xfId="3540"/>
    <cellStyle name="Navadno 2 4 2 4 4 3" xfId="2306"/>
    <cellStyle name="Navadno 2 4 2 4 5" xfId="2738"/>
    <cellStyle name="Navadno 2 4 2 4 6" xfId="1504"/>
    <cellStyle name="Navadno 2 4 2 5" xfId="227"/>
    <cellStyle name="Navadno 2 4 2 5 2" xfId="626"/>
    <cellStyle name="Navadno 2 4 2 5 2 2" xfId="3157"/>
    <cellStyle name="Navadno 2 4 2 5 2 3" xfId="1923"/>
    <cellStyle name="Navadno 2 4 2 5 3" xfId="1036"/>
    <cellStyle name="Navadno 2 4 2 5 3 2" xfId="3567"/>
    <cellStyle name="Navadno 2 4 2 5 3 3" xfId="2333"/>
    <cellStyle name="Navadno 2 4 2 5 4" xfId="2765"/>
    <cellStyle name="Navadno 2 4 2 5 5" xfId="1531"/>
    <cellStyle name="Navadno 2 4 2 6" xfId="288"/>
    <cellStyle name="Navadno 2 4 2 6 2" xfId="686"/>
    <cellStyle name="Navadno 2 4 2 6 2 2" xfId="3217"/>
    <cellStyle name="Navadno 2 4 2 6 2 3" xfId="1983"/>
    <cellStyle name="Navadno 2 4 2 6 3" xfId="1096"/>
    <cellStyle name="Navadno 2 4 2 6 3 2" xfId="3627"/>
    <cellStyle name="Navadno 2 4 2 6 3 3" xfId="2393"/>
    <cellStyle name="Navadno 2 4 2 6 4" xfId="2825"/>
    <cellStyle name="Navadno 2 4 2 6 5" xfId="1591"/>
    <cellStyle name="Navadno 2 4 2 7" xfId="409"/>
    <cellStyle name="Navadno 2 4 2 7 2" xfId="802"/>
    <cellStyle name="Navadno 2 4 2 7 2 2" xfId="3333"/>
    <cellStyle name="Navadno 2 4 2 7 2 3" xfId="2099"/>
    <cellStyle name="Navadno 2 4 2 7 3" xfId="1212"/>
    <cellStyle name="Navadno 2 4 2 7 3 2" xfId="3743"/>
    <cellStyle name="Navadno 2 4 2 7 3 3" xfId="2509"/>
    <cellStyle name="Navadno 2 4 2 7 4" xfId="2941"/>
    <cellStyle name="Navadno 2 4 2 7 5" xfId="1707"/>
    <cellStyle name="Navadno 2 4 2 8" xfId="138"/>
    <cellStyle name="Navadno 2 4 2 8 2" xfId="537"/>
    <cellStyle name="Navadno 2 4 2 8 2 2" xfId="3068"/>
    <cellStyle name="Navadno 2 4 2 8 2 3" xfId="1834"/>
    <cellStyle name="Navadno 2 4 2 8 3" xfId="947"/>
    <cellStyle name="Navadno 2 4 2 8 3 2" xfId="3478"/>
    <cellStyle name="Navadno 2 4 2 8 3 3" xfId="2244"/>
    <cellStyle name="Navadno 2 4 2 8 4" xfId="2676"/>
    <cellStyle name="Navadno 2 4 2 8 5" xfId="1442"/>
    <cellStyle name="Navadno 2 4 2 9" xfId="505"/>
    <cellStyle name="Navadno 2 4 2 9 2" xfId="3036"/>
    <cellStyle name="Navadno 2 4 2 9 3" xfId="1802"/>
    <cellStyle name="Navadno 2 4 3" xfId="148"/>
    <cellStyle name="Navadno 2 4 3 2" xfId="218"/>
    <cellStyle name="Navadno 2 4 3 2 2" xfId="369"/>
    <cellStyle name="Navadno 2 4 3 2 2 2" xfId="767"/>
    <cellStyle name="Navadno 2 4 3 2 2 2 2" xfId="3298"/>
    <cellStyle name="Navadno 2 4 3 2 2 2 3" xfId="2064"/>
    <cellStyle name="Navadno 2 4 3 2 2 3" xfId="1177"/>
    <cellStyle name="Navadno 2 4 3 2 2 3 2" xfId="3708"/>
    <cellStyle name="Navadno 2 4 3 2 2 3 3" xfId="2474"/>
    <cellStyle name="Navadno 2 4 3 2 2 4" xfId="2906"/>
    <cellStyle name="Navadno 2 4 3 2 2 5" xfId="1672"/>
    <cellStyle name="Navadno 2 4 3 2 3" xfId="617"/>
    <cellStyle name="Navadno 2 4 3 2 3 2" xfId="3148"/>
    <cellStyle name="Navadno 2 4 3 2 3 3" xfId="1914"/>
    <cellStyle name="Navadno 2 4 3 2 4" xfId="1027"/>
    <cellStyle name="Navadno 2 4 3 2 4 2" xfId="3558"/>
    <cellStyle name="Navadno 2 4 3 2 4 3" xfId="2324"/>
    <cellStyle name="Navadno 2 4 3 2 5" xfId="2756"/>
    <cellStyle name="Navadno 2 4 3 2 6" xfId="1522"/>
    <cellStyle name="Navadno 2 4 3 3" xfId="315"/>
    <cellStyle name="Navadno 2 4 3 3 2" xfId="713"/>
    <cellStyle name="Navadno 2 4 3 3 2 2" xfId="3244"/>
    <cellStyle name="Navadno 2 4 3 3 2 3" xfId="2010"/>
    <cellStyle name="Navadno 2 4 3 3 3" xfId="1123"/>
    <cellStyle name="Navadno 2 4 3 3 3 2" xfId="3654"/>
    <cellStyle name="Navadno 2 4 3 3 3 3" xfId="2420"/>
    <cellStyle name="Navadno 2 4 3 3 4" xfId="2852"/>
    <cellStyle name="Navadno 2 4 3 3 5" xfId="1618"/>
    <cellStyle name="Navadno 2 4 3 4" xfId="419"/>
    <cellStyle name="Navadno 2 4 3 4 2" xfId="812"/>
    <cellStyle name="Navadno 2 4 3 4 2 2" xfId="3343"/>
    <cellStyle name="Navadno 2 4 3 4 2 3" xfId="2109"/>
    <cellStyle name="Navadno 2 4 3 4 3" xfId="1222"/>
    <cellStyle name="Navadno 2 4 3 4 3 2" xfId="3753"/>
    <cellStyle name="Navadno 2 4 3 4 3 3" xfId="2519"/>
    <cellStyle name="Navadno 2 4 3 4 4" xfId="2951"/>
    <cellStyle name="Navadno 2 4 3 4 5" xfId="1717"/>
    <cellStyle name="Navadno 2 4 3 5" xfId="547"/>
    <cellStyle name="Navadno 2 4 3 5 2" xfId="3078"/>
    <cellStyle name="Navadno 2 4 3 5 3" xfId="1844"/>
    <cellStyle name="Navadno 2 4 3 6" xfId="957"/>
    <cellStyle name="Navadno 2 4 3 6 2" xfId="3488"/>
    <cellStyle name="Navadno 2 4 3 6 3" xfId="2254"/>
    <cellStyle name="Navadno 2 4 3 7" xfId="2686"/>
    <cellStyle name="Navadno 2 4 3 8" xfId="1452"/>
    <cellStyle name="Navadno 2 4 4" xfId="164"/>
    <cellStyle name="Navadno 2 4 4 2" xfId="240"/>
    <cellStyle name="Navadno 2 4 4 2 2" xfId="378"/>
    <cellStyle name="Navadno 2 4 4 2 2 2" xfId="776"/>
    <cellStyle name="Navadno 2 4 4 2 2 2 2" xfId="3307"/>
    <cellStyle name="Navadno 2 4 4 2 2 2 3" xfId="2073"/>
    <cellStyle name="Navadno 2 4 4 2 2 3" xfId="1186"/>
    <cellStyle name="Navadno 2 4 4 2 2 3 2" xfId="3717"/>
    <cellStyle name="Navadno 2 4 4 2 2 3 3" xfId="2483"/>
    <cellStyle name="Navadno 2 4 4 2 2 4" xfId="2915"/>
    <cellStyle name="Navadno 2 4 4 2 2 5" xfId="1681"/>
    <cellStyle name="Navadno 2 4 4 2 3" xfId="639"/>
    <cellStyle name="Navadno 2 4 4 2 3 2" xfId="3170"/>
    <cellStyle name="Navadno 2 4 4 2 3 3" xfId="1936"/>
    <cellStyle name="Navadno 2 4 4 2 4" xfId="1049"/>
    <cellStyle name="Navadno 2 4 4 2 4 2" xfId="3580"/>
    <cellStyle name="Navadno 2 4 4 2 4 3" xfId="2346"/>
    <cellStyle name="Navadno 2 4 4 2 5" xfId="2778"/>
    <cellStyle name="Navadno 2 4 4 2 6" xfId="1544"/>
    <cellStyle name="Navadno 2 4 4 3" xfId="324"/>
    <cellStyle name="Navadno 2 4 4 3 2" xfId="722"/>
    <cellStyle name="Navadno 2 4 4 3 2 2" xfId="3253"/>
    <cellStyle name="Navadno 2 4 4 3 2 3" xfId="2019"/>
    <cellStyle name="Navadno 2 4 4 3 3" xfId="1132"/>
    <cellStyle name="Navadno 2 4 4 3 3 2" xfId="3663"/>
    <cellStyle name="Navadno 2 4 4 3 3 3" xfId="2429"/>
    <cellStyle name="Navadno 2 4 4 3 4" xfId="2861"/>
    <cellStyle name="Navadno 2 4 4 3 5" xfId="1627"/>
    <cellStyle name="Navadno 2 4 4 4" xfId="437"/>
    <cellStyle name="Navadno 2 4 4 4 2" xfId="830"/>
    <cellStyle name="Navadno 2 4 4 4 2 2" xfId="3361"/>
    <cellStyle name="Navadno 2 4 4 4 2 3" xfId="2127"/>
    <cellStyle name="Navadno 2 4 4 4 3" xfId="1240"/>
    <cellStyle name="Navadno 2 4 4 4 3 2" xfId="3771"/>
    <cellStyle name="Navadno 2 4 4 4 3 3" xfId="2537"/>
    <cellStyle name="Navadno 2 4 4 4 4" xfId="2969"/>
    <cellStyle name="Navadno 2 4 4 4 5" xfId="1735"/>
    <cellStyle name="Navadno 2 4 4 5" xfId="563"/>
    <cellStyle name="Navadno 2 4 4 5 2" xfId="3094"/>
    <cellStyle name="Navadno 2 4 4 5 3" xfId="1860"/>
    <cellStyle name="Navadno 2 4 4 6" xfId="973"/>
    <cellStyle name="Navadno 2 4 4 6 2" xfId="3504"/>
    <cellStyle name="Navadno 2 4 4 6 3" xfId="2270"/>
    <cellStyle name="Navadno 2 4 4 7" xfId="2702"/>
    <cellStyle name="Navadno 2 4 4 8" xfId="1468"/>
    <cellStyle name="Navadno 2 4 5" xfId="182"/>
    <cellStyle name="Navadno 2 4 5 2" xfId="255"/>
    <cellStyle name="Navadno 2 4 5 2 2" xfId="351"/>
    <cellStyle name="Navadno 2 4 5 2 2 2" xfId="749"/>
    <cellStyle name="Navadno 2 4 5 2 2 2 2" xfId="3280"/>
    <cellStyle name="Navadno 2 4 5 2 2 2 3" xfId="2046"/>
    <cellStyle name="Navadno 2 4 5 2 2 3" xfId="1159"/>
    <cellStyle name="Navadno 2 4 5 2 2 3 2" xfId="3690"/>
    <cellStyle name="Navadno 2 4 5 2 2 3 3" xfId="2456"/>
    <cellStyle name="Navadno 2 4 5 2 2 4" xfId="2888"/>
    <cellStyle name="Navadno 2 4 5 2 2 5" xfId="1654"/>
    <cellStyle name="Navadno 2 4 5 2 3" xfId="653"/>
    <cellStyle name="Navadno 2 4 5 2 3 2" xfId="3184"/>
    <cellStyle name="Navadno 2 4 5 2 3 3" xfId="1950"/>
    <cellStyle name="Navadno 2 4 5 2 4" xfId="1063"/>
    <cellStyle name="Navadno 2 4 5 2 4 2" xfId="3594"/>
    <cellStyle name="Navadno 2 4 5 2 4 3" xfId="2360"/>
    <cellStyle name="Navadno 2 4 5 2 5" xfId="2792"/>
    <cellStyle name="Navadno 2 4 5 2 6" xfId="1558"/>
    <cellStyle name="Navadno 2 4 5 3" xfId="297"/>
    <cellStyle name="Navadno 2 4 5 3 2" xfId="695"/>
    <cellStyle name="Navadno 2 4 5 3 2 2" xfId="3226"/>
    <cellStyle name="Navadno 2 4 5 3 2 3" xfId="1992"/>
    <cellStyle name="Navadno 2 4 5 3 3" xfId="1105"/>
    <cellStyle name="Navadno 2 4 5 3 3 2" xfId="3636"/>
    <cellStyle name="Navadno 2 4 5 3 3 3" xfId="2402"/>
    <cellStyle name="Navadno 2 4 5 3 4" xfId="2834"/>
    <cellStyle name="Navadno 2 4 5 3 5" xfId="1600"/>
    <cellStyle name="Navadno 2 4 5 4" xfId="455"/>
    <cellStyle name="Navadno 2 4 5 4 2" xfId="848"/>
    <cellStyle name="Navadno 2 4 5 4 2 2" xfId="3379"/>
    <cellStyle name="Navadno 2 4 5 4 2 3" xfId="2145"/>
    <cellStyle name="Navadno 2 4 5 4 3" xfId="1258"/>
    <cellStyle name="Navadno 2 4 5 4 3 2" xfId="3789"/>
    <cellStyle name="Navadno 2 4 5 4 3 3" xfId="2555"/>
    <cellStyle name="Navadno 2 4 5 4 4" xfId="2987"/>
    <cellStyle name="Navadno 2 4 5 4 5" xfId="1753"/>
    <cellStyle name="Navadno 2 4 5 5" xfId="581"/>
    <cellStyle name="Navadno 2 4 5 5 2" xfId="3112"/>
    <cellStyle name="Navadno 2 4 5 5 3" xfId="1878"/>
    <cellStyle name="Navadno 2 4 5 6" xfId="991"/>
    <cellStyle name="Navadno 2 4 5 6 2" xfId="3522"/>
    <cellStyle name="Navadno 2 4 5 6 3" xfId="2288"/>
    <cellStyle name="Navadno 2 4 5 7" xfId="2720"/>
    <cellStyle name="Navadno 2 4 5 8" xfId="1486"/>
    <cellStyle name="Navadno 2 4 6" xfId="191"/>
    <cellStyle name="Navadno 2 4 6 2" xfId="333"/>
    <cellStyle name="Navadno 2 4 6 2 2" xfId="731"/>
    <cellStyle name="Navadno 2 4 6 2 2 2" xfId="3262"/>
    <cellStyle name="Navadno 2 4 6 2 2 3" xfId="2028"/>
    <cellStyle name="Navadno 2 4 6 2 3" xfId="1141"/>
    <cellStyle name="Navadno 2 4 6 2 3 2" xfId="3672"/>
    <cellStyle name="Navadno 2 4 6 2 3 3" xfId="2438"/>
    <cellStyle name="Navadno 2 4 6 2 4" xfId="2870"/>
    <cellStyle name="Navadno 2 4 6 2 5" xfId="1636"/>
    <cellStyle name="Navadno 2 4 6 3" xfId="464"/>
    <cellStyle name="Navadno 2 4 6 3 2" xfId="857"/>
    <cellStyle name="Navadno 2 4 6 3 2 2" xfId="3388"/>
    <cellStyle name="Navadno 2 4 6 3 2 3" xfId="2154"/>
    <cellStyle name="Navadno 2 4 6 3 3" xfId="1267"/>
    <cellStyle name="Navadno 2 4 6 3 3 2" xfId="3798"/>
    <cellStyle name="Navadno 2 4 6 3 3 3" xfId="2564"/>
    <cellStyle name="Navadno 2 4 6 3 4" xfId="2996"/>
    <cellStyle name="Navadno 2 4 6 3 5" xfId="1762"/>
    <cellStyle name="Navadno 2 4 6 4" xfId="590"/>
    <cellStyle name="Navadno 2 4 6 4 2" xfId="3121"/>
    <cellStyle name="Navadno 2 4 6 4 3" xfId="1887"/>
    <cellStyle name="Navadno 2 4 6 5" xfId="1000"/>
    <cellStyle name="Navadno 2 4 6 5 2" xfId="3531"/>
    <cellStyle name="Navadno 2 4 6 5 3" xfId="2297"/>
    <cellStyle name="Navadno 2 4 6 6" xfId="2729"/>
    <cellStyle name="Navadno 2 4 6 7" xfId="1495"/>
    <cellStyle name="Navadno 2 4 7" xfId="209"/>
    <cellStyle name="Navadno 2 4 7 2" xfId="608"/>
    <cellStyle name="Navadno 2 4 7 2 2" xfId="3139"/>
    <cellStyle name="Navadno 2 4 7 2 3" xfId="1905"/>
    <cellStyle name="Navadno 2 4 7 3" xfId="1018"/>
    <cellStyle name="Navadno 2 4 7 3 2" xfId="3549"/>
    <cellStyle name="Navadno 2 4 7 3 3" xfId="2315"/>
    <cellStyle name="Navadno 2 4 7 4" xfId="2747"/>
    <cellStyle name="Navadno 2 4 7 5" xfId="1513"/>
    <cellStyle name="Navadno 2 4 8" xfId="267"/>
    <cellStyle name="Navadno 2 4 8 2" xfId="665"/>
    <cellStyle name="Navadno 2 4 8 2 2" xfId="3196"/>
    <cellStyle name="Navadno 2 4 8 2 3" xfId="1962"/>
    <cellStyle name="Navadno 2 4 8 3" xfId="1075"/>
    <cellStyle name="Navadno 2 4 8 3 2" xfId="3606"/>
    <cellStyle name="Navadno 2 4 8 3 3" xfId="2372"/>
    <cellStyle name="Navadno 2 4 8 4" xfId="2804"/>
    <cellStyle name="Navadno 2 4 8 5" xfId="1570"/>
    <cellStyle name="Navadno 2 4 9" xfId="279"/>
    <cellStyle name="Navadno 2 4 9 2" xfId="677"/>
    <cellStyle name="Navadno 2 4 9 2 2" xfId="3208"/>
    <cellStyle name="Navadno 2 4 9 2 3" xfId="1974"/>
    <cellStyle name="Navadno 2 4 9 3" xfId="1087"/>
    <cellStyle name="Navadno 2 4 9 3 2" xfId="3618"/>
    <cellStyle name="Navadno 2 4 9 3 3" xfId="2384"/>
    <cellStyle name="Navadno 2 4 9 4" xfId="2816"/>
    <cellStyle name="Navadno 2 4 9 5" xfId="1582"/>
    <cellStyle name="Navadno 2 4_P2-OBJEKT NAD KOTO NIČ-C" xfId="4484"/>
    <cellStyle name="Navadno 2 5" xfId="104"/>
    <cellStyle name="Navadno 2 5 10" xfId="894"/>
    <cellStyle name="Navadno 2 5 10 2" xfId="3425"/>
    <cellStyle name="Navadno 2 5 10 3" xfId="2191"/>
    <cellStyle name="Navadno 2 5 11" xfId="921"/>
    <cellStyle name="Navadno 2 5 11 2" xfId="3452"/>
    <cellStyle name="Navadno 2 5 11 3" xfId="2218"/>
    <cellStyle name="Navadno 2 5 12" xfId="2606"/>
    <cellStyle name="Navadno 2 5 12 2" xfId="3840"/>
    <cellStyle name="Navadno 2 5 13" xfId="2650"/>
    <cellStyle name="Navadno 2 5 14" xfId="1416"/>
    <cellStyle name="Navadno 2 5 2" xfId="152"/>
    <cellStyle name="Navadno 2 5 2 2" xfId="244"/>
    <cellStyle name="Navadno 2 5 2 2 2" xfId="355"/>
    <cellStyle name="Navadno 2 5 2 2 2 2" xfId="753"/>
    <cellStyle name="Navadno 2 5 2 2 2 2 2" xfId="3284"/>
    <cellStyle name="Navadno 2 5 2 2 2 2 3" xfId="2050"/>
    <cellStyle name="Navadno 2 5 2 2 2 3" xfId="1163"/>
    <cellStyle name="Navadno 2 5 2 2 2 3 2" xfId="3694"/>
    <cellStyle name="Navadno 2 5 2 2 2 3 3" xfId="2460"/>
    <cellStyle name="Navadno 2 5 2 2 2 4" xfId="2892"/>
    <cellStyle name="Navadno 2 5 2 2 2 5" xfId="1658"/>
    <cellStyle name="Navadno 2 5 2 2 3" xfId="643"/>
    <cellStyle name="Navadno 2 5 2 2 3 2" xfId="3174"/>
    <cellStyle name="Navadno 2 5 2 2 3 3" xfId="1940"/>
    <cellStyle name="Navadno 2 5 2 2 4" xfId="1053"/>
    <cellStyle name="Navadno 2 5 2 2 4 2" xfId="3584"/>
    <cellStyle name="Navadno 2 5 2 2 4 3" xfId="2350"/>
    <cellStyle name="Navadno 2 5 2 2 5" xfId="2782"/>
    <cellStyle name="Navadno 2 5 2 2 6" xfId="1548"/>
    <cellStyle name="Navadno 2 5 2 3" xfId="301"/>
    <cellStyle name="Navadno 2 5 2 3 2" xfId="699"/>
    <cellStyle name="Navadno 2 5 2 3 2 2" xfId="3230"/>
    <cellStyle name="Navadno 2 5 2 3 2 3" xfId="1996"/>
    <cellStyle name="Navadno 2 5 2 3 3" xfId="1109"/>
    <cellStyle name="Navadno 2 5 2 3 3 2" xfId="3640"/>
    <cellStyle name="Navadno 2 5 2 3 3 3" xfId="2406"/>
    <cellStyle name="Navadno 2 5 2 3 4" xfId="2838"/>
    <cellStyle name="Navadno 2 5 2 3 5" xfId="1604"/>
    <cellStyle name="Navadno 2 5 2 4" xfId="423"/>
    <cellStyle name="Navadno 2 5 2 4 2" xfId="816"/>
    <cellStyle name="Navadno 2 5 2 4 2 2" xfId="3347"/>
    <cellStyle name="Navadno 2 5 2 4 2 3" xfId="2113"/>
    <cellStyle name="Navadno 2 5 2 4 3" xfId="1226"/>
    <cellStyle name="Navadno 2 5 2 4 3 2" xfId="3757"/>
    <cellStyle name="Navadno 2 5 2 4 3 3" xfId="2523"/>
    <cellStyle name="Navadno 2 5 2 4 4" xfId="2955"/>
    <cellStyle name="Navadno 2 5 2 4 5" xfId="1721"/>
    <cellStyle name="Navadno 2 5 2 5" xfId="551"/>
    <cellStyle name="Navadno 2 5 2 5 2" xfId="3082"/>
    <cellStyle name="Navadno 2 5 2 5 3" xfId="1848"/>
    <cellStyle name="Navadno 2 5 2 6" xfId="961"/>
    <cellStyle name="Navadno 2 5 2 6 2" xfId="3492"/>
    <cellStyle name="Navadno 2 5 2 6 3" xfId="2258"/>
    <cellStyle name="Navadno 2 5 2 7" xfId="2690"/>
    <cellStyle name="Navadno 2 5 2 8" xfId="1456"/>
    <cellStyle name="Navadno 2 5 3" xfId="168"/>
    <cellStyle name="Navadno 2 5 3 2" xfId="337"/>
    <cellStyle name="Navadno 2 5 3 2 2" xfId="735"/>
    <cellStyle name="Navadno 2 5 3 2 2 2" xfId="3266"/>
    <cellStyle name="Navadno 2 5 3 2 2 3" xfId="2032"/>
    <cellStyle name="Navadno 2 5 3 2 3" xfId="1145"/>
    <cellStyle name="Navadno 2 5 3 2 3 2" xfId="3676"/>
    <cellStyle name="Navadno 2 5 3 2 3 3" xfId="2442"/>
    <cellStyle name="Navadno 2 5 3 2 4" xfId="2874"/>
    <cellStyle name="Navadno 2 5 3 2 5" xfId="1640"/>
    <cellStyle name="Navadno 2 5 3 3" xfId="441"/>
    <cellStyle name="Navadno 2 5 3 3 2" xfId="834"/>
    <cellStyle name="Navadno 2 5 3 3 2 2" xfId="3365"/>
    <cellStyle name="Navadno 2 5 3 3 2 3" xfId="2131"/>
    <cellStyle name="Navadno 2 5 3 3 3" xfId="1244"/>
    <cellStyle name="Navadno 2 5 3 3 3 2" xfId="3775"/>
    <cellStyle name="Navadno 2 5 3 3 3 3" xfId="2541"/>
    <cellStyle name="Navadno 2 5 3 3 4" xfId="2973"/>
    <cellStyle name="Navadno 2 5 3 3 5" xfId="1739"/>
    <cellStyle name="Navadno 2 5 3 4" xfId="567"/>
    <cellStyle name="Navadno 2 5 3 4 2" xfId="3098"/>
    <cellStyle name="Navadno 2 5 3 4 3" xfId="1864"/>
    <cellStyle name="Navadno 2 5 3 5" xfId="977"/>
    <cellStyle name="Navadno 2 5 3 5 2" xfId="3508"/>
    <cellStyle name="Navadno 2 5 3 5 3" xfId="2274"/>
    <cellStyle name="Navadno 2 5 3 6" xfId="2706"/>
    <cellStyle name="Navadno 2 5 3 7" xfId="1472"/>
    <cellStyle name="Navadno 2 5 4" xfId="195"/>
    <cellStyle name="Navadno 2 5 4 2" xfId="468"/>
    <cellStyle name="Navadno 2 5 4 2 2" xfId="861"/>
    <cellStyle name="Navadno 2 5 4 2 2 2" xfId="3392"/>
    <cellStyle name="Navadno 2 5 4 2 2 3" xfId="2158"/>
    <cellStyle name="Navadno 2 5 4 2 3" xfId="1271"/>
    <cellStyle name="Navadno 2 5 4 2 3 2" xfId="3802"/>
    <cellStyle name="Navadno 2 5 4 2 3 3" xfId="2568"/>
    <cellStyle name="Navadno 2 5 4 2 4" xfId="3000"/>
    <cellStyle name="Navadno 2 5 4 2 5" xfId="1766"/>
    <cellStyle name="Navadno 2 5 4 3" xfId="594"/>
    <cellStyle name="Navadno 2 5 4 3 2" xfId="3125"/>
    <cellStyle name="Navadno 2 5 4 3 3" xfId="1891"/>
    <cellStyle name="Navadno 2 5 4 4" xfId="1004"/>
    <cellStyle name="Navadno 2 5 4 4 2" xfId="3535"/>
    <cellStyle name="Navadno 2 5 4 4 3" xfId="2301"/>
    <cellStyle name="Navadno 2 5 4 5" xfId="2733"/>
    <cellStyle name="Navadno 2 5 4 6" xfId="1499"/>
    <cellStyle name="Navadno 2 5 5" xfId="222"/>
    <cellStyle name="Navadno 2 5 5 2" xfId="621"/>
    <cellStyle name="Navadno 2 5 5 2 2" xfId="3152"/>
    <cellStyle name="Navadno 2 5 5 2 3" xfId="1918"/>
    <cellStyle name="Navadno 2 5 5 3" xfId="1031"/>
    <cellStyle name="Navadno 2 5 5 3 2" xfId="3562"/>
    <cellStyle name="Navadno 2 5 5 3 3" xfId="2328"/>
    <cellStyle name="Navadno 2 5 5 4" xfId="2760"/>
    <cellStyle name="Navadno 2 5 5 5" xfId="1526"/>
    <cellStyle name="Navadno 2 5 6" xfId="283"/>
    <cellStyle name="Navadno 2 5 6 2" xfId="681"/>
    <cellStyle name="Navadno 2 5 6 2 2" xfId="3212"/>
    <cellStyle name="Navadno 2 5 6 2 3" xfId="1978"/>
    <cellStyle name="Navadno 2 5 6 3" xfId="1091"/>
    <cellStyle name="Navadno 2 5 6 3 2" xfId="3622"/>
    <cellStyle name="Navadno 2 5 6 3 3" xfId="2388"/>
    <cellStyle name="Navadno 2 5 6 4" xfId="2820"/>
    <cellStyle name="Navadno 2 5 6 5" xfId="1586"/>
    <cellStyle name="Navadno 2 5 7" xfId="404"/>
    <cellStyle name="Navadno 2 5 7 2" xfId="797"/>
    <cellStyle name="Navadno 2 5 7 2 2" xfId="3328"/>
    <cellStyle name="Navadno 2 5 7 2 3" xfId="2094"/>
    <cellStyle name="Navadno 2 5 7 3" xfId="1207"/>
    <cellStyle name="Navadno 2 5 7 3 2" xfId="3738"/>
    <cellStyle name="Navadno 2 5 7 3 3" xfId="2504"/>
    <cellStyle name="Navadno 2 5 7 4" xfId="2936"/>
    <cellStyle name="Navadno 2 5 7 5" xfId="1702"/>
    <cellStyle name="Navadno 2 5 8" xfId="133"/>
    <cellStyle name="Navadno 2 5 8 2" xfId="532"/>
    <cellStyle name="Navadno 2 5 8 2 2" xfId="3063"/>
    <cellStyle name="Navadno 2 5 8 2 3" xfId="1829"/>
    <cellStyle name="Navadno 2 5 8 3" xfId="942"/>
    <cellStyle name="Navadno 2 5 8 3 2" xfId="3473"/>
    <cellStyle name="Navadno 2 5 8 3 3" xfId="2239"/>
    <cellStyle name="Navadno 2 5 8 4" xfId="2671"/>
    <cellStyle name="Navadno 2 5 8 5" xfId="1437"/>
    <cellStyle name="Navadno 2 5 9" xfId="511"/>
    <cellStyle name="Navadno 2 5 9 2" xfId="3042"/>
    <cellStyle name="Navadno 2 5 9 3" xfId="1808"/>
    <cellStyle name="Navadno 2 6" xfId="92"/>
    <cellStyle name="Navadno 2 6 2" xfId="213"/>
    <cellStyle name="Navadno 2 6 2 2" xfId="364"/>
    <cellStyle name="Navadno 2 6 2 2 2" xfId="762"/>
    <cellStyle name="Navadno 2 6 2 2 2 2" xfId="3293"/>
    <cellStyle name="Navadno 2 6 2 2 2 3" xfId="2059"/>
    <cellStyle name="Navadno 2 6 2 2 3" xfId="1172"/>
    <cellStyle name="Navadno 2 6 2 2 3 2" xfId="3703"/>
    <cellStyle name="Navadno 2 6 2 2 3 3" xfId="2469"/>
    <cellStyle name="Navadno 2 6 2 2 4" xfId="2901"/>
    <cellStyle name="Navadno 2 6 2 2 5" xfId="1667"/>
    <cellStyle name="Navadno 2 6 2 3" xfId="612"/>
    <cellStyle name="Navadno 2 6 2 3 2" xfId="3143"/>
    <cellStyle name="Navadno 2 6 2 3 3" xfId="1909"/>
    <cellStyle name="Navadno 2 6 2 4" xfId="1022"/>
    <cellStyle name="Navadno 2 6 2 4 2" xfId="3553"/>
    <cellStyle name="Navadno 2 6 2 4 3" xfId="2319"/>
    <cellStyle name="Navadno 2 6 2 5" xfId="2751"/>
    <cellStyle name="Navadno 2 6 2 6" xfId="1517"/>
    <cellStyle name="Navadno 2 6 3" xfId="310"/>
    <cellStyle name="Navadno 2 6 3 2" xfId="708"/>
    <cellStyle name="Navadno 2 6 3 2 2" xfId="3239"/>
    <cellStyle name="Navadno 2 6 3 2 3" xfId="2005"/>
    <cellStyle name="Navadno 2 6 3 3" xfId="1118"/>
    <cellStyle name="Navadno 2 6 3 3 2" xfId="3649"/>
    <cellStyle name="Navadno 2 6 3 3 3" xfId="2415"/>
    <cellStyle name="Navadno 2 6 3 4" xfId="2847"/>
    <cellStyle name="Navadno 2 6 3 5" xfId="1613"/>
    <cellStyle name="Navadno 2 6 4" xfId="395"/>
    <cellStyle name="Navadno 2 6 4 2" xfId="788"/>
    <cellStyle name="Navadno 2 6 4 2 2" xfId="3319"/>
    <cellStyle name="Navadno 2 6 4 2 3" xfId="2085"/>
    <cellStyle name="Navadno 2 6 4 3" xfId="1198"/>
    <cellStyle name="Navadno 2 6 4 3 2" xfId="3729"/>
    <cellStyle name="Navadno 2 6 4 3 3" xfId="2495"/>
    <cellStyle name="Navadno 2 6 4 4" xfId="2927"/>
    <cellStyle name="Navadno 2 6 4 5" xfId="1693"/>
    <cellStyle name="Navadno 2 6 5" xfId="124"/>
    <cellStyle name="Navadno 2 6 5 2" xfId="524"/>
    <cellStyle name="Navadno 2 6 5 2 2" xfId="3055"/>
    <cellStyle name="Navadno 2 6 5 2 3" xfId="1821"/>
    <cellStyle name="Navadno 2 6 5 3" xfId="934"/>
    <cellStyle name="Navadno 2 6 5 3 2" xfId="3465"/>
    <cellStyle name="Navadno 2 6 5 3 3" xfId="2231"/>
    <cellStyle name="Navadno 2 6 5 4" xfId="2663"/>
    <cellStyle name="Navadno 2 6 5 5" xfId="1429"/>
    <cellStyle name="Navadno 2 6 6" xfId="500"/>
    <cellStyle name="Navadno 2 6 6 2" xfId="3031"/>
    <cellStyle name="Navadno 2 6 6 3" xfId="1797"/>
    <cellStyle name="Navadno 2 6 7" xfId="910"/>
    <cellStyle name="Navadno 2 6 7 2" xfId="3441"/>
    <cellStyle name="Navadno 2 6 7 3" xfId="2207"/>
    <cellStyle name="Navadno 2 6 8" xfId="2639"/>
    <cellStyle name="Navadno 2 6 9" xfId="1405"/>
    <cellStyle name="Navadno 2 7" xfId="143"/>
    <cellStyle name="Navadno 2 7 2" xfId="235"/>
    <cellStyle name="Navadno 2 7 2 2" xfId="373"/>
    <cellStyle name="Navadno 2 7 2 2 2" xfId="771"/>
    <cellStyle name="Navadno 2 7 2 2 2 2" xfId="3302"/>
    <cellStyle name="Navadno 2 7 2 2 2 3" xfId="2068"/>
    <cellStyle name="Navadno 2 7 2 2 3" xfId="1181"/>
    <cellStyle name="Navadno 2 7 2 2 3 2" xfId="3712"/>
    <cellStyle name="Navadno 2 7 2 2 3 3" xfId="2478"/>
    <cellStyle name="Navadno 2 7 2 2 4" xfId="2910"/>
    <cellStyle name="Navadno 2 7 2 2 5" xfId="1676"/>
    <cellStyle name="Navadno 2 7 2 3" xfId="634"/>
    <cellStyle name="Navadno 2 7 2 3 2" xfId="3165"/>
    <cellStyle name="Navadno 2 7 2 3 3" xfId="1931"/>
    <cellStyle name="Navadno 2 7 2 4" xfId="1044"/>
    <cellStyle name="Navadno 2 7 2 4 2" xfId="3575"/>
    <cellStyle name="Navadno 2 7 2 4 3" xfId="2341"/>
    <cellStyle name="Navadno 2 7 2 5" xfId="2773"/>
    <cellStyle name="Navadno 2 7 2 6" xfId="1539"/>
    <cellStyle name="Navadno 2 7 3" xfId="319"/>
    <cellStyle name="Navadno 2 7 3 2" xfId="717"/>
    <cellStyle name="Navadno 2 7 3 2 2" xfId="3248"/>
    <cellStyle name="Navadno 2 7 3 2 3" xfId="2014"/>
    <cellStyle name="Navadno 2 7 3 3" xfId="1127"/>
    <cellStyle name="Navadno 2 7 3 3 2" xfId="3658"/>
    <cellStyle name="Navadno 2 7 3 3 3" xfId="2424"/>
    <cellStyle name="Navadno 2 7 3 4" xfId="2856"/>
    <cellStyle name="Navadno 2 7 3 5" xfId="1622"/>
    <cellStyle name="Navadno 2 7 4" xfId="414"/>
    <cellStyle name="Navadno 2 7 4 2" xfId="807"/>
    <cellStyle name="Navadno 2 7 4 2 2" xfId="3338"/>
    <cellStyle name="Navadno 2 7 4 2 3" xfId="2104"/>
    <cellStyle name="Navadno 2 7 4 3" xfId="1217"/>
    <cellStyle name="Navadno 2 7 4 3 2" xfId="3748"/>
    <cellStyle name="Navadno 2 7 4 3 3" xfId="2514"/>
    <cellStyle name="Navadno 2 7 4 4" xfId="2946"/>
    <cellStyle name="Navadno 2 7 4 5" xfId="1712"/>
    <cellStyle name="Navadno 2 7 5" xfId="542"/>
    <cellStyle name="Navadno 2 7 5 2" xfId="3073"/>
    <cellStyle name="Navadno 2 7 5 3" xfId="1839"/>
    <cellStyle name="Navadno 2 7 6" xfId="952"/>
    <cellStyle name="Navadno 2 7 6 2" xfId="3483"/>
    <cellStyle name="Navadno 2 7 6 3" xfId="2249"/>
    <cellStyle name="Navadno 2 7 7" xfId="2681"/>
    <cellStyle name="Navadno 2 7 8" xfId="1447"/>
    <cellStyle name="Navadno 2 8" xfId="161"/>
    <cellStyle name="Navadno 2 8 2" xfId="254"/>
    <cellStyle name="Navadno 2 8 2 2" xfId="346"/>
    <cellStyle name="Navadno 2 8 2 2 2" xfId="744"/>
    <cellStyle name="Navadno 2 8 2 2 2 2" xfId="3275"/>
    <cellStyle name="Navadno 2 8 2 2 2 3" xfId="2041"/>
    <cellStyle name="Navadno 2 8 2 2 3" xfId="1154"/>
    <cellStyle name="Navadno 2 8 2 2 3 2" xfId="3685"/>
    <cellStyle name="Navadno 2 8 2 2 3 3" xfId="2451"/>
    <cellStyle name="Navadno 2 8 2 2 4" xfId="2883"/>
    <cellStyle name="Navadno 2 8 2 2 5" xfId="1649"/>
    <cellStyle name="Navadno 2 8 2 3" xfId="652"/>
    <cellStyle name="Navadno 2 8 2 3 2" xfId="3183"/>
    <cellStyle name="Navadno 2 8 2 3 3" xfId="1949"/>
    <cellStyle name="Navadno 2 8 2 4" xfId="1062"/>
    <cellStyle name="Navadno 2 8 2 4 2" xfId="3593"/>
    <cellStyle name="Navadno 2 8 2 4 3" xfId="2359"/>
    <cellStyle name="Navadno 2 8 2 5" xfId="2791"/>
    <cellStyle name="Navadno 2 8 2 6" xfId="1557"/>
    <cellStyle name="Navadno 2 8 3" xfId="292"/>
    <cellStyle name="Navadno 2 8 3 2" xfId="690"/>
    <cellStyle name="Navadno 2 8 3 2 2" xfId="3221"/>
    <cellStyle name="Navadno 2 8 3 2 3" xfId="1987"/>
    <cellStyle name="Navadno 2 8 3 3" xfId="1100"/>
    <cellStyle name="Navadno 2 8 3 3 2" xfId="3631"/>
    <cellStyle name="Navadno 2 8 3 3 3" xfId="2397"/>
    <cellStyle name="Navadno 2 8 3 4" xfId="2829"/>
    <cellStyle name="Navadno 2 8 3 5" xfId="1595"/>
    <cellStyle name="Navadno 2 8 4" xfId="432"/>
    <cellStyle name="Navadno 2 8 4 2" xfId="825"/>
    <cellStyle name="Navadno 2 8 4 2 2" xfId="3356"/>
    <cellStyle name="Navadno 2 8 4 2 3" xfId="2122"/>
    <cellStyle name="Navadno 2 8 4 3" xfId="1235"/>
    <cellStyle name="Navadno 2 8 4 3 2" xfId="3766"/>
    <cellStyle name="Navadno 2 8 4 3 3" xfId="2532"/>
    <cellStyle name="Navadno 2 8 4 4" xfId="2964"/>
    <cellStyle name="Navadno 2 8 4 5" xfId="1730"/>
    <cellStyle name="Navadno 2 8 5" xfId="560"/>
    <cellStyle name="Navadno 2 8 5 2" xfId="3091"/>
    <cellStyle name="Navadno 2 8 5 3" xfId="1857"/>
    <cellStyle name="Navadno 2 8 6" xfId="970"/>
    <cellStyle name="Navadno 2 8 6 2" xfId="3501"/>
    <cellStyle name="Navadno 2 8 6 3" xfId="2267"/>
    <cellStyle name="Navadno 2 8 7" xfId="2699"/>
    <cellStyle name="Navadno 2 8 8" xfId="1465"/>
    <cellStyle name="Navadno 2 9" xfId="177"/>
    <cellStyle name="Navadno 2 9 2" xfId="382"/>
    <cellStyle name="Navadno 2 9 2 2" xfId="780"/>
    <cellStyle name="Navadno 2 9 2 2 2" xfId="3311"/>
    <cellStyle name="Navadno 2 9 2 2 3" xfId="2077"/>
    <cellStyle name="Navadno 2 9 2 3" xfId="1190"/>
    <cellStyle name="Navadno 2 9 2 3 2" xfId="3721"/>
    <cellStyle name="Navadno 2 9 2 3 3" xfId="2487"/>
    <cellStyle name="Navadno 2 9 2 4" xfId="2919"/>
    <cellStyle name="Navadno 2 9 2 5" xfId="1685"/>
    <cellStyle name="Navadno 2 9 3" xfId="450"/>
    <cellStyle name="Navadno 2 9 3 2" xfId="843"/>
    <cellStyle name="Navadno 2 9 3 2 2" xfId="3374"/>
    <cellStyle name="Navadno 2 9 3 2 3" xfId="2140"/>
    <cellStyle name="Navadno 2 9 3 3" xfId="1253"/>
    <cellStyle name="Navadno 2 9 3 3 2" xfId="3784"/>
    <cellStyle name="Navadno 2 9 3 3 3" xfId="2550"/>
    <cellStyle name="Navadno 2 9 3 4" xfId="2982"/>
    <cellStyle name="Navadno 2 9 3 5" xfId="1748"/>
    <cellStyle name="Navadno 2 9 4" xfId="576"/>
    <cellStyle name="Navadno 2 9 4 2" xfId="3107"/>
    <cellStyle name="Navadno 2 9 4 3" xfId="1873"/>
    <cellStyle name="Navadno 2 9 5" xfId="986"/>
    <cellStyle name="Navadno 2 9 5 2" xfId="3517"/>
    <cellStyle name="Navadno 2 9 5 3" xfId="2283"/>
    <cellStyle name="Navadno 2 9 6" xfId="2715"/>
    <cellStyle name="Navadno 2 9 7" xfId="1481"/>
    <cellStyle name="Navadno 2_Pn138_13_elektrostudio_seaway_puconci_pozar_plin_vlom_video_domofon" xfId="4485"/>
    <cellStyle name="Navadno 21" xfId="384"/>
    <cellStyle name="Navadno 3" xfId="5"/>
    <cellStyle name="Navadno 3 10" xfId="2618"/>
    <cellStyle name="Navadno 3 11" xfId="1384"/>
    <cellStyle name="Navadno 3 12" xfId="3853"/>
    <cellStyle name="Navadno 3 13" xfId="3865"/>
    <cellStyle name="Navadno 3 2" xfId="1"/>
    <cellStyle name="Navadno 3 2 10" xfId="207"/>
    <cellStyle name="Navadno 3 2 10 2" xfId="606"/>
    <cellStyle name="Navadno 3 2 10 2 2" xfId="3137"/>
    <cellStyle name="Navadno 3 2 10 2 3" xfId="1903"/>
    <cellStyle name="Navadno 3 2 10 3" xfId="1016"/>
    <cellStyle name="Navadno 3 2 10 3 2" xfId="3547"/>
    <cellStyle name="Navadno 3 2 10 3 3" xfId="2313"/>
    <cellStyle name="Navadno 3 2 10 4" xfId="2745"/>
    <cellStyle name="Navadno 3 2 10 5" xfId="1511"/>
    <cellStyle name="Navadno 3 2 11" xfId="265"/>
    <cellStyle name="Navadno 3 2 11 2" xfId="663"/>
    <cellStyle name="Navadno 3 2 11 2 2" xfId="3194"/>
    <cellStyle name="Navadno 3 2 11 2 3" xfId="1960"/>
    <cellStyle name="Navadno 3 2 11 3" xfId="1073"/>
    <cellStyle name="Navadno 3 2 11 3 2" xfId="3604"/>
    <cellStyle name="Navadno 3 2 11 3 3" xfId="2370"/>
    <cellStyle name="Navadno 3 2 11 4" xfId="2802"/>
    <cellStyle name="Navadno 3 2 11 5" xfId="1568"/>
    <cellStyle name="Navadno 3 2 12" xfId="277"/>
    <cellStyle name="Navadno 3 2 12 2" xfId="675"/>
    <cellStyle name="Navadno 3 2 12 2 2" xfId="3206"/>
    <cellStyle name="Navadno 3 2 12 2 3" xfId="1972"/>
    <cellStyle name="Navadno 3 2 12 3" xfId="1085"/>
    <cellStyle name="Navadno 3 2 12 3 2" xfId="3616"/>
    <cellStyle name="Navadno 3 2 12 3 3" xfId="2382"/>
    <cellStyle name="Navadno 3 2 12 4" xfId="2814"/>
    <cellStyle name="Navadno 3 2 12 5" xfId="1580"/>
    <cellStyle name="Navadno 3 2 13" xfId="393"/>
    <cellStyle name="Navadno 3 2 13 2" xfId="786"/>
    <cellStyle name="Navadno 3 2 13 2 2" xfId="3317"/>
    <cellStyle name="Navadno 3 2 13 2 3" xfId="2083"/>
    <cellStyle name="Navadno 3 2 13 3" xfId="1196"/>
    <cellStyle name="Navadno 3 2 13 3 2" xfId="3727"/>
    <cellStyle name="Navadno 3 2 13 3 3" xfId="2493"/>
    <cellStyle name="Navadno 3 2 13 4" xfId="2925"/>
    <cellStyle name="Navadno 3 2 13 5" xfId="1691"/>
    <cellStyle name="Navadno 3 2 14" xfId="480"/>
    <cellStyle name="Navadno 3 2 14 2" xfId="873"/>
    <cellStyle name="Navadno 3 2 14 2 2" xfId="3404"/>
    <cellStyle name="Navadno 3 2 14 2 3" xfId="2170"/>
    <cellStyle name="Navadno 3 2 14 3" xfId="1283"/>
    <cellStyle name="Navadno 3 2 14 3 2" xfId="3814"/>
    <cellStyle name="Navadno 3 2 14 3 3" xfId="2580"/>
    <cellStyle name="Navadno 3 2 14 4" xfId="3012"/>
    <cellStyle name="Navadno 3 2 14 5" xfId="1778"/>
    <cellStyle name="Navadno 3 2 15" xfId="26"/>
    <cellStyle name="Navadno 3 2 15 2" xfId="2629"/>
    <cellStyle name="Navadno 3 2 15 3" xfId="1395"/>
    <cellStyle name="Navadno 3 2 16" xfId="490"/>
    <cellStyle name="Navadno 3 2 16 2" xfId="3021"/>
    <cellStyle name="Navadno 3 2 16 3" xfId="1787"/>
    <cellStyle name="Navadno 3 2 17" xfId="879"/>
    <cellStyle name="Navadno 3 2 17 2" xfId="3410"/>
    <cellStyle name="Navadno 3 2 17 3" xfId="2176"/>
    <cellStyle name="Navadno 3 2 18" xfId="900"/>
    <cellStyle name="Navadno 3 2 18 2" xfId="3431"/>
    <cellStyle name="Navadno 3 2 18 3" xfId="2197"/>
    <cellStyle name="Navadno 3 2 19" xfId="1293"/>
    <cellStyle name="Navadno 3 2 19 2" xfId="3822"/>
    <cellStyle name="Navadno 3 2 19 3" xfId="2588"/>
    <cellStyle name="Navadno 3 2 2" xfId="15"/>
    <cellStyle name="Navadno 3 2 2 10" xfId="273"/>
    <cellStyle name="Navadno 3 2 2 10 2" xfId="671"/>
    <cellStyle name="Navadno 3 2 2 10 2 2" xfId="3202"/>
    <cellStyle name="Navadno 3 2 2 10 2 3" xfId="1968"/>
    <cellStyle name="Navadno 3 2 2 10 3" xfId="1081"/>
    <cellStyle name="Navadno 3 2 2 10 3 2" xfId="3612"/>
    <cellStyle name="Navadno 3 2 2 10 3 3" xfId="2378"/>
    <cellStyle name="Navadno 3 2 2 10 4" xfId="2810"/>
    <cellStyle name="Navadno 3 2 2 10 5" xfId="1576"/>
    <cellStyle name="Navadno 3 2 2 11" xfId="397"/>
    <cellStyle name="Navadno 3 2 2 11 2" xfId="790"/>
    <cellStyle name="Navadno 3 2 2 11 2 2" xfId="3321"/>
    <cellStyle name="Navadno 3 2 2 11 2 3" xfId="2087"/>
    <cellStyle name="Navadno 3 2 2 11 3" xfId="1200"/>
    <cellStyle name="Navadno 3 2 2 11 3 2" xfId="3731"/>
    <cellStyle name="Navadno 3 2 2 11 3 3" xfId="2497"/>
    <cellStyle name="Navadno 3 2 2 11 4" xfId="2929"/>
    <cellStyle name="Navadno 3 2 2 11 5" xfId="1695"/>
    <cellStyle name="Navadno 3 2 2 12" xfId="479"/>
    <cellStyle name="Navadno 3 2 2 12 2" xfId="872"/>
    <cellStyle name="Navadno 3 2 2 12 2 2" xfId="3403"/>
    <cellStyle name="Navadno 3 2 2 12 2 3" xfId="2169"/>
    <cellStyle name="Navadno 3 2 2 12 3" xfId="1282"/>
    <cellStyle name="Navadno 3 2 2 12 3 2" xfId="3813"/>
    <cellStyle name="Navadno 3 2 2 12 3 3" xfId="2579"/>
    <cellStyle name="Navadno 3 2 2 12 4" xfId="3011"/>
    <cellStyle name="Navadno 3 2 2 12 5" xfId="1777"/>
    <cellStyle name="Navadno 3 2 2 13" xfId="24"/>
    <cellStyle name="Navadno 3 2 2 13 2" xfId="2628"/>
    <cellStyle name="Navadno 3 2 2 13 3" xfId="1394"/>
    <cellStyle name="Navadno 3 2 2 14" xfId="489"/>
    <cellStyle name="Navadno 3 2 2 14 2" xfId="3020"/>
    <cellStyle name="Navadno 3 2 2 14 3" xfId="1786"/>
    <cellStyle name="Navadno 3 2 2 15" xfId="881"/>
    <cellStyle name="Navadno 3 2 2 15 2" xfId="3412"/>
    <cellStyle name="Navadno 3 2 2 15 3" xfId="2178"/>
    <cellStyle name="Navadno 3 2 2 16" xfId="899"/>
    <cellStyle name="Navadno 3 2 2 16 2" xfId="3430"/>
    <cellStyle name="Navadno 3 2 2 16 3" xfId="2196"/>
    <cellStyle name="Navadno 3 2 2 17" xfId="2593"/>
    <cellStyle name="Navadno 3 2 2 17 2" xfId="3827"/>
    <cellStyle name="Navadno 3 2 2 18" xfId="2625"/>
    <cellStyle name="Navadno 3 2 2 19" xfId="1391"/>
    <cellStyle name="Navadno 3 2 2 2" xfId="31"/>
    <cellStyle name="Navadno 3 2 2 2 10" xfId="401"/>
    <cellStyle name="Navadno 3 2 2 2 10 2" xfId="794"/>
    <cellStyle name="Navadno 3 2 2 2 10 2 2" xfId="3325"/>
    <cellStyle name="Navadno 3 2 2 2 10 2 3" xfId="2091"/>
    <cellStyle name="Navadno 3 2 2 2 10 3" xfId="1204"/>
    <cellStyle name="Navadno 3 2 2 2 10 3 2" xfId="3735"/>
    <cellStyle name="Navadno 3 2 2 2 10 3 3" xfId="2501"/>
    <cellStyle name="Navadno 3 2 2 2 10 4" xfId="2933"/>
    <cellStyle name="Navadno 3 2 2 2 10 5" xfId="1699"/>
    <cellStyle name="Navadno 3 2 2 2 11" xfId="483"/>
    <cellStyle name="Navadno 3 2 2 2 11 2" xfId="876"/>
    <cellStyle name="Navadno 3 2 2 2 11 2 2" xfId="3407"/>
    <cellStyle name="Navadno 3 2 2 2 11 2 3" xfId="2173"/>
    <cellStyle name="Navadno 3 2 2 2 11 3" xfId="1286"/>
    <cellStyle name="Navadno 3 2 2 2 11 3 2" xfId="3817"/>
    <cellStyle name="Navadno 3 2 2 2 11 3 3" xfId="2583"/>
    <cellStyle name="Navadno 3 2 2 2 11 4" xfId="3015"/>
    <cellStyle name="Navadno 3 2 2 2 11 5" xfId="1781"/>
    <cellStyle name="Navadno 3 2 2 2 12" xfId="130"/>
    <cellStyle name="Navadno 3 2 2 2 12 2" xfId="529"/>
    <cellStyle name="Navadno 3 2 2 2 12 2 2" xfId="3060"/>
    <cellStyle name="Navadno 3 2 2 2 12 2 3" xfId="1826"/>
    <cellStyle name="Navadno 3 2 2 2 12 3" xfId="939"/>
    <cellStyle name="Navadno 3 2 2 2 12 3 2" xfId="3470"/>
    <cellStyle name="Navadno 3 2 2 2 12 3 3" xfId="2236"/>
    <cellStyle name="Navadno 3 2 2 2 12 4" xfId="2668"/>
    <cellStyle name="Navadno 3 2 2 2 12 5" xfId="1434"/>
    <cellStyle name="Navadno 3 2 2 2 13" xfId="493"/>
    <cellStyle name="Navadno 3 2 2 2 13 2" xfId="3024"/>
    <cellStyle name="Navadno 3 2 2 2 13 3" xfId="1790"/>
    <cellStyle name="Navadno 3 2 2 2 14" xfId="889"/>
    <cellStyle name="Navadno 3 2 2 2 14 2" xfId="3420"/>
    <cellStyle name="Navadno 3 2 2 2 14 3" xfId="2186"/>
    <cellStyle name="Navadno 3 2 2 2 15" xfId="903"/>
    <cellStyle name="Navadno 3 2 2 2 15 2" xfId="3434"/>
    <cellStyle name="Navadno 3 2 2 2 15 3" xfId="2200"/>
    <cellStyle name="Navadno 3 2 2 2 16" xfId="2601"/>
    <cellStyle name="Navadno 3 2 2 2 16 2" xfId="3835"/>
    <cellStyle name="Navadno 3 2 2 2 17" xfId="2632"/>
    <cellStyle name="Navadno 3 2 2 2 18" xfId="1398"/>
    <cellStyle name="Navadno 3 2 2 2 2" xfId="99"/>
    <cellStyle name="Navadno 3 2 2 2 2 10" xfId="916"/>
    <cellStyle name="Navadno 3 2 2 2 2 10 2" xfId="3447"/>
    <cellStyle name="Navadno 3 2 2 2 2 10 3" xfId="2213"/>
    <cellStyle name="Navadno 3 2 2 2 2 11" xfId="2645"/>
    <cellStyle name="Navadno 3 2 2 2 2 12" xfId="1411"/>
    <cellStyle name="Navadno 3 2 2 2 2 2" xfId="158"/>
    <cellStyle name="Navadno 3 2 2 2 2 2 2" xfId="248"/>
    <cellStyle name="Navadno 3 2 2 2 2 2 2 2" xfId="361"/>
    <cellStyle name="Navadno 3 2 2 2 2 2 2 2 2" xfId="759"/>
    <cellStyle name="Navadno 3 2 2 2 2 2 2 2 2 2" xfId="3290"/>
    <cellStyle name="Navadno 3 2 2 2 2 2 2 2 2 3" xfId="2056"/>
    <cellStyle name="Navadno 3 2 2 2 2 2 2 2 3" xfId="1169"/>
    <cellStyle name="Navadno 3 2 2 2 2 2 2 2 3 2" xfId="3700"/>
    <cellStyle name="Navadno 3 2 2 2 2 2 2 2 3 3" xfId="2466"/>
    <cellStyle name="Navadno 3 2 2 2 2 2 2 2 4" xfId="2898"/>
    <cellStyle name="Navadno 3 2 2 2 2 2 2 2 5" xfId="1664"/>
    <cellStyle name="Navadno 3 2 2 2 2 2 2 3" xfId="647"/>
    <cellStyle name="Navadno 3 2 2 2 2 2 2 3 2" xfId="3178"/>
    <cellStyle name="Navadno 3 2 2 2 2 2 2 3 3" xfId="1944"/>
    <cellStyle name="Navadno 3 2 2 2 2 2 2 4" xfId="1057"/>
    <cellStyle name="Navadno 3 2 2 2 2 2 2 4 2" xfId="3588"/>
    <cellStyle name="Navadno 3 2 2 2 2 2 2 4 3" xfId="2354"/>
    <cellStyle name="Navadno 3 2 2 2 2 2 2 5" xfId="2786"/>
    <cellStyle name="Navadno 3 2 2 2 2 2 2 6" xfId="1552"/>
    <cellStyle name="Navadno 3 2 2 2 2 2 3" xfId="307"/>
    <cellStyle name="Navadno 3 2 2 2 2 2 3 2" xfId="705"/>
    <cellStyle name="Navadno 3 2 2 2 2 2 3 2 2" xfId="3236"/>
    <cellStyle name="Navadno 3 2 2 2 2 2 3 2 3" xfId="2002"/>
    <cellStyle name="Navadno 3 2 2 2 2 2 3 3" xfId="1115"/>
    <cellStyle name="Navadno 3 2 2 2 2 2 3 3 2" xfId="3646"/>
    <cellStyle name="Navadno 3 2 2 2 2 2 3 3 3" xfId="2412"/>
    <cellStyle name="Navadno 3 2 2 2 2 2 3 4" xfId="2844"/>
    <cellStyle name="Navadno 3 2 2 2 2 2 3 5" xfId="1610"/>
    <cellStyle name="Navadno 3 2 2 2 2 2 4" xfId="429"/>
    <cellStyle name="Navadno 3 2 2 2 2 2 4 2" xfId="822"/>
    <cellStyle name="Navadno 3 2 2 2 2 2 4 2 2" xfId="3353"/>
    <cellStyle name="Navadno 3 2 2 2 2 2 4 2 3" xfId="2119"/>
    <cellStyle name="Navadno 3 2 2 2 2 2 4 3" xfId="1232"/>
    <cellStyle name="Navadno 3 2 2 2 2 2 4 3 2" xfId="3763"/>
    <cellStyle name="Navadno 3 2 2 2 2 2 4 3 3" xfId="2529"/>
    <cellStyle name="Navadno 3 2 2 2 2 2 4 4" xfId="2961"/>
    <cellStyle name="Navadno 3 2 2 2 2 2 4 5" xfId="1727"/>
    <cellStyle name="Navadno 3 2 2 2 2 2 5" xfId="557"/>
    <cellStyle name="Navadno 3 2 2 2 2 2 5 2" xfId="3088"/>
    <cellStyle name="Navadno 3 2 2 2 2 2 5 3" xfId="1854"/>
    <cellStyle name="Navadno 3 2 2 2 2 2 6" xfId="967"/>
    <cellStyle name="Navadno 3 2 2 2 2 2 6 2" xfId="3498"/>
    <cellStyle name="Navadno 3 2 2 2 2 2 6 3" xfId="2264"/>
    <cellStyle name="Navadno 3 2 2 2 2 2 7" xfId="2696"/>
    <cellStyle name="Navadno 3 2 2 2 2 2 8" xfId="1462"/>
    <cellStyle name="Navadno 3 2 2 2 2 3" xfId="174"/>
    <cellStyle name="Navadno 3 2 2 2 2 3 2" xfId="343"/>
    <cellStyle name="Navadno 3 2 2 2 2 3 2 2" xfId="741"/>
    <cellStyle name="Navadno 3 2 2 2 2 3 2 2 2" xfId="3272"/>
    <cellStyle name="Navadno 3 2 2 2 2 3 2 2 3" xfId="2038"/>
    <cellStyle name="Navadno 3 2 2 2 2 3 2 3" xfId="1151"/>
    <cellStyle name="Navadno 3 2 2 2 2 3 2 3 2" xfId="3682"/>
    <cellStyle name="Navadno 3 2 2 2 2 3 2 3 3" xfId="2448"/>
    <cellStyle name="Navadno 3 2 2 2 2 3 2 4" xfId="2880"/>
    <cellStyle name="Navadno 3 2 2 2 2 3 2 5" xfId="1646"/>
    <cellStyle name="Navadno 3 2 2 2 2 3 3" xfId="447"/>
    <cellStyle name="Navadno 3 2 2 2 2 3 3 2" xfId="840"/>
    <cellStyle name="Navadno 3 2 2 2 2 3 3 2 2" xfId="3371"/>
    <cellStyle name="Navadno 3 2 2 2 2 3 3 2 3" xfId="2137"/>
    <cellStyle name="Navadno 3 2 2 2 2 3 3 3" xfId="1250"/>
    <cellStyle name="Navadno 3 2 2 2 2 3 3 3 2" xfId="3781"/>
    <cellStyle name="Navadno 3 2 2 2 2 3 3 3 3" xfId="2547"/>
    <cellStyle name="Navadno 3 2 2 2 2 3 3 4" xfId="2979"/>
    <cellStyle name="Navadno 3 2 2 2 2 3 3 5" xfId="1745"/>
    <cellStyle name="Navadno 3 2 2 2 2 3 4" xfId="573"/>
    <cellStyle name="Navadno 3 2 2 2 2 3 4 2" xfId="3104"/>
    <cellStyle name="Navadno 3 2 2 2 2 3 4 3" xfId="1870"/>
    <cellStyle name="Navadno 3 2 2 2 2 3 5" xfId="983"/>
    <cellStyle name="Navadno 3 2 2 2 2 3 5 2" xfId="3514"/>
    <cellStyle name="Navadno 3 2 2 2 2 3 5 3" xfId="2280"/>
    <cellStyle name="Navadno 3 2 2 2 2 3 6" xfId="2712"/>
    <cellStyle name="Navadno 3 2 2 2 2 3 7" xfId="1478"/>
    <cellStyle name="Navadno 3 2 2 2 2 4" xfId="201"/>
    <cellStyle name="Navadno 3 2 2 2 2 4 2" xfId="474"/>
    <cellStyle name="Navadno 3 2 2 2 2 4 2 2" xfId="867"/>
    <cellStyle name="Navadno 3 2 2 2 2 4 2 2 2" xfId="3398"/>
    <cellStyle name="Navadno 3 2 2 2 2 4 2 2 3" xfId="2164"/>
    <cellStyle name="Navadno 3 2 2 2 2 4 2 3" xfId="1277"/>
    <cellStyle name="Navadno 3 2 2 2 2 4 2 3 2" xfId="3808"/>
    <cellStyle name="Navadno 3 2 2 2 2 4 2 3 3" xfId="2574"/>
    <cellStyle name="Navadno 3 2 2 2 2 4 2 4" xfId="3006"/>
    <cellStyle name="Navadno 3 2 2 2 2 4 2 5" xfId="1772"/>
    <cellStyle name="Navadno 3 2 2 2 2 4 3" xfId="600"/>
    <cellStyle name="Navadno 3 2 2 2 2 4 3 2" xfId="3131"/>
    <cellStyle name="Navadno 3 2 2 2 2 4 3 3" xfId="1897"/>
    <cellStyle name="Navadno 3 2 2 2 2 4 4" xfId="1010"/>
    <cellStyle name="Navadno 3 2 2 2 2 4 4 2" xfId="3541"/>
    <cellStyle name="Navadno 3 2 2 2 2 4 4 3" xfId="2307"/>
    <cellStyle name="Navadno 3 2 2 2 2 4 5" xfId="2739"/>
    <cellStyle name="Navadno 3 2 2 2 2 4 6" xfId="1505"/>
    <cellStyle name="Navadno 3 2 2 2 2 5" xfId="228"/>
    <cellStyle name="Navadno 3 2 2 2 2 5 2" xfId="627"/>
    <cellStyle name="Navadno 3 2 2 2 2 5 2 2" xfId="3158"/>
    <cellStyle name="Navadno 3 2 2 2 2 5 2 3" xfId="1924"/>
    <cellStyle name="Navadno 3 2 2 2 2 5 3" xfId="1037"/>
    <cellStyle name="Navadno 3 2 2 2 2 5 3 2" xfId="3568"/>
    <cellStyle name="Navadno 3 2 2 2 2 5 3 3" xfId="2334"/>
    <cellStyle name="Navadno 3 2 2 2 2 5 4" xfId="2766"/>
    <cellStyle name="Navadno 3 2 2 2 2 5 5" xfId="1532"/>
    <cellStyle name="Navadno 3 2 2 2 2 6" xfId="289"/>
    <cellStyle name="Navadno 3 2 2 2 2 6 2" xfId="687"/>
    <cellStyle name="Navadno 3 2 2 2 2 6 2 2" xfId="3218"/>
    <cellStyle name="Navadno 3 2 2 2 2 6 2 3" xfId="1984"/>
    <cellStyle name="Navadno 3 2 2 2 2 6 3" xfId="1097"/>
    <cellStyle name="Navadno 3 2 2 2 2 6 3 2" xfId="3628"/>
    <cellStyle name="Navadno 3 2 2 2 2 6 3 3" xfId="2394"/>
    <cellStyle name="Navadno 3 2 2 2 2 6 4" xfId="2826"/>
    <cellStyle name="Navadno 3 2 2 2 2 6 5" xfId="1592"/>
    <cellStyle name="Navadno 3 2 2 2 2 7" xfId="410"/>
    <cellStyle name="Navadno 3 2 2 2 2 7 2" xfId="803"/>
    <cellStyle name="Navadno 3 2 2 2 2 7 2 2" xfId="3334"/>
    <cellStyle name="Navadno 3 2 2 2 2 7 2 3" xfId="2100"/>
    <cellStyle name="Navadno 3 2 2 2 2 7 3" xfId="1213"/>
    <cellStyle name="Navadno 3 2 2 2 2 7 3 2" xfId="3744"/>
    <cellStyle name="Navadno 3 2 2 2 2 7 3 3" xfId="2510"/>
    <cellStyle name="Navadno 3 2 2 2 2 7 4" xfId="2942"/>
    <cellStyle name="Navadno 3 2 2 2 2 7 5" xfId="1708"/>
    <cellStyle name="Navadno 3 2 2 2 2 8" xfId="139"/>
    <cellStyle name="Navadno 3 2 2 2 2 8 2" xfId="538"/>
    <cellStyle name="Navadno 3 2 2 2 2 8 2 2" xfId="3069"/>
    <cellStyle name="Navadno 3 2 2 2 2 8 2 3" xfId="1835"/>
    <cellStyle name="Navadno 3 2 2 2 2 8 3" xfId="948"/>
    <cellStyle name="Navadno 3 2 2 2 2 8 3 2" xfId="3479"/>
    <cellStyle name="Navadno 3 2 2 2 2 8 3 3" xfId="2245"/>
    <cellStyle name="Navadno 3 2 2 2 2 8 4" xfId="2677"/>
    <cellStyle name="Navadno 3 2 2 2 2 8 5" xfId="1443"/>
    <cellStyle name="Navadno 3 2 2 2 2 9" xfId="506"/>
    <cellStyle name="Navadno 3 2 2 2 2 9 2" xfId="3037"/>
    <cellStyle name="Navadno 3 2 2 2 2 9 3" xfId="1803"/>
    <cellStyle name="Navadno 3 2 2 2 3" xfId="149"/>
    <cellStyle name="Navadno 3 2 2 2 3 2" xfId="219"/>
    <cellStyle name="Navadno 3 2 2 2 3 2 2" xfId="370"/>
    <cellStyle name="Navadno 3 2 2 2 3 2 2 2" xfId="768"/>
    <cellStyle name="Navadno 3 2 2 2 3 2 2 2 2" xfId="3299"/>
    <cellStyle name="Navadno 3 2 2 2 3 2 2 2 3" xfId="2065"/>
    <cellStyle name="Navadno 3 2 2 2 3 2 2 3" xfId="1178"/>
    <cellStyle name="Navadno 3 2 2 2 3 2 2 3 2" xfId="3709"/>
    <cellStyle name="Navadno 3 2 2 2 3 2 2 3 3" xfId="2475"/>
    <cellStyle name="Navadno 3 2 2 2 3 2 2 4" xfId="2907"/>
    <cellStyle name="Navadno 3 2 2 2 3 2 2 5" xfId="1673"/>
    <cellStyle name="Navadno 3 2 2 2 3 2 3" xfId="618"/>
    <cellStyle name="Navadno 3 2 2 2 3 2 3 2" xfId="3149"/>
    <cellStyle name="Navadno 3 2 2 2 3 2 3 3" xfId="1915"/>
    <cellStyle name="Navadno 3 2 2 2 3 2 4" xfId="1028"/>
    <cellStyle name="Navadno 3 2 2 2 3 2 4 2" xfId="3559"/>
    <cellStyle name="Navadno 3 2 2 2 3 2 4 3" xfId="2325"/>
    <cellStyle name="Navadno 3 2 2 2 3 2 5" xfId="2757"/>
    <cellStyle name="Navadno 3 2 2 2 3 2 6" xfId="1523"/>
    <cellStyle name="Navadno 3 2 2 2 3 3" xfId="316"/>
    <cellStyle name="Navadno 3 2 2 2 3 3 2" xfId="714"/>
    <cellStyle name="Navadno 3 2 2 2 3 3 2 2" xfId="3245"/>
    <cellStyle name="Navadno 3 2 2 2 3 3 2 3" xfId="2011"/>
    <cellStyle name="Navadno 3 2 2 2 3 3 3" xfId="1124"/>
    <cellStyle name="Navadno 3 2 2 2 3 3 3 2" xfId="3655"/>
    <cellStyle name="Navadno 3 2 2 2 3 3 3 3" xfId="2421"/>
    <cellStyle name="Navadno 3 2 2 2 3 3 4" xfId="2853"/>
    <cellStyle name="Navadno 3 2 2 2 3 3 5" xfId="1619"/>
    <cellStyle name="Navadno 3 2 2 2 3 4" xfId="420"/>
    <cellStyle name="Navadno 3 2 2 2 3 4 2" xfId="813"/>
    <cellStyle name="Navadno 3 2 2 2 3 4 2 2" xfId="3344"/>
    <cellStyle name="Navadno 3 2 2 2 3 4 2 3" xfId="2110"/>
    <cellStyle name="Navadno 3 2 2 2 3 4 3" xfId="1223"/>
    <cellStyle name="Navadno 3 2 2 2 3 4 3 2" xfId="3754"/>
    <cellStyle name="Navadno 3 2 2 2 3 4 3 3" xfId="2520"/>
    <cellStyle name="Navadno 3 2 2 2 3 4 4" xfId="2952"/>
    <cellStyle name="Navadno 3 2 2 2 3 4 5" xfId="1718"/>
    <cellStyle name="Navadno 3 2 2 2 3 5" xfId="548"/>
    <cellStyle name="Navadno 3 2 2 2 3 5 2" xfId="3079"/>
    <cellStyle name="Navadno 3 2 2 2 3 5 3" xfId="1845"/>
    <cellStyle name="Navadno 3 2 2 2 3 6" xfId="958"/>
    <cellStyle name="Navadno 3 2 2 2 3 6 2" xfId="3489"/>
    <cellStyle name="Navadno 3 2 2 2 3 6 3" xfId="2255"/>
    <cellStyle name="Navadno 3 2 2 2 3 7" xfId="2687"/>
    <cellStyle name="Navadno 3 2 2 2 3 8" xfId="1453"/>
    <cellStyle name="Navadno 3 2 2 2 4" xfId="165"/>
    <cellStyle name="Navadno 3 2 2 2 4 2" xfId="241"/>
    <cellStyle name="Navadno 3 2 2 2 4 2 2" xfId="379"/>
    <cellStyle name="Navadno 3 2 2 2 4 2 2 2" xfId="777"/>
    <cellStyle name="Navadno 3 2 2 2 4 2 2 2 2" xfId="3308"/>
    <cellStyle name="Navadno 3 2 2 2 4 2 2 2 3" xfId="2074"/>
    <cellStyle name="Navadno 3 2 2 2 4 2 2 3" xfId="1187"/>
    <cellStyle name="Navadno 3 2 2 2 4 2 2 3 2" xfId="3718"/>
    <cellStyle name="Navadno 3 2 2 2 4 2 2 3 3" xfId="2484"/>
    <cellStyle name="Navadno 3 2 2 2 4 2 2 4" xfId="2916"/>
    <cellStyle name="Navadno 3 2 2 2 4 2 2 5" xfId="1682"/>
    <cellStyle name="Navadno 3 2 2 2 4 2 3" xfId="640"/>
    <cellStyle name="Navadno 3 2 2 2 4 2 3 2" xfId="3171"/>
    <cellStyle name="Navadno 3 2 2 2 4 2 3 3" xfId="1937"/>
    <cellStyle name="Navadno 3 2 2 2 4 2 4" xfId="1050"/>
    <cellStyle name="Navadno 3 2 2 2 4 2 4 2" xfId="3581"/>
    <cellStyle name="Navadno 3 2 2 2 4 2 4 3" xfId="2347"/>
    <cellStyle name="Navadno 3 2 2 2 4 2 5" xfId="2779"/>
    <cellStyle name="Navadno 3 2 2 2 4 2 6" xfId="1545"/>
    <cellStyle name="Navadno 3 2 2 2 4 3" xfId="325"/>
    <cellStyle name="Navadno 3 2 2 2 4 3 2" xfId="723"/>
    <cellStyle name="Navadno 3 2 2 2 4 3 2 2" xfId="3254"/>
    <cellStyle name="Navadno 3 2 2 2 4 3 2 3" xfId="2020"/>
    <cellStyle name="Navadno 3 2 2 2 4 3 3" xfId="1133"/>
    <cellStyle name="Navadno 3 2 2 2 4 3 3 2" xfId="3664"/>
    <cellStyle name="Navadno 3 2 2 2 4 3 3 3" xfId="2430"/>
    <cellStyle name="Navadno 3 2 2 2 4 3 4" xfId="2862"/>
    <cellStyle name="Navadno 3 2 2 2 4 3 5" xfId="1628"/>
    <cellStyle name="Navadno 3 2 2 2 4 4" xfId="438"/>
    <cellStyle name="Navadno 3 2 2 2 4 4 2" xfId="831"/>
    <cellStyle name="Navadno 3 2 2 2 4 4 2 2" xfId="3362"/>
    <cellStyle name="Navadno 3 2 2 2 4 4 2 3" xfId="2128"/>
    <cellStyle name="Navadno 3 2 2 2 4 4 3" xfId="1241"/>
    <cellStyle name="Navadno 3 2 2 2 4 4 3 2" xfId="3772"/>
    <cellStyle name="Navadno 3 2 2 2 4 4 3 3" xfId="2538"/>
    <cellStyle name="Navadno 3 2 2 2 4 4 4" xfId="2970"/>
    <cellStyle name="Navadno 3 2 2 2 4 4 5" xfId="1736"/>
    <cellStyle name="Navadno 3 2 2 2 4 5" xfId="564"/>
    <cellStyle name="Navadno 3 2 2 2 4 5 2" xfId="3095"/>
    <cellStyle name="Navadno 3 2 2 2 4 5 3" xfId="1861"/>
    <cellStyle name="Navadno 3 2 2 2 4 6" xfId="974"/>
    <cellStyle name="Navadno 3 2 2 2 4 6 2" xfId="3505"/>
    <cellStyle name="Navadno 3 2 2 2 4 6 3" xfId="2271"/>
    <cellStyle name="Navadno 3 2 2 2 4 7" xfId="2703"/>
    <cellStyle name="Navadno 3 2 2 2 4 8" xfId="1469"/>
    <cellStyle name="Navadno 3 2 2 2 5" xfId="183"/>
    <cellStyle name="Navadno 3 2 2 2 5 2" xfId="258"/>
    <cellStyle name="Navadno 3 2 2 2 5 2 2" xfId="352"/>
    <cellStyle name="Navadno 3 2 2 2 5 2 2 2" xfId="750"/>
    <cellStyle name="Navadno 3 2 2 2 5 2 2 2 2" xfId="3281"/>
    <cellStyle name="Navadno 3 2 2 2 5 2 2 2 3" xfId="2047"/>
    <cellStyle name="Navadno 3 2 2 2 5 2 2 3" xfId="1160"/>
    <cellStyle name="Navadno 3 2 2 2 5 2 2 3 2" xfId="3691"/>
    <cellStyle name="Navadno 3 2 2 2 5 2 2 3 3" xfId="2457"/>
    <cellStyle name="Navadno 3 2 2 2 5 2 2 4" xfId="2889"/>
    <cellStyle name="Navadno 3 2 2 2 5 2 2 5" xfId="1655"/>
    <cellStyle name="Navadno 3 2 2 2 5 2 3" xfId="656"/>
    <cellStyle name="Navadno 3 2 2 2 5 2 3 2" xfId="3187"/>
    <cellStyle name="Navadno 3 2 2 2 5 2 3 3" xfId="1953"/>
    <cellStyle name="Navadno 3 2 2 2 5 2 4" xfId="1066"/>
    <cellStyle name="Navadno 3 2 2 2 5 2 4 2" xfId="3597"/>
    <cellStyle name="Navadno 3 2 2 2 5 2 4 3" xfId="2363"/>
    <cellStyle name="Navadno 3 2 2 2 5 2 5" xfId="2795"/>
    <cellStyle name="Navadno 3 2 2 2 5 2 6" xfId="1561"/>
    <cellStyle name="Navadno 3 2 2 2 5 3" xfId="298"/>
    <cellStyle name="Navadno 3 2 2 2 5 3 2" xfId="696"/>
    <cellStyle name="Navadno 3 2 2 2 5 3 2 2" xfId="3227"/>
    <cellStyle name="Navadno 3 2 2 2 5 3 2 3" xfId="1993"/>
    <cellStyle name="Navadno 3 2 2 2 5 3 3" xfId="1106"/>
    <cellStyle name="Navadno 3 2 2 2 5 3 3 2" xfId="3637"/>
    <cellStyle name="Navadno 3 2 2 2 5 3 3 3" xfId="2403"/>
    <cellStyle name="Navadno 3 2 2 2 5 3 4" xfId="2835"/>
    <cellStyle name="Navadno 3 2 2 2 5 3 5" xfId="1601"/>
    <cellStyle name="Navadno 3 2 2 2 5 4" xfId="456"/>
    <cellStyle name="Navadno 3 2 2 2 5 4 2" xfId="849"/>
    <cellStyle name="Navadno 3 2 2 2 5 4 2 2" xfId="3380"/>
    <cellStyle name="Navadno 3 2 2 2 5 4 2 3" xfId="2146"/>
    <cellStyle name="Navadno 3 2 2 2 5 4 3" xfId="1259"/>
    <cellStyle name="Navadno 3 2 2 2 5 4 3 2" xfId="3790"/>
    <cellStyle name="Navadno 3 2 2 2 5 4 3 3" xfId="2556"/>
    <cellStyle name="Navadno 3 2 2 2 5 4 4" xfId="2988"/>
    <cellStyle name="Navadno 3 2 2 2 5 4 5" xfId="1754"/>
    <cellStyle name="Navadno 3 2 2 2 5 5" xfId="582"/>
    <cellStyle name="Navadno 3 2 2 2 5 5 2" xfId="3113"/>
    <cellStyle name="Navadno 3 2 2 2 5 5 3" xfId="1879"/>
    <cellStyle name="Navadno 3 2 2 2 5 6" xfId="992"/>
    <cellStyle name="Navadno 3 2 2 2 5 6 2" xfId="3523"/>
    <cellStyle name="Navadno 3 2 2 2 5 6 3" xfId="2289"/>
    <cellStyle name="Navadno 3 2 2 2 5 7" xfId="2721"/>
    <cellStyle name="Navadno 3 2 2 2 5 8" xfId="1487"/>
    <cellStyle name="Navadno 3 2 2 2 6" xfId="192"/>
    <cellStyle name="Navadno 3 2 2 2 6 2" xfId="334"/>
    <cellStyle name="Navadno 3 2 2 2 6 2 2" xfId="732"/>
    <cellStyle name="Navadno 3 2 2 2 6 2 2 2" xfId="3263"/>
    <cellStyle name="Navadno 3 2 2 2 6 2 2 3" xfId="2029"/>
    <cellStyle name="Navadno 3 2 2 2 6 2 3" xfId="1142"/>
    <cellStyle name="Navadno 3 2 2 2 6 2 3 2" xfId="3673"/>
    <cellStyle name="Navadno 3 2 2 2 6 2 3 3" xfId="2439"/>
    <cellStyle name="Navadno 3 2 2 2 6 2 4" xfId="2871"/>
    <cellStyle name="Navadno 3 2 2 2 6 2 5" xfId="1637"/>
    <cellStyle name="Navadno 3 2 2 2 6 3" xfId="465"/>
    <cellStyle name="Navadno 3 2 2 2 6 3 2" xfId="858"/>
    <cellStyle name="Navadno 3 2 2 2 6 3 2 2" xfId="3389"/>
    <cellStyle name="Navadno 3 2 2 2 6 3 2 3" xfId="2155"/>
    <cellStyle name="Navadno 3 2 2 2 6 3 3" xfId="1268"/>
    <cellStyle name="Navadno 3 2 2 2 6 3 3 2" xfId="3799"/>
    <cellStyle name="Navadno 3 2 2 2 6 3 3 3" xfId="2565"/>
    <cellStyle name="Navadno 3 2 2 2 6 3 4" xfId="2997"/>
    <cellStyle name="Navadno 3 2 2 2 6 3 5" xfId="1763"/>
    <cellStyle name="Navadno 3 2 2 2 6 4" xfId="591"/>
    <cellStyle name="Navadno 3 2 2 2 6 4 2" xfId="3122"/>
    <cellStyle name="Navadno 3 2 2 2 6 4 3" xfId="1888"/>
    <cellStyle name="Navadno 3 2 2 2 6 5" xfId="1001"/>
    <cellStyle name="Navadno 3 2 2 2 6 5 2" xfId="3532"/>
    <cellStyle name="Navadno 3 2 2 2 6 5 3" xfId="2298"/>
    <cellStyle name="Navadno 3 2 2 2 6 6" xfId="2730"/>
    <cellStyle name="Navadno 3 2 2 2 6 7" xfId="1496"/>
    <cellStyle name="Navadno 3 2 2 2 7" xfId="210"/>
    <cellStyle name="Navadno 3 2 2 2 7 2" xfId="609"/>
    <cellStyle name="Navadno 3 2 2 2 7 2 2" xfId="3140"/>
    <cellStyle name="Navadno 3 2 2 2 7 2 3" xfId="1906"/>
    <cellStyle name="Navadno 3 2 2 2 7 3" xfId="1019"/>
    <cellStyle name="Navadno 3 2 2 2 7 3 2" xfId="3550"/>
    <cellStyle name="Navadno 3 2 2 2 7 3 3" xfId="2316"/>
    <cellStyle name="Navadno 3 2 2 2 7 4" xfId="2748"/>
    <cellStyle name="Navadno 3 2 2 2 7 5" xfId="1514"/>
    <cellStyle name="Navadno 3 2 2 2 8" xfId="268"/>
    <cellStyle name="Navadno 3 2 2 2 8 2" xfId="666"/>
    <cellStyle name="Navadno 3 2 2 2 8 2 2" xfId="3197"/>
    <cellStyle name="Navadno 3 2 2 2 8 2 3" xfId="1963"/>
    <cellStyle name="Navadno 3 2 2 2 8 3" xfId="1076"/>
    <cellStyle name="Navadno 3 2 2 2 8 3 2" xfId="3607"/>
    <cellStyle name="Navadno 3 2 2 2 8 3 3" xfId="2373"/>
    <cellStyle name="Navadno 3 2 2 2 8 4" xfId="2805"/>
    <cellStyle name="Navadno 3 2 2 2 8 5" xfId="1571"/>
    <cellStyle name="Navadno 3 2 2 2 9" xfId="280"/>
    <cellStyle name="Navadno 3 2 2 2 9 2" xfId="678"/>
    <cellStyle name="Navadno 3 2 2 2 9 2 2" xfId="3209"/>
    <cellStyle name="Navadno 3 2 2 2 9 2 3" xfId="1975"/>
    <cellStyle name="Navadno 3 2 2 2 9 3" xfId="1088"/>
    <cellStyle name="Navadno 3 2 2 2 9 3 2" xfId="3619"/>
    <cellStyle name="Navadno 3 2 2 2 9 3 3" xfId="2385"/>
    <cellStyle name="Navadno 3 2 2 2 9 4" xfId="2817"/>
    <cellStyle name="Navadno 3 2 2 2 9 5" xfId="1583"/>
    <cellStyle name="Navadno 3 2 2 3" xfId="94"/>
    <cellStyle name="Navadno 3 2 2 3 10" xfId="885"/>
    <cellStyle name="Navadno 3 2 2 3 10 2" xfId="3416"/>
    <cellStyle name="Navadno 3 2 2 3 10 3" xfId="2182"/>
    <cellStyle name="Navadno 3 2 2 3 11" xfId="912"/>
    <cellStyle name="Navadno 3 2 2 3 11 2" xfId="3443"/>
    <cellStyle name="Navadno 3 2 2 3 11 3" xfId="2209"/>
    <cellStyle name="Navadno 3 2 2 3 12" xfId="2597"/>
    <cellStyle name="Navadno 3 2 2 3 12 2" xfId="3831"/>
    <cellStyle name="Navadno 3 2 2 3 13" xfId="2641"/>
    <cellStyle name="Navadno 3 2 2 3 14" xfId="1407"/>
    <cellStyle name="Navadno 3 2 2 3 2" xfId="154"/>
    <cellStyle name="Navadno 3 2 2 3 2 2" xfId="237"/>
    <cellStyle name="Navadno 3 2 2 3 2 2 2" xfId="357"/>
    <cellStyle name="Navadno 3 2 2 3 2 2 2 2" xfId="755"/>
    <cellStyle name="Navadno 3 2 2 3 2 2 2 2 2" xfId="3286"/>
    <cellStyle name="Navadno 3 2 2 3 2 2 2 2 3" xfId="2052"/>
    <cellStyle name="Navadno 3 2 2 3 2 2 2 3" xfId="1165"/>
    <cellStyle name="Navadno 3 2 2 3 2 2 2 3 2" xfId="3696"/>
    <cellStyle name="Navadno 3 2 2 3 2 2 2 3 3" xfId="2462"/>
    <cellStyle name="Navadno 3 2 2 3 2 2 2 4" xfId="2894"/>
    <cellStyle name="Navadno 3 2 2 3 2 2 2 5" xfId="1660"/>
    <cellStyle name="Navadno 3 2 2 3 2 2 3" xfId="636"/>
    <cellStyle name="Navadno 3 2 2 3 2 2 3 2" xfId="3167"/>
    <cellStyle name="Navadno 3 2 2 3 2 2 3 3" xfId="1933"/>
    <cellStyle name="Navadno 3 2 2 3 2 2 4" xfId="1046"/>
    <cellStyle name="Navadno 3 2 2 3 2 2 4 2" xfId="3577"/>
    <cellStyle name="Navadno 3 2 2 3 2 2 4 3" xfId="2343"/>
    <cellStyle name="Navadno 3 2 2 3 2 2 5" xfId="2775"/>
    <cellStyle name="Navadno 3 2 2 3 2 2 6" xfId="1541"/>
    <cellStyle name="Navadno 3 2 2 3 2 3" xfId="303"/>
    <cellStyle name="Navadno 3 2 2 3 2 3 2" xfId="701"/>
    <cellStyle name="Navadno 3 2 2 3 2 3 2 2" xfId="3232"/>
    <cellStyle name="Navadno 3 2 2 3 2 3 2 3" xfId="1998"/>
    <cellStyle name="Navadno 3 2 2 3 2 3 3" xfId="1111"/>
    <cellStyle name="Navadno 3 2 2 3 2 3 3 2" xfId="3642"/>
    <cellStyle name="Navadno 3 2 2 3 2 3 3 3" xfId="2408"/>
    <cellStyle name="Navadno 3 2 2 3 2 3 4" xfId="2840"/>
    <cellStyle name="Navadno 3 2 2 3 2 3 5" xfId="1606"/>
    <cellStyle name="Navadno 3 2 2 3 2 4" xfId="425"/>
    <cellStyle name="Navadno 3 2 2 3 2 4 2" xfId="818"/>
    <cellStyle name="Navadno 3 2 2 3 2 4 2 2" xfId="3349"/>
    <cellStyle name="Navadno 3 2 2 3 2 4 2 3" xfId="2115"/>
    <cellStyle name="Navadno 3 2 2 3 2 4 3" xfId="1228"/>
    <cellStyle name="Navadno 3 2 2 3 2 4 3 2" xfId="3759"/>
    <cellStyle name="Navadno 3 2 2 3 2 4 3 3" xfId="2525"/>
    <cellStyle name="Navadno 3 2 2 3 2 4 4" xfId="2957"/>
    <cellStyle name="Navadno 3 2 2 3 2 4 5" xfId="1723"/>
    <cellStyle name="Navadno 3 2 2 3 2 5" xfId="553"/>
    <cellStyle name="Navadno 3 2 2 3 2 5 2" xfId="3084"/>
    <cellStyle name="Navadno 3 2 2 3 2 5 3" xfId="1850"/>
    <cellStyle name="Navadno 3 2 2 3 2 6" xfId="963"/>
    <cellStyle name="Navadno 3 2 2 3 2 6 2" xfId="3494"/>
    <cellStyle name="Navadno 3 2 2 3 2 6 3" xfId="2260"/>
    <cellStyle name="Navadno 3 2 2 3 2 7" xfId="2692"/>
    <cellStyle name="Navadno 3 2 2 3 2 8" xfId="1458"/>
    <cellStyle name="Navadno 3 2 2 3 3" xfId="170"/>
    <cellStyle name="Navadno 3 2 2 3 3 2" xfId="339"/>
    <cellStyle name="Navadno 3 2 2 3 3 2 2" xfId="737"/>
    <cellStyle name="Navadno 3 2 2 3 3 2 2 2" xfId="3268"/>
    <cellStyle name="Navadno 3 2 2 3 3 2 2 3" xfId="2034"/>
    <cellStyle name="Navadno 3 2 2 3 3 2 3" xfId="1147"/>
    <cellStyle name="Navadno 3 2 2 3 3 2 3 2" xfId="3678"/>
    <cellStyle name="Navadno 3 2 2 3 3 2 3 3" xfId="2444"/>
    <cellStyle name="Navadno 3 2 2 3 3 2 4" xfId="2876"/>
    <cellStyle name="Navadno 3 2 2 3 3 2 5" xfId="1642"/>
    <cellStyle name="Navadno 3 2 2 3 3 3" xfId="443"/>
    <cellStyle name="Navadno 3 2 2 3 3 3 2" xfId="836"/>
    <cellStyle name="Navadno 3 2 2 3 3 3 2 2" xfId="3367"/>
    <cellStyle name="Navadno 3 2 2 3 3 3 2 3" xfId="2133"/>
    <cellStyle name="Navadno 3 2 2 3 3 3 3" xfId="1246"/>
    <cellStyle name="Navadno 3 2 2 3 3 3 3 2" xfId="3777"/>
    <cellStyle name="Navadno 3 2 2 3 3 3 3 3" xfId="2543"/>
    <cellStyle name="Navadno 3 2 2 3 3 3 4" xfId="2975"/>
    <cellStyle name="Navadno 3 2 2 3 3 3 5" xfId="1741"/>
    <cellStyle name="Navadno 3 2 2 3 3 4" xfId="569"/>
    <cellStyle name="Navadno 3 2 2 3 3 4 2" xfId="3100"/>
    <cellStyle name="Navadno 3 2 2 3 3 4 3" xfId="1866"/>
    <cellStyle name="Navadno 3 2 2 3 3 5" xfId="979"/>
    <cellStyle name="Navadno 3 2 2 3 3 5 2" xfId="3510"/>
    <cellStyle name="Navadno 3 2 2 3 3 5 3" xfId="2276"/>
    <cellStyle name="Navadno 3 2 2 3 3 6" xfId="2708"/>
    <cellStyle name="Navadno 3 2 2 3 3 7" xfId="1474"/>
    <cellStyle name="Navadno 3 2 2 3 4" xfId="197"/>
    <cellStyle name="Navadno 3 2 2 3 4 2" xfId="470"/>
    <cellStyle name="Navadno 3 2 2 3 4 2 2" xfId="863"/>
    <cellStyle name="Navadno 3 2 2 3 4 2 2 2" xfId="3394"/>
    <cellStyle name="Navadno 3 2 2 3 4 2 2 3" xfId="2160"/>
    <cellStyle name="Navadno 3 2 2 3 4 2 3" xfId="1273"/>
    <cellStyle name="Navadno 3 2 2 3 4 2 3 2" xfId="3804"/>
    <cellStyle name="Navadno 3 2 2 3 4 2 3 3" xfId="2570"/>
    <cellStyle name="Navadno 3 2 2 3 4 2 4" xfId="3002"/>
    <cellStyle name="Navadno 3 2 2 3 4 2 5" xfId="1768"/>
    <cellStyle name="Navadno 3 2 2 3 4 3" xfId="596"/>
    <cellStyle name="Navadno 3 2 2 3 4 3 2" xfId="3127"/>
    <cellStyle name="Navadno 3 2 2 3 4 3 3" xfId="1893"/>
    <cellStyle name="Navadno 3 2 2 3 4 4" xfId="1006"/>
    <cellStyle name="Navadno 3 2 2 3 4 4 2" xfId="3537"/>
    <cellStyle name="Navadno 3 2 2 3 4 4 3" xfId="2303"/>
    <cellStyle name="Navadno 3 2 2 3 4 5" xfId="2735"/>
    <cellStyle name="Navadno 3 2 2 3 4 6" xfId="1501"/>
    <cellStyle name="Navadno 3 2 2 3 5" xfId="224"/>
    <cellStyle name="Navadno 3 2 2 3 5 2" xfId="623"/>
    <cellStyle name="Navadno 3 2 2 3 5 2 2" xfId="3154"/>
    <cellStyle name="Navadno 3 2 2 3 5 2 3" xfId="1920"/>
    <cellStyle name="Navadno 3 2 2 3 5 3" xfId="1033"/>
    <cellStyle name="Navadno 3 2 2 3 5 3 2" xfId="3564"/>
    <cellStyle name="Navadno 3 2 2 3 5 3 3" xfId="2330"/>
    <cellStyle name="Navadno 3 2 2 3 5 4" xfId="2762"/>
    <cellStyle name="Navadno 3 2 2 3 5 5" xfId="1528"/>
    <cellStyle name="Navadno 3 2 2 3 6" xfId="285"/>
    <cellStyle name="Navadno 3 2 2 3 6 2" xfId="683"/>
    <cellStyle name="Navadno 3 2 2 3 6 2 2" xfId="3214"/>
    <cellStyle name="Navadno 3 2 2 3 6 2 3" xfId="1980"/>
    <cellStyle name="Navadno 3 2 2 3 6 3" xfId="1093"/>
    <cellStyle name="Navadno 3 2 2 3 6 3 2" xfId="3624"/>
    <cellStyle name="Navadno 3 2 2 3 6 3 3" xfId="2390"/>
    <cellStyle name="Navadno 3 2 2 3 6 4" xfId="2822"/>
    <cellStyle name="Navadno 3 2 2 3 6 5" xfId="1588"/>
    <cellStyle name="Navadno 3 2 2 3 7" xfId="406"/>
    <cellStyle name="Navadno 3 2 2 3 7 2" xfId="799"/>
    <cellStyle name="Navadno 3 2 2 3 7 2 2" xfId="3330"/>
    <cellStyle name="Navadno 3 2 2 3 7 2 3" xfId="2096"/>
    <cellStyle name="Navadno 3 2 2 3 7 3" xfId="1209"/>
    <cellStyle name="Navadno 3 2 2 3 7 3 2" xfId="3740"/>
    <cellStyle name="Navadno 3 2 2 3 7 3 3" xfId="2506"/>
    <cellStyle name="Navadno 3 2 2 3 7 4" xfId="2938"/>
    <cellStyle name="Navadno 3 2 2 3 7 5" xfId="1704"/>
    <cellStyle name="Navadno 3 2 2 3 8" xfId="135"/>
    <cellStyle name="Navadno 3 2 2 3 8 2" xfId="534"/>
    <cellStyle name="Navadno 3 2 2 3 8 2 2" xfId="3065"/>
    <cellStyle name="Navadno 3 2 2 3 8 2 3" xfId="1831"/>
    <cellStyle name="Navadno 3 2 2 3 8 3" xfId="944"/>
    <cellStyle name="Navadno 3 2 2 3 8 3 2" xfId="3475"/>
    <cellStyle name="Navadno 3 2 2 3 8 3 3" xfId="2241"/>
    <cellStyle name="Navadno 3 2 2 3 8 4" xfId="2673"/>
    <cellStyle name="Navadno 3 2 2 3 8 5" xfId="1439"/>
    <cellStyle name="Navadno 3 2 2 3 9" xfId="502"/>
    <cellStyle name="Navadno 3 2 2 3 9 2" xfId="3033"/>
    <cellStyle name="Navadno 3 2 2 3 9 3" xfId="1799"/>
    <cellStyle name="Navadno 3 2 2 4" xfId="90"/>
    <cellStyle name="Navadno 3 2 2 4 2" xfId="215"/>
    <cellStyle name="Navadno 3 2 2 4 2 2" xfId="366"/>
    <cellStyle name="Navadno 3 2 2 4 2 2 2" xfId="764"/>
    <cellStyle name="Navadno 3 2 2 4 2 2 2 2" xfId="3295"/>
    <cellStyle name="Navadno 3 2 2 4 2 2 2 3" xfId="2061"/>
    <cellStyle name="Navadno 3 2 2 4 2 2 3" xfId="1174"/>
    <cellStyle name="Navadno 3 2 2 4 2 2 3 2" xfId="3705"/>
    <cellStyle name="Navadno 3 2 2 4 2 2 3 3" xfId="2471"/>
    <cellStyle name="Navadno 3 2 2 4 2 2 4" xfId="2903"/>
    <cellStyle name="Navadno 3 2 2 4 2 2 5" xfId="1669"/>
    <cellStyle name="Navadno 3 2 2 4 2 3" xfId="614"/>
    <cellStyle name="Navadno 3 2 2 4 2 3 2" xfId="3145"/>
    <cellStyle name="Navadno 3 2 2 4 2 3 3" xfId="1911"/>
    <cellStyle name="Navadno 3 2 2 4 2 4" xfId="1024"/>
    <cellStyle name="Navadno 3 2 2 4 2 4 2" xfId="3555"/>
    <cellStyle name="Navadno 3 2 2 4 2 4 3" xfId="2321"/>
    <cellStyle name="Navadno 3 2 2 4 2 5" xfId="2753"/>
    <cellStyle name="Navadno 3 2 2 4 2 6" xfId="1519"/>
    <cellStyle name="Navadno 3 2 2 4 3" xfId="312"/>
    <cellStyle name="Navadno 3 2 2 4 3 2" xfId="710"/>
    <cellStyle name="Navadno 3 2 2 4 3 2 2" xfId="3241"/>
    <cellStyle name="Navadno 3 2 2 4 3 2 3" xfId="2007"/>
    <cellStyle name="Navadno 3 2 2 4 3 3" xfId="1120"/>
    <cellStyle name="Navadno 3 2 2 4 3 3 2" xfId="3651"/>
    <cellStyle name="Navadno 3 2 2 4 3 3 3" xfId="2417"/>
    <cellStyle name="Navadno 3 2 2 4 3 4" xfId="2849"/>
    <cellStyle name="Navadno 3 2 2 4 3 5" xfId="1615"/>
    <cellStyle name="Navadno 3 2 2 4 4" xfId="416"/>
    <cellStyle name="Navadno 3 2 2 4 4 2" xfId="809"/>
    <cellStyle name="Navadno 3 2 2 4 4 2 2" xfId="3340"/>
    <cellStyle name="Navadno 3 2 2 4 4 2 3" xfId="2106"/>
    <cellStyle name="Navadno 3 2 2 4 4 3" xfId="1219"/>
    <cellStyle name="Navadno 3 2 2 4 4 3 2" xfId="3750"/>
    <cellStyle name="Navadno 3 2 2 4 4 3 3" xfId="2516"/>
    <cellStyle name="Navadno 3 2 2 4 4 4" xfId="2948"/>
    <cellStyle name="Navadno 3 2 2 4 4 5" xfId="1714"/>
    <cellStyle name="Navadno 3 2 2 4 5" xfId="145"/>
    <cellStyle name="Navadno 3 2 2 4 5 2" xfId="544"/>
    <cellStyle name="Navadno 3 2 2 4 5 2 2" xfId="3075"/>
    <cellStyle name="Navadno 3 2 2 4 5 2 3" xfId="1841"/>
    <cellStyle name="Navadno 3 2 2 4 5 3" xfId="954"/>
    <cellStyle name="Navadno 3 2 2 4 5 3 2" xfId="3485"/>
    <cellStyle name="Navadno 3 2 2 4 5 3 3" xfId="2251"/>
    <cellStyle name="Navadno 3 2 2 4 5 4" xfId="2683"/>
    <cellStyle name="Navadno 3 2 2 4 5 5" xfId="1449"/>
    <cellStyle name="Navadno 3 2 2 4 6" xfId="498"/>
    <cellStyle name="Navadno 3 2 2 4 6 2" xfId="3029"/>
    <cellStyle name="Navadno 3 2 2 4 6 3" xfId="1795"/>
    <cellStyle name="Navadno 3 2 2 4 7" xfId="908"/>
    <cellStyle name="Navadno 3 2 2 4 7 2" xfId="3439"/>
    <cellStyle name="Navadno 3 2 2 4 7 3" xfId="2205"/>
    <cellStyle name="Navadno 3 2 2 4 8" xfId="2637"/>
    <cellStyle name="Navadno 3 2 2 4 9" xfId="1403"/>
    <cellStyle name="Navadno 3 2 2 5" xfId="120"/>
    <cellStyle name="Navadno 3 2 2 5 2" xfId="233"/>
    <cellStyle name="Navadno 3 2 2 5 2 2" xfId="375"/>
    <cellStyle name="Navadno 3 2 2 5 2 2 2" xfId="773"/>
    <cellStyle name="Navadno 3 2 2 5 2 2 2 2" xfId="3304"/>
    <cellStyle name="Navadno 3 2 2 5 2 2 2 3" xfId="2070"/>
    <cellStyle name="Navadno 3 2 2 5 2 2 3" xfId="1183"/>
    <cellStyle name="Navadno 3 2 2 5 2 2 3 2" xfId="3714"/>
    <cellStyle name="Navadno 3 2 2 5 2 2 3 3" xfId="2480"/>
    <cellStyle name="Navadno 3 2 2 5 2 2 4" xfId="2912"/>
    <cellStyle name="Navadno 3 2 2 5 2 2 5" xfId="1678"/>
    <cellStyle name="Navadno 3 2 2 5 2 3" xfId="632"/>
    <cellStyle name="Navadno 3 2 2 5 2 3 2" xfId="3163"/>
    <cellStyle name="Navadno 3 2 2 5 2 3 3" xfId="1929"/>
    <cellStyle name="Navadno 3 2 2 5 2 4" xfId="1042"/>
    <cellStyle name="Navadno 3 2 2 5 2 4 2" xfId="3573"/>
    <cellStyle name="Navadno 3 2 2 5 2 4 3" xfId="2339"/>
    <cellStyle name="Navadno 3 2 2 5 2 5" xfId="2771"/>
    <cellStyle name="Navadno 3 2 2 5 2 6" xfId="1537"/>
    <cellStyle name="Navadno 3 2 2 5 3" xfId="321"/>
    <cellStyle name="Navadno 3 2 2 5 3 2" xfId="719"/>
    <cellStyle name="Navadno 3 2 2 5 3 2 2" xfId="3250"/>
    <cellStyle name="Navadno 3 2 2 5 3 2 3" xfId="2016"/>
    <cellStyle name="Navadno 3 2 2 5 3 3" xfId="1129"/>
    <cellStyle name="Navadno 3 2 2 5 3 3 2" xfId="3660"/>
    <cellStyle name="Navadno 3 2 2 5 3 3 3" xfId="2426"/>
    <cellStyle name="Navadno 3 2 2 5 3 4" xfId="2858"/>
    <cellStyle name="Navadno 3 2 2 5 3 5" xfId="1624"/>
    <cellStyle name="Navadno 3 2 2 5 4" xfId="434"/>
    <cellStyle name="Navadno 3 2 2 5 4 2" xfId="827"/>
    <cellStyle name="Navadno 3 2 2 5 4 2 2" xfId="3358"/>
    <cellStyle name="Navadno 3 2 2 5 4 2 3" xfId="2124"/>
    <cellStyle name="Navadno 3 2 2 5 4 3" xfId="1237"/>
    <cellStyle name="Navadno 3 2 2 5 4 3 2" xfId="3768"/>
    <cellStyle name="Navadno 3 2 2 5 4 3 3" xfId="2534"/>
    <cellStyle name="Navadno 3 2 2 5 4 4" xfId="2966"/>
    <cellStyle name="Navadno 3 2 2 5 4 5" xfId="1732"/>
    <cellStyle name="Navadno 3 2 2 5 5" xfId="523"/>
    <cellStyle name="Navadno 3 2 2 5 5 2" xfId="3054"/>
    <cellStyle name="Navadno 3 2 2 5 5 3" xfId="1820"/>
    <cellStyle name="Navadno 3 2 2 5 6" xfId="933"/>
    <cellStyle name="Navadno 3 2 2 5 6 2" xfId="3464"/>
    <cellStyle name="Navadno 3 2 2 5 6 3" xfId="2230"/>
    <cellStyle name="Navadno 3 2 2 5 7" xfId="2662"/>
    <cellStyle name="Navadno 3 2 2 5 8" xfId="1428"/>
    <cellStyle name="Navadno 3 2 2 6" xfId="179"/>
    <cellStyle name="Navadno 3 2 2 6 2" xfId="257"/>
    <cellStyle name="Navadno 3 2 2 6 2 2" xfId="348"/>
    <cellStyle name="Navadno 3 2 2 6 2 2 2" xfId="746"/>
    <cellStyle name="Navadno 3 2 2 6 2 2 2 2" xfId="3277"/>
    <cellStyle name="Navadno 3 2 2 6 2 2 2 3" xfId="2043"/>
    <cellStyle name="Navadno 3 2 2 6 2 2 3" xfId="1156"/>
    <cellStyle name="Navadno 3 2 2 6 2 2 3 2" xfId="3687"/>
    <cellStyle name="Navadno 3 2 2 6 2 2 3 3" xfId="2453"/>
    <cellStyle name="Navadno 3 2 2 6 2 2 4" xfId="2885"/>
    <cellStyle name="Navadno 3 2 2 6 2 2 5" xfId="1651"/>
    <cellStyle name="Navadno 3 2 2 6 2 3" xfId="655"/>
    <cellStyle name="Navadno 3 2 2 6 2 3 2" xfId="3186"/>
    <cellStyle name="Navadno 3 2 2 6 2 3 3" xfId="1952"/>
    <cellStyle name="Navadno 3 2 2 6 2 4" xfId="1065"/>
    <cellStyle name="Navadno 3 2 2 6 2 4 2" xfId="3596"/>
    <cellStyle name="Navadno 3 2 2 6 2 4 3" xfId="2362"/>
    <cellStyle name="Navadno 3 2 2 6 2 5" xfId="2794"/>
    <cellStyle name="Navadno 3 2 2 6 2 6" xfId="1560"/>
    <cellStyle name="Navadno 3 2 2 6 3" xfId="294"/>
    <cellStyle name="Navadno 3 2 2 6 3 2" xfId="692"/>
    <cellStyle name="Navadno 3 2 2 6 3 2 2" xfId="3223"/>
    <cellStyle name="Navadno 3 2 2 6 3 2 3" xfId="1989"/>
    <cellStyle name="Navadno 3 2 2 6 3 3" xfId="1102"/>
    <cellStyle name="Navadno 3 2 2 6 3 3 2" xfId="3633"/>
    <cellStyle name="Navadno 3 2 2 6 3 3 3" xfId="2399"/>
    <cellStyle name="Navadno 3 2 2 6 3 4" xfId="2831"/>
    <cellStyle name="Navadno 3 2 2 6 3 5" xfId="1597"/>
    <cellStyle name="Navadno 3 2 2 6 4" xfId="452"/>
    <cellStyle name="Navadno 3 2 2 6 4 2" xfId="845"/>
    <cellStyle name="Navadno 3 2 2 6 4 2 2" xfId="3376"/>
    <cellStyle name="Navadno 3 2 2 6 4 2 3" xfId="2142"/>
    <cellStyle name="Navadno 3 2 2 6 4 3" xfId="1255"/>
    <cellStyle name="Navadno 3 2 2 6 4 3 2" xfId="3786"/>
    <cellStyle name="Navadno 3 2 2 6 4 3 3" xfId="2552"/>
    <cellStyle name="Navadno 3 2 2 6 4 4" xfId="2984"/>
    <cellStyle name="Navadno 3 2 2 6 4 5" xfId="1750"/>
    <cellStyle name="Navadno 3 2 2 6 5" xfId="578"/>
    <cellStyle name="Navadno 3 2 2 6 5 2" xfId="3109"/>
    <cellStyle name="Navadno 3 2 2 6 5 3" xfId="1875"/>
    <cellStyle name="Navadno 3 2 2 6 6" xfId="988"/>
    <cellStyle name="Navadno 3 2 2 6 6 2" xfId="3519"/>
    <cellStyle name="Navadno 3 2 2 6 6 3" xfId="2285"/>
    <cellStyle name="Navadno 3 2 2 6 7" xfId="2717"/>
    <cellStyle name="Navadno 3 2 2 6 8" xfId="1483"/>
    <cellStyle name="Navadno 3 2 2 7" xfId="188"/>
    <cellStyle name="Navadno 3 2 2 7 2" xfId="385"/>
    <cellStyle name="Navadno 3 2 2 7 2 2" xfId="781"/>
    <cellStyle name="Navadno 3 2 2 7 2 2 2" xfId="3312"/>
    <cellStyle name="Navadno 3 2 2 7 2 2 3" xfId="2078"/>
    <cellStyle name="Navadno 3 2 2 7 2 3" xfId="1191"/>
    <cellStyle name="Navadno 3 2 2 7 2 3 2" xfId="3722"/>
    <cellStyle name="Navadno 3 2 2 7 2 3 3" xfId="2488"/>
    <cellStyle name="Navadno 3 2 2 7 2 4" xfId="2920"/>
    <cellStyle name="Navadno 3 2 2 7 2 5" xfId="1686"/>
    <cellStyle name="Navadno 3 2 2 7 3" xfId="461"/>
    <cellStyle name="Navadno 3 2 2 7 3 2" xfId="854"/>
    <cellStyle name="Navadno 3 2 2 7 3 2 2" xfId="3385"/>
    <cellStyle name="Navadno 3 2 2 7 3 2 3" xfId="2151"/>
    <cellStyle name="Navadno 3 2 2 7 3 3" xfId="1264"/>
    <cellStyle name="Navadno 3 2 2 7 3 3 2" xfId="3795"/>
    <cellStyle name="Navadno 3 2 2 7 3 3 3" xfId="2561"/>
    <cellStyle name="Navadno 3 2 2 7 3 4" xfId="2993"/>
    <cellStyle name="Navadno 3 2 2 7 3 5" xfId="1759"/>
    <cellStyle name="Navadno 3 2 2 7 4" xfId="587"/>
    <cellStyle name="Navadno 3 2 2 7 4 2" xfId="3118"/>
    <cellStyle name="Navadno 3 2 2 7 4 3" xfId="1884"/>
    <cellStyle name="Navadno 3 2 2 7 5" xfId="997"/>
    <cellStyle name="Navadno 3 2 2 7 5 2" xfId="3528"/>
    <cellStyle name="Navadno 3 2 2 7 5 3" xfId="2294"/>
    <cellStyle name="Navadno 3 2 2 7 6" xfId="2726"/>
    <cellStyle name="Navadno 3 2 2 7 7" xfId="1492"/>
    <cellStyle name="Navadno 3 2 2 8" xfId="206"/>
    <cellStyle name="Navadno 3 2 2 8 2" xfId="330"/>
    <cellStyle name="Navadno 3 2 2 8 2 2" xfId="728"/>
    <cellStyle name="Navadno 3 2 2 8 2 2 2" xfId="3259"/>
    <cellStyle name="Navadno 3 2 2 8 2 2 3" xfId="2025"/>
    <cellStyle name="Navadno 3 2 2 8 2 3" xfId="1138"/>
    <cellStyle name="Navadno 3 2 2 8 2 3 2" xfId="3669"/>
    <cellStyle name="Navadno 3 2 2 8 2 3 3" xfId="2435"/>
    <cellStyle name="Navadno 3 2 2 8 2 4" xfId="2867"/>
    <cellStyle name="Navadno 3 2 2 8 2 5" xfId="1633"/>
    <cellStyle name="Navadno 3 2 2 8 3" xfId="605"/>
    <cellStyle name="Navadno 3 2 2 8 3 2" xfId="3136"/>
    <cellStyle name="Navadno 3 2 2 8 3 3" xfId="1902"/>
    <cellStyle name="Navadno 3 2 2 8 4" xfId="1015"/>
    <cellStyle name="Navadno 3 2 2 8 4 2" xfId="3546"/>
    <cellStyle name="Navadno 3 2 2 8 4 3" xfId="2312"/>
    <cellStyle name="Navadno 3 2 2 8 5" xfId="2744"/>
    <cellStyle name="Navadno 3 2 2 8 6" xfId="1510"/>
    <cellStyle name="Navadno 3 2 2 9" xfId="264"/>
    <cellStyle name="Navadno 3 2 2 9 2" xfId="276"/>
    <cellStyle name="Navadno 3 2 2 9 2 2" xfId="674"/>
    <cellStyle name="Navadno 3 2 2 9 2 2 2" xfId="3205"/>
    <cellStyle name="Navadno 3 2 2 9 2 2 3" xfId="1971"/>
    <cellStyle name="Navadno 3 2 2 9 2 3" xfId="1084"/>
    <cellStyle name="Navadno 3 2 2 9 2 3 2" xfId="3615"/>
    <cellStyle name="Navadno 3 2 2 9 2 3 3" xfId="2381"/>
    <cellStyle name="Navadno 3 2 2 9 2 4" xfId="2813"/>
    <cellStyle name="Navadno 3 2 2 9 2 5" xfId="1579"/>
    <cellStyle name="Navadno 3 2 2 9 3" xfId="662"/>
    <cellStyle name="Navadno 3 2 2 9 3 2" xfId="3193"/>
    <cellStyle name="Navadno 3 2 2 9 3 3" xfId="1959"/>
    <cellStyle name="Navadno 3 2 2 9 4" xfId="1072"/>
    <cellStyle name="Navadno 3 2 2 9 4 2" xfId="3603"/>
    <cellStyle name="Navadno 3 2 2 9 4 3" xfId="2369"/>
    <cellStyle name="Navadno 3 2 2 9 5" xfId="2801"/>
    <cellStyle name="Navadno 3 2 2 9 6" xfId="1567"/>
    <cellStyle name="Navadno 3 2 20" xfId="2591"/>
    <cellStyle name="Navadno 3 2 20 2" xfId="3825"/>
    <cellStyle name="Navadno 3 2 21" xfId="2617"/>
    <cellStyle name="Navadno 3 2 22" xfId="1383"/>
    <cellStyle name="Navadno 3 2 23" xfId="3855"/>
    <cellStyle name="Navadno 3 2 3" xfId="32"/>
    <cellStyle name="Navadno 3 2 3 10" xfId="402"/>
    <cellStyle name="Navadno 3 2 3 10 2" xfId="795"/>
    <cellStyle name="Navadno 3 2 3 10 2 2" xfId="3326"/>
    <cellStyle name="Navadno 3 2 3 10 2 3" xfId="2092"/>
    <cellStyle name="Navadno 3 2 3 10 3" xfId="1205"/>
    <cellStyle name="Navadno 3 2 3 10 3 2" xfId="3736"/>
    <cellStyle name="Navadno 3 2 3 10 3 3" xfId="2502"/>
    <cellStyle name="Navadno 3 2 3 10 4" xfId="2934"/>
    <cellStyle name="Navadno 3 2 3 10 5" xfId="1700"/>
    <cellStyle name="Navadno 3 2 3 11" xfId="484"/>
    <cellStyle name="Navadno 3 2 3 11 2" xfId="877"/>
    <cellStyle name="Navadno 3 2 3 11 2 2" xfId="3408"/>
    <cellStyle name="Navadno 3 2 3 11 2 3" xfId="2174"/>
    <cellStyle name="Navadno 3 2 3 11 3" xfId="1287"/>
    <cellStyle name="Navadno 3 2 3 11 3 2" xfId="3818"/>
    <cellStyle name="Navadno 3 2 3 11 3 3" xfId="2584"/>
    <cellStyle name="Navadno 3 2 3 11 4" xfId="3016"/>
    <cellStyle name="Navadno 3 2 3 11 5" xfId="1782"/>
    <cellStyle name="Navadno 3 2 3 12" xfId="131"/>
    <cellStyle name="Navadno 3 2 3 12 2" xfId="530"/>
    <cellStyle name="Navadno 3 2 3 12 2 2" xfId="3061"/>
    <cellStyle name="Navadno 3 2 3 12 2 3" xfId="1827"/>
    <cellStyle name="Navadno 3 2 3 12 3" xfId="940"/>
    <cellStyle name="Navadno 3 2 3 12 3 2" xfId="3471"/>
    <cellStyle name="Navadno 3 2 3 12 3 3" xfId="2237"/>
    <cellStyle name="Navadno 3 2 3 12 4" xfId="2669"/>
    <cellStyle name="Navadno 3 2 3 12 5" xfId="1435"/>
    <cellStyle name="Navadno 3 2 3 13" xfId="494"/>
    <cellStyle name="Navadno 3 2 3 13 2" xfId="3025"/>
    <cellStyle name="Navadno 3 2 3 13 3" xfId="1791"/>
    <cellStyle name="Navadno 3 2 3 14" xfId="890"/>
    <cellStyle name="Navadno 3 2 3 14 2" xfId="3421"/>
    <cellStyle name="Navadno 3 2 3 14 3" xfId="2187"/>
    <cellStyle name="Navadno 3 2 3 15" xfId="904"/>
    <cellStyle name="Navadno 3 2 3 15 2" xfId="3435"/>
    <cellStyle name="Navadno 3 2 3 15 3" xfId="2201"/>
    <cellStyle name="Navadno 3 2 3 16" xfId="2602"/>
    <cellStyle name="Navadno 3 2 3 16 2" xfId="3836"/>
    <cellStyle name="Navadno 3 2 3 17" xfId="2612"/>
    <cellStyle name="Navadno 3 2 3 17 2" xfId="3846"/>
    <cellStyle name="Navadno 3 2 3 18" xfId="2633"/>
    <cellStyle name="Navadno 3 2 3 19" xfId="1399"/>
    <cellStyle name="Navadno 3 2 3 2" xfId="100"/>
    <cellStyle name="Navadno 3 2 3 2 10" xfId="917"/>
    <cellStyle name="Navadno 3 2 3 2 10 2" xfId="3448"/>
    <cellStyle name="Navadno 3 2 3 2 10 3" xfId="2214"/>
    <cellStyle name="Navadno 3 2 3 2 11" xfId="2646"/>
    <cellStyle name="Navadno 3 2 3 2 12" xfId="1412"/>
    <cellStyle name="Navadno 3 2 3 2 2" xfId="159"/>
    <cellStyle name="Navadno 3 2 3 2 2 2" xfId="249"/>
    <cellStyle name="Navadno 3 2 3 2 2 2 2" xfId="362"/>
    <cellStyle name="Navadno 3 2 3 2 2 2 2 2" xfId="760"/>
    <cellStyle name="Navadno 3 2 3 2 2 2 2 2 2" xfId="3291"/>
    <cellStyle name="Navadno 3 2 3 2 2 2 2 2 3" xfId="2057"/>
    <cellStyle name="Navadno 3 2 3 2 2 2 2 3" xfId="1170"/>
    <cellStyle name="Navadno 3 2 3 2 2 2 2 3 2" xfId="3701"/>
    <cellStyle name="Navadno 3 2 3 2 2 2 2 3 3" xfId="2467"/>
    <cellStyle name="Navadno 3 2 3 2 2 2 2 4" xfId="2899"/>
    <cellStyle name="Navadno 3 2 3 2 2 2 2 5" xfId="1665"/>
    <cellStyle name="Navadno 3 2 3 2 2 2 3" xfId="648"/>
    <cellStyle name="Navadno 3 2 3 2 2 2 3 2" xfId="3179"/>
    <cellStyle name="Navadno 3 2 3 2 2 2 3 3" xfId="1945"/>
    <cellStyle name="Navadno 3 2 3 2 2 2 4" xfId="1058"/>
    <cellStyle name="Navadno 3 2 3 2 2 2 4 2" xfId="3589"/>
    <cellStyle name="Navadno 3 2 3 2 2 2 4 3" xfId="2355"/>
    <cellStyle name="Navadno 3 2 3 2 2 2 5" xfId="2787"/>
    <cellStyle name="Navadno 3 2 3 2 2 2 6" xfId="1553"/>
    <cellStyle name="Navadno 3 2 3 2 2 3" xfId="308"/>
    <cellStyle name="Navadno 3 2 3 2 2 3 2" xfId="706"/>
    <cellStyle name="Navadno 3 2 3 2 2 3 2 2" xfId="3237"/>
    <cellStyle name="Navadno 3 2 3 2 2 3 2 3" xfId="2003"/>
    <cellStyle name="Navadno 3 2 3 2 2 3 3" xfId="1116"/>
    <cellStyle name="Navadno 3 2 3 2 2 3 3 2" xfId="3647"/>
    <cellStyle name="Navadno 3 2 3 2 2 3 3 3" xfId="2413"/>
    <cellStyle name="Navadno 3 2 3 2 2 3 4" xfId="2845"/>
    <cellStyle name="Navadno 3 2 3 2 2 3 5" xfId="1611"/>
    <cellStyle name="Navadno 3 2 3 2 2 4" xfId="430"/>
    <cellStyle name="Navadno 3 2 3 2 2 4 2" xfId="823"/>
    <cellStyle name="Navadno 3 2 3 2 2 4 2 2" xfId="3354"/>
    <cellStyle name="Navadno 3 2 3 2 2 4 2 3" xfId="2120"/>
    <cellStyle name="Navadno 3 2 3 2 2 4 3" xfId="1233"/>
    <cellStyle name="Navadno 3 2 3 2 2 4 3 2" xfId="3764"/>
    <cellStyle name="Navadno 3 2 3 2 2 4 3 3" xfId="2530"/>
    <cellStyle name="Navadno 3 2 3 2 2 4 4" xfId="2962"/>
    <cellStyle name="Navadno 3 2 3 2 2 4 5" xfId="1728"/>
    <cellStyle name="Navadno 3 2 3 2 2 5" xfId="558"/>
    <cellStyle name="Navadno 3 2 3 2 2 5 2" xfId="3089"/>
    <cellStyle name="Navadno 3 2 3 2 2 5 3" xfId="1855"/>
    <cellStyle name="Navadno 3 2 3 2 2 6" xfId="968"/>
    <cellStyle name="Navadno 3 2 3 2 2 6 2" xfId="3499"/>
    <cellStyle name="Navadno 3 2 3 2 2 6 3" xfId="2265"/>
    <cellStyle name="Navadno 3 2 3 2 2 7" xfId="2697"/>
    <cellStyle name="Navadno 3 2 3 2 2 8" xfId="1463"/>
    <cellStyle name="Navadno 3 2 3 2 3" xfId="175"/>
    <cellStyle name="Navadno 3 2 3 2 3 2" xfId="344"/>
    <cellStyle name="Navadno 3 2 3 2 3 2 2" xfId="742"/>
    <cellStyle name="Navadno 3 2 3 2 3 2 2 2" xfId="3273"/>
    <cellStyle name="Navadno 3 2 3 2 3 2 2 3" xfId="2039"/>
    <cellStyle name="Navadno 3 2 3 2 3 2 3" xfId="1152"/>
    <cellStyle name="Navadno 3 2 3 2 3 2 3 2" xfId="3683"/>
    <cellStyle name="Navadno 3 2 3 2 3 2 3 3" xfId="2449"/>
    <cellStyle name="Navadno 3 2 3 2 3 2 4" xfId="2881"/>
    <cellStyle name="Navadno 3 2 3 2 3 2 5" xfId="1647"/>
    <cellStyle name="Navadno 3 2 3 2 3 3" xfId="448"/>
    <cellStyle name="Navadno 3 2 3 2 3 3 2" xfId="841"/>
    <cellStyle name="Navadno 3 2 3 2 3 3 2 2" xfId="3372"/>
    <cellStyle name="Navadno 3 2 3 2 3 3 2 3" xfId="2138"/>
    <cellStyle name="Navadno 3 2 3 2 3 3 3" xfId="1251"/>
    <cellStyle name="Navadno 3 2 3 2 3 3 3 2" xfId="3782"/>
    <cellStyle name="Navadno 3 2 3 2 3 3 3 3" xfId="2548"/>
    <cellStyle name="Navadno 3 2 3 2 3 3 4" xfId="2980"/>
    <cellStyle name="Navadno 3 2 3 2 3 3 5" xfId="1746"/>
    <cellStyle name="Navadno 3 2 3 2 3 4" xfId="574"/>
    <cellStyle name="Navadno 3 2 3 2 3 4 2" xfId="3105"/>
    <cellStyle name="Navadno 3 2 3 2 3 4 3" xfId="1871"/>
    <cellStyle name="Navadno 3 2 3 2 3 5" xfId="984"/>
    <cellStyle name="Navadno 3 2 3 2 3 5 2" xfId="3515"/>
    <cellStyle name="Navadno 3 2 3 2 3 5 3" xfId="2281"/>
    <cellStyle name="Navadno 3 2 3 2 3 6" xfId="2713"/>
    <cellStyle name="Navadno 3 2 3 2 3 7" xfId="1479"/>
    <cellStyle name="Navadno 3 2 3 2 4" xfId="202"/>
    <cellStyle name="Navadno 3 2 3 2 4 2" xfId="475"/>
    <cellStyle name="Navadno 3 2 3 2 4 2 2" xfId="868"/>
    <cellStyle name="Navadno 3 2 3 2 4 2 2 2" xfId="3399"/>
    <cellStyle name="Navadno 3 2 3 2 4 2 2 3" xfId="2165"/>
    <cellStyle name="Navadno 3 2 3 2 4 2 3" xfId="1278"/>
    <cellStyle name="Navadno 3 2 3 2 4 2 3 2" xfId="3809"/>
    <cellStyle name="Navadno 3 2 3 2 4 2 3 3" xfId="2575"/>
    <cellStyle name="Navadno 3 2 3 2 4 2 4" xfId="3007"/>
    <cellStyle name="Navadno 3 2 3 2 4 2 5" xfId="1773"/>
    <cellStyle name="Navadno 3 2 3 2 4 3" xfId="601"/>
    <cellStyle name="Navadno 3 2 3 2 4 3 2" xfId="3132"/>
    <cellStyle name="Navadno 3 2 3 2 4 3 3" xfId="1898"/>
    <cellStyle name="Navadno 3 2 3 2 4 4" xfId="1011"/>
    <cellStyle name="Navadno 3 2 3 2 4 4 2" xfId="3542"/>
    <cellStyle name="Navadno 3 2 3 2 4 4 3" xfId="2308"/>
    <cellStyle name="Navadno 3 2 3 2 4 5" xfId="2740"/>
    <cellStyle name="Navadno 3 2 3 2 4 6" xfId="1506"/>
    <cellStyle name="Navadno 3 2 3 2 5" xfId="229"/>
    <cellStyle name="Navadno 3 2 3 2 5 2" xfId="628"/>
    <cellStyle name="Navadno 3 2 3 2 5 2 2" xfId="3159"/>
    <cellStyle name="Navadno 3 2 3 2 5 2 3" xfId="1925"/>
    <cellStyle name="Navadno 3 2 3 2 5 3" xfId="1038"/>
    <cellStyle name="Navadno 3 2 3 2 5 3 2" xfId="3569"/>
    <cellStyle name="Navadno 3 2 3 2 5 3 3" xfId="2335"/>
    <cellStyle name="Navadno 3 2 3 2 5 4" xfId="2767"/>
    <cellStyle name="Navadno 3 2 3 2 5 5" xfId="1533"/>
    <cellStyle name="Navadno 3 2 3 2 6" xfId="290"/>
    <cellStyle name="Navadno 3 2 3 2 6 2" xfId="688"/>
    <cellStyle name="Navadno 3 2 3 2 6 2 2" xfId="3219"/>
    <cellStyle name="Navadno 3 2 3 2 6 2 3" xfId="1985"/>
    <cellStyle name="Navadno 3 2 3 2 6 3" xfId="1098"/>
    <cellStyle name="Navadno 3 2 3 2 6 3 2" xfId="3629"/>
    <cellStyle name="Navadno 3 2 3 2 6 3 3" xfId="2395"/>
    <cellStyle name="Navadno 3 2 3 2 6 4" xfId="2827"/>
    <cellStyle name="Navadno 3 2 3 2 6 5" xfId="1593"/>
    <cellStyle name="Navadno 3 2 3 2 7" xfId="411"/>
    <cellStyle name="Navadno 3 2 3 2 7 2" xfId="804"/>
    <cellStyle name="Navadno 3 2 3 2 7 2 2" xfId="3335"/>
    <cellStyle name="Navadno 3 2 3 2 7 2 3" xfId="2101"/>
    <cellStyle name="Navadno 3 2 3 2 7 3" xfId="1214"/>
    <cellStyle name="Navadno 3 2 3 2 7 3 2" xfId="3745"/>
    <cellStyle name="Navadno 3 2 3 2 7 3 3" xfId="2511"/>
    <cellStyle name="Navadno 3 2 3 2 7 4" xfId="2943"/>
    <cellStyle name="Navadno 3 2 3 2 7 5" xfId="1709"/>
    <cellStyle name="Navadno 3 2 3 2 8" xfId="140"/>
    <cellStyle name="Navadno 3 2 3 2 8 2" xfId="539"/>
    <cellStyle name="Navadno 3 2 3 2 8 2 2" xfId="3070"/>
    <cellStyle name="Navadno 3 2 3 2 8 2 3" xfId="1836"/>
    <cellStyle name="Navadno 3 2 3 2 8 3" xfId="949"/>
    <cellStyle name="Navadno 3 2 3 2 8 3 2" xfId="3480"/>
    <cellStyle name="Navadno 3 2 3 2 8 3 3" xfId="2246"/>
    <cellStyle name="Navadno 3 2 3 2 8 4" xfId="2678"/>
    <cellStyle name="Navadno 3 2 3 2 8 5" xfId="1444"/>
    <cellStyle name="Navadno 3 2 3 2 9" xfId="507"/>
    <cellStyle name="Navadno 3 2 3 2 9 2" xfId="3038"/>
    <cellStyle name="Navadno 3 2 3 2 9 3" xfId="1804"/>
    <cellStyle name="Navadno 3 2 3 3" xfId="150"/>
    <cellStyle name="Navadno 3 2 3 3 2" xfId="220"/>
    <cellStyle name="Navadno 3 2 3 3 2 2" xfId="371"/>
    <cellStyle name="Navadno 3 2 3 3 2 2 2" xfId="769"/>
    <cellStyle name="Navadno 3 2 3 3 2 2 2 2" xfId="3300"/>
    <cellStyle name="Navadno 3 2 3 3 2 2 2 3" xfId="2066"/>
    <cellStyle name="Navadno 3 2 3 3 2 2 3" xfId="1179"/>
    <cellStyle name="Navadno 3 2 3 3 2 2 3 2" xfId="3710"/>
    <cellStyle name="Navadno 3 2 3 3 2 2 3 3" xfId="2476"/>
    <cellStyle name="Navadno 3 2 3 3 2 2 4" xfId="2908"/>
    <cellStyle name="Navadno 3 2 3 3 2 2 5" xfId="1674"/>
    <cellStyle name="Navadno 3 2 3 3 2 3" xfId="619"/>
    <cellStyle name="Navadno 3 2 3 3 2 3 2" xfId="3150"/>
    <cellStyle name="Navadno 3 2 3 3 2 3 3" xfId="1916"/>
    <cellStyle name="Navadno 3 2 3 3 2 4" xfId="1029"/>
    <cellStyle name="Navadno 3 2 3 3 2 4 2" xfId="3560"/>
    <cellStyle name="Navadno 3 2 3 3 2 4 3" xfId="2326"/>
    <cellStyle name="Navadno 3 2 3 3 2 5" xfId="2758"/>
    <cellStyle name="Navadno 3 2 3 3 2 6" xfId="1524"/>
    <cellStyle name="Navadno 3 2 3 3 3" xfId="317"/>
    <cellStyle name="Navadno 3 2 3 3 3 2" xfId="715"/>
    <cellStyle name="Navadno 3 2 3 3 3 2 2" xfId="3246"/>
    <cellStyle name="Navadno 3 2 3 3 3 2 3" xfId="2012"/>
    <cellStyle name="Navadno 3 2 3 3 3 3" xfId="1125"/>
    <cellStyle name="Navadno 3 2 3 3 3 3 2" xfId="3656"/>
    <cellStyle name="Navadno 3 2 3 3 3 3 3" xfId="2422"/>
    <cellStyle name="Navadno 3 2 3 3 3 4" xfId="2854"/>
    <cellStyle name="Navadno 3 2 3 3 3 5" xfId="1620"/>
    <cellStyle name="Navadno 3 2 3 3 4" xfId="421"/>
    <cellStyle name="Navadno 3 2 3 3 4 2" xfId="814"/>
    <cellStyle name="Navadno 3 2 3 3 4 2 2" xfId="3345"/>
    <cellStyle name="Navadno 3 2 3 3 4 2 3" xfId="2111"/>
    <cellStyle name="Navadno 3 2 3 3 4 3" xfId="1224"/>
    <cellStyle name="Navadno 3 2 3 3 4 3 2" xfId="3755"/>
    <cellStyle name="Navadno 3 2 3 3 4 3 3" xfId="2521"/>
    <cellStyle name="Navadno 3 2 3 3 4 4" xfId="2953"/>
    <cellStyle name="Navadno 3 2 3 3 4 5" xfId="1719"/>
    <cellStyle name="Navadno 3 2 3 3 5" xfId="549"/>
    <cellStyle name="Navadno 3 2 3 3 5 2" xfId="3080"/>
    <cellStyle name="Navadno 3 2 3 3 5 3" xfId="1846"/>
    <cellStyle name="Navadno 3 2 3 3 6" xfId="959"/>
    <cellStyle name="Navadno 3 2 3 3 6 2" xfId="3490"/>
    <cellStyle name="Navadno 3 2 3 3 6 3" xfId="2256"/>
    <cellStyle name="Navadno 3 2 3 3 7" xfId="2688"/>
    <cellStyle name="Navadno 3 2 3 3 8" xfId="1454"/>
    <cellStyle name="Navadno 3 2 3 4" xfId="166"/>
    <cellStyle name="Navadno 3 2 3 4 2" xfId="242"/>
    <cellStyle name="Navadno 3 2 3 4 2 2" xfId="380"/>
    <cellStyle name="Navadno 3 2 3 4 2 2 2" xfId="778"/>
    <cellStyle name="Navadno 3 2 3 4 2 2 2 2" xfId="3309"/>
    <cellStyle name="Navadno 3 2 3 4 2 2 2 3" xfId="2075"/>
    <cellStyle name="Navadno 3 2 3 4 2 2 3" xfId="1188"/>
    <cellStyle name="Navadno 3 2 3 4 2 2 3 2" xfId="3719"/>
    <cellStyle name="Navadno 3 2 3 4 2 2 3 3" xfId="2485"/>
    <cellStyle name="Navadno 3 2 3 4 2 2 4" xfId="2917"/>
    <cellStyle name="Navadno 3 2 3 4 2 2 5" xfId="1683"/>
    <cellStyle name="Navadno 3 2 3 4 2 3" xfId="641"/>
    <cellStyle name="Navadno 3 2 3 4 2 3 2" xfId="3172"/>
    <cellStyle name="Navadno 3 2 3 4 2 3 3" xfId="1938"/>
    <cellStyle name="Navadno 3 2 3 4 2 4" xfId="1051"/>
    <cellStyle name="Navadno 3 2 3 4 2 4 2" xfId="3582"/>
    <cellStyle name="Navadno 3 2 3 4 2 4 3" xfId="2348"/>
    <cellStyle name="Navadno 3 2 3 4 2 5" xfId="2780"/>
    <cellStyle name="Navadno 3 2 3 4 2 6" xfId="1546"/>
    <cellStyle name="Navadno 3 2 3 4 3" xfId="326"/>
    <cellStyle name="Navadno 3 2 3 4 3 2" xfId="724"/>
    <cellStyle name="Navadno 3 2 3 4 3 2 2" xfId="3255"/>
    <cellStyle name="Navadno 3 2 3 4 3 2 3" xfId="2021"/>
    <cellStyle name="Navadno 3 2 3 4 3 3" xfId="1134"/>
    <cellStyle name="Navadno 3 2 3 4 3 3 2" xfId="3665"/>
    <cellStyle name="Navadno 3 2 3 4 3 3 3" xfId="2431"/>
    <cellStyle name="Navadno 3 2 3 4 3 4" xfId="2863"/>
    <cellStyle name="Navadno 3 2 3 4 3 5" xfId="1629"/>
    <cellStyle name="Navadno 3 2 3 4 4" xfId="439"/>
    <cellStyle name="Navadno 3 2 3 4 4 2" xfId="832"/>
    <cellStyle name="Navadno 3 2 3 4 4 2 2" xfId="3363"/>
    <cellStyle name="Navadno 3 2 3 4 4 2 3" xfId="2129"/>
    <cellStyle name="Navadno 3 2 3 4 4 3" xfId="1242"/>
    <cellStyle name="Navadno 3 2 3 4 4 3 2" xfId="3773"/>
    <cellStyle name="Navadno 3 2 3 4 4 3 3" xfId="2539"/>
    <cellStyle name="Navadno 3 2 3 4 4 4" xfId="2971"/>
    <cellStyle name="Navadno 3 2 3 4 4 5" xfId="1737"/>
    <cellStyle name="Navadno 3 2 3 4 5" xfId="565"/>
    <cellStyle name="Navadno 3 2 3 4 5 2" xfId="3096"/>
    <cellStyle name="Navadno 3 2 3 4 5 3" xfId="1862"/>
    <cellStyle name="Navadno 3 2 3 4 6" xfId="975"/>
    <cellStyle name="Navadno 3 2 3 4 6 2" xfId="3506"/>
    <cellStyle name="Navadno 3 2 3 4 6 3" xfId="2272"/>
    <cellStyle name="Navadno 3 2 3 4 7" xfId="2704"/>
    <cellStyle name="Navadno 3 2 3 4 8" xfId="1470"/>
    <cellStyle name="Navadno 3 2 3 5" xfId="184"/>
    <cellStyle name="Navadno 3 2 3 5 2" xfId="259"/>
    <cellStyle name="Navadno 3 2 3 5 2 2" xfId="353"/>
    <cellStyle name="Navadno 3 2 3 5 2 2 2" xfId="751"/>
    <cellStyle name="Navadno 3 2 3 5 2 2 2 2" xfId="3282"/>
    <cellStyle name="Navadno 3 2 3 5 2 2 2 3" xfId="2048"/>
    <cellStyle name="Navadno 3 2 3 5 2 2 3" xfId="1161"/>
    <cellStyle name="Navadno 3 2 3 5 2 2 3 2" xfId="3692"/>
    <cellStyle name="Navadno 3 2 3 5 2 2 3 3" xfId="2458"/>
    <cellStyle name="Navadno 3 2 3 5 2 2 4" xfId="2890"/>
    <cellStyle name="Navadno 3 2 3 5 2 2 5" xfId="1656"/>
    <cellStyle name="Navadno 3 2 3 5 2 3" xfId="657"/>
    <cellStyle name="Navadno 3 2 3 5 2 3 2" xfId="3188"/>
    <cellStyle name="Navadno 3 2 3 5 2 3 3" xfId="1954"/>
    <cellStyle name="Navadno 3 2 3 5 2 4" xfId="1067"/>
    <cellStyle name="Navadno 3 2 3 5 2 4 2" xfId="3598"/>
    <cellStyle name="Navadno 3 2 3 5 2 4 3" xfId="2364"/>
    <cellStyle name="Navadno 3 2 3 5 2 5" xfId="2796"/>
    <cellStyle name="Navadno 3 2 3 5 2 6" xfId="1562"/>
    <cellStyle name="Navadno 3 2 3 5 3" xfId="299"/>
    <cellStyle name="Navadno 3 2 3 5 3 2" xfId="697"/>
    <cellStyle name="Navadno 3 2 3 5 3 2 2" xfId="3228"/>
    <cellStyle name="Navadno 3 2 3 5 3 2 3" xfId="1994"/>
    <cellStyle name="Navadno 3 2 3 5 3 3" xfId="1107"/>
    <cellStyle name="Navadno 3 2 3 5 3 3 2" xfId="3638"/>
    <cellStyle name="Navadno 3 2 3 5 3 3 3" xfId="2404"/>
    <cellStyle name="Navadno 3 2 3 5 3 4" xfId="2836"/>
    <cellStyle name="Navadno 3 2 3 5 3 5" xfId="1602"/>
    <cellStyle name="Navadno 3 2 3 5 4" xfId="457"/>
    <cellStyle name="Navadno 3 2 3 5 4 2" xfId="850"/>
    <cellStyle name="Navadno 3 2 3 5 4 2 2" xfId="3381"/>
    <cellStyle name="Navadno 3 2 3 5 4 2 3" xfId="2147"/>
    <cellStyle name="Navadno 3 2 3 5 4 3" xfId="1260"/>
    <cellStyle name="Navadno 3 2 3 5 4 3 2" xfId="3791"/>
    <cellStyle name="Navadno 3 2 3 5 4 3 3" xfId="2557"/>
    <cellStyle name="Navadno 3 2 3 5 4 4" xfId="2989"/>
    <cellStyle name="Navadno 3 2 3 5 4 5" xfId="1755"/>
    <cellStyle name="Navadno 3 2 3 5 5" xfId="583"/>
    <cellStyle name="Navadno 3 2 3 5 5 2" xfId="3114"/>
    <cellStyle name="Navadno 3 2 3 5 5 3" xfId="1880"/>
    <cellStyle name="Navadno 3 2 3 5 6" xfId="993"/>
    <cellStyle name="Navadno 3 2 3 5 6 2" xfId="3524"/>
    <cellStyle name="Navadno 3 2 3 5 6 3" xfId="2290"/>
    <cellStyle name="Navadno 3 2 3 5 7" xfId="2722"/>
    <cellStyle name="Navadno 3 2 3 5 8" xfId="1488"/>
    <cellStyle name="Navadno 3 2 3 6" xfId="193"/>
    <cellStyle name="Navadno 3 2 3 6 2" xfId="335"/>
    <cellStyle name="Navadno 3 2 3 6 2 2" xfId="733"/>
    <cellStyle name="Navadno 3 2 3 6 2 2 2" xfId="3264"/>
    <cellStyle name="Navadno 3 2 3 6 2 2 3" xfId="2030"/>
    <cellStyle name="Navadno 3 2 3 6 2 3" xfId="1143"/>
    <cellStyle name="Navadno 3 2 3 6 2 3 2" xfId="3674"/>
    <cellStyle name="Navadno 3 2 3 6 2 3 3" xfId="2440"/>
    <cellStyle name="Navadno 3 2 3 6 2 4" xfId="2872"/>
    <cellStyle name="Navadno 3 2 3 6 2 5" xfId="1638"/>
    <cellStyle name="Navadno 3 2 3 6 3" xfId="466"/>
    <cellStyle name="Navadno 3 2 3 6 3 2" xfId="859"/>
    <cellStyle name="Navadno 3 2 3 6 3 2 2" xfId="3390"/>
    <cellStyle name="Navadno 3 2 3 6 3 2 3" xfId="2156"/>
    <cellStyle name="Navadno 3 2 3 6 3 3" xfId="1269"/>
    <cellStyle name="Navadno 3 2 3 6 3 3 2" xfId="3800"/>
    <cellStyle name="Navadno 3 2 3 6 3 3 3" xfId="2566"/>
    <cellStyle name="Navadno 3 2 3 6 3 4" xfId="2998"/>
    <cellStyle name="Navadno 3 2 3 6 3 5" xfId="1764"/>
    <cellStyle name="Navadno 3 2 3 6 4" xfId="592"/>
    <cellStyle name="Navadno 3 2 3 6 4 2" xfId="3123"/>
    <cellStyle name="Navadno 3 2 3 6 4 3" xfId="1889"/>
    <cellStyle name="Navadno 3 2 3 6 5" xfId="1002"/>
    <cellStyle name="Navadno 3 2 3 6 5 2" xfId="3533"/>
    <cellStyle name="Navadno 3 2 3 6 5 3" xfId="2299"/>
    <cellStyle name="Navadno 3 2 3 6 6" xfId="2731"/>
    <cellStyle name="Navadno 3 2 3 6 7" xfId="1497"/>
    <cellStyle name="Navadno 3 2 3 7" xfId="211"/>
    <cellStyle name="Navadno 3 2 3 7 2" xfId="610"/>
    <cellStyle name="Navadno 3 2 3 7 2 2" xfId="3141"/>
    <cellStyle name="Navadno 3 2 3 7 2 3" xfId="1907"/>
    <cellStyle name="Navadno 3 2 3 7 3" xfId="1020"/>
    <cellStyle name="Navadno 3 2 3 7 3 2" xfId="3551"/>
    <cellStyle name="Navadno 3 2 3 7 3 3" xfId="2317"/>
    <cellStyle name="Navadno 3 2 3 7 4" xfId="2749"/>
    <cellStyle name="Navadno 3 2 3 7 5" xfId="1515"/>
    <cellStyle name="Navadno 3 2 3 8" xfId="269"/>
    <cellStyle name="Navadno 3 2 3 8 2" xfId="667"/>
    <cellStyle name="Navadno 3 2 3 8 2 2" xfId="3198"/>
    <cellStyle name="Navadno 3 2 3 8 2 3" xfId="1964"/>
    <cellStyle name="Navadno 3 2 3 8 3" xfId="1077"/>
    <cellStyle name="Navadno 3 2 3 8 3 2" xfId="3608"/>
    <cellStyle name="Navadno 3 2 3 8 3 3" xfId="2374"/>
    <cellStyle name="Navadno 3 2 3 8 4" xfId="2806"/>
    <cellStyle name="Navadno 3 2 3 8 5" xfId="1572"/>
    <cellStyle name="Navadno 3 2 3 9" xfId="281"/>
    <cellStyle name="Navadno 3 2 3 9 2" xfId="679"/>
    <cellStyle name="Navadno 3 2 3 9 2 2" xfId="3210"/>
    <cellStyle name="Navadno 3 2 3 9 2 3" xfId="1976"/>
    <cellStyle name="Navadno 3 2 3 9 3" xfId="1089"/>
    <cellStyle name="Navadno 3 2 3 9 3 2" xfId="3620"/>
    <cellStyle name="Navadno 3 2 3 9 3 3" xfId="2386"/>
    <cellStyle name="Navadno 3 2 3 9 4" xfId="2818"/>
    <cellStyle name="Navadno 3 2 3 9 5" xfId="1584"/>
    <cellStyle name="Navadno 3 2 4" xfId="96"/>
    <cellStyle name="Navadno 3 2 4 10" xfId="886"/>
    <cellStyle name="Navadno 3 2 4 10 2" xfId="3417"/>
    <cellStyle name="Navadno 3 2 4 10 3" xfId="2183"/>
    <cellStyle name="Navadno 3 2 4 11" xfId="913"/>
    <cellStyle name="Navadno 3 2 4 11 2" xfId="3444"/>
    <cellStyle name="Navadno 3 2 4 11 3" xfId="2210"/>
    <cellStyle name="Navadno 3 2 4 12" xfId="1294"/>
    <cellStyle name="Navadno 3 2 4 12 2" xfId="3823"/>
    <cellStyle name="Navadno 3 2 4 12 3" xfId="2589"/>
    <cellStyle name="Navadno 3 2 4 13" xfId="2598"/>
    <cellStyle name="Navadno 3 2 4 13 2" xfId="3832"/>
    <cellStyle name="Navadno 3 2 4 14" xfId="2611"/>
    <cellStyle name="Navadno 3 2 4 14 2" xfId="3845"/>
    <cellStyle name="Navadno 3 2 4 15" xfId="2642"/>
    <cellStyle name="Navadno 3 2 4 16" xfId="1408"/>
    <cellStyle name="Navadno 3 2 4 2" xfId="108"/>
    <cellStyle name="Navadno 3 2 4 2 2" xfId="238"/>
    <cellStyle name="Navadno 3 2 4 2 2 2" xfId="358"/>
    <cellStyle name="Navadno 3 2 4 2 2 2 2" xfId="756"/>
    <cellStyle name="Navadno 3 2 4 2 2 2 2 2" xfId="3287"/>
    <cellStyle name="Navadno 3 2 4 2 2 2 2 3" xfId="2053"/>
    <cellStyle name="Navadno 3 2 4 2 2 2 3" xfId="1166"/>
    <cellStyle name="Navadno 3 2 4 2 2 2 3 2" xfId="3697"/>
    <cellStyle name="Navadno 3 2 4 2 2 2 3 3" xfId="2463"/>
    <cellStyle name="Navadno 3 2 4 2 2 2 4" xfId="2895"/>
    <cellStyle name="Navadno 3 2 4 2 2 2 5" xfId="1661"/>
    <cellStyle name="Navadno 3 2 4 2 2 3" xfId="637"/>
    <cellStyle name="Navadno 3 2 4 2 2 3 2" xfId="3168"/>
    <cellStyle name="Navadno 3 2 4 2 2 3 3" xfId="1934"/>
    <cellStyle name="Navadno 3 2 4 2 2 4" xfId="1047"/>
    <cellStyle name="Navadno 3 2 4 2 2 4 2" xfId="3578"/>
    <cellStyle name="Navadno 3 2 4 2 2 4 3" xfId="2344"/>
    <cellStyle name="Navadno 3 2 4 2 2 5" xfId="2776"/>
    <cellStyle name="Navadno 3 2 4 2 2 6" xfId="1542"/>
    <cellStyle name="Navadno 3 2 4 2 3" xfId="304"/>
    <cellStyle name="Navadno 3 2 4 2 3 2" xfId="702"/>
    <cellStyle name="Navadno 3 2 4 2 3 2 2" xfId="3233"/>
    <cellStyle name="Navadno 3 2 4 2 3 2 3" xfId="1999"/>
    <cellStyle name="Navadno 3 2 4 2 3 3" xfId="1112"/>
    <cellStyle name="Navadno 3 2 4 2 3 3 2" xfId="3643"/>
    <cellStyle name="Navadno 3 2 4 2 3 3 3" xfId="2409"/>
    <cellStyle name="Navadno 3 2 4 2 3 4" xfId="2841"/>
    <cellStyle name="Navadno 3 2 4 2 3 5" xfId="1607"/>
    <cellStyle name="Navadno 3 2 4 2 4" xfId="426"/>
    <cellStyle name="Navadno 3 2 4 2 4 2" xfId="819"/>
    <cellStyle name="Navadno 3 2 4 2 4 2 2" xfId="3350"/>
    <cellStyle name="Navadno 3 2 4 2 4 2 3" xfId="2116"/>
    <cellStyle name="Navadno 3 2 4 2 4 3" xfId="1229"/>
    <cellStyle name="Navadno 3 2 4 2 4 3 2" xfId="3760"/>
    <cellStyle name="Navadno 3 2 4 2 4 3 3" xfId="2526"/>
    <cellStyle name="Navadno 3 2 4 2 4 4" xfId="2958"/>
    <cellStyle name="Navadno 3 2 4 2 4 5" xfId="1724"/>
    <cellStyle name="Navadno 3 2 4 2 5" xfId="155"/>
    <cellStyle name="Navadno 3 2 4 2 5 2" xfId="554"/>
    <cellStyle name="Navadno 3 2 4 2 5 2 2" xfId="3085"/>
    <cellStyle name="Navadno 3 2 4 2 5 2 3" xfId="1851"/>
    <cellStyle name="Navadno 3 2 4 2 5 3" xfId="964"/>
    <cellStyle name="Navadno 3 2 4 2 5 3 2" xfId="3495"/>
    <cellStyle name="Navadno 3 2 4 2 5 3 3" xfId="2261"/>
    <cellStyle name="Navadno 3 2 4 2 5 4" xfId="2693"/>
    <cellStyle name="Navadno 3 2 4 2 5 5" xfId="1459"/>
    <cellStyle name="Navadno 3 2 4 2 6" xfId="514"/>
    <cellStyle name="Navadno 3 2 4 2 6 2" xfId="3045"/>
    <cellStyle name="Navadno 3 2 4 2 6 3" xfId="1811"/>
    <cellStyle name="Navadno 3 2 4 2 7" xfId="924"/>
    <cellStyle name="Navadno 3 2 4 2 7 2" xfId="3455"/>
    <cellStyle name="Navadno 3 2 4 2 7 3" xfId="2221"/>
    <cellStyle name="Navadno 3 2 4 2 8" xfId="2653"/>
    <cellStyle name="Navadno 3 2 4 2 9" xfId="1419"/>
    <cellStyle name="Navadno 3 2 4 3" xfId="171"/>
    <cellStyle name="Navadno 3 2 4 3 2" xfId="256"/>
    <cellStyle name="Navadno 3 2 4 3 2 2" xfId="654"/>
    <cellStyle name="Navadno 3 2 4 3 2 2 2" xfId="3185"/>
    <cellStyle name="Navadno 3 2 4 3 2 2 3" xfId="1951"/>
    <cellStyle name="Navadno 3 2 4 3 2 3" xfId="1064"/>
    <cellStyle name="Navadno 3 2 4 3 2 3 2" xfId="3595"/>
    <cellStyle name="Navadno 3 2 4 3 2 3 3" xfId="2361"/>
    <cellStyle name="Navadno 3 2 4 3 2 4" xfId="2793"/>
    <cellStyle name="Navadno 3 2 4 3 2 5" xfId="1559"/>
    <cellStyle name="Navadno 3 2 4 3 3" xfId="340"/>
    <cellStyle name="Navadno 3 2 4 3 3 2" xfId="738"/>
    <cellStyle name="Navadno 3 2 4 3 3 2 2" xfId="3269"/>
    <cellStyle name="Navadno 3 2 4 3 3 2 3" xfId="2035"/>
    <cellStyle name="Navadno 3 2 4 3 3 3" xfId="1148"/>
    <cellStyle name="Navadno 3 2 4 3 3 3 2" xfId="3679"/>
    <cellStyle name="Navadno 3 2 4 3 3 3 3" xfId="2445"/>
    <cellStyle name="Navadno 3 2 4 3 3 4" xfId="2877"/>
    <cellStyle name="Navadno 3 2 4 3 3 5" xfId="1643"/>
    <cellStyle name="Navadno 3 2 4 3 4" xfId="444"/>
    <cellStyle name="Navadno 3 2 4 3 4 2" xfId="837"/>
    <cellStyle name="Navadno 3 2 4 3 4 2 2" xfId="3368"/>
    <cellStyle name="Navadno 3 2 4 3 4 2 3" xfId="2134"/>
    <cellStyle name="Navadno 3 2 4 3 4 3" xfId="1247"/>
    <cellStyle name="Navadno 3 2 4 3 4 3 2" xfId="3778"/>
    <cellStyle name="Navadno 3 2 4 3 4 3 3" xfId="2544"/>
    <cellStyle name="Navadno 3 2 4 3 4 4" xfId="2976"/>
    <cellStyle name="Navadno 3 2 4 3 4 5" xfId="1742"/>
    <cellStyle name="Navadno 3 2 4 3 5" xfId="570"/>
    <cellStyle name="Navadno 3 2 4 3 5 2" xfId="3101"/>
    <cellStyle name="Navadno 3 2 4 3 5 3" xfId="1867"/>
    <cellStyle name="Navadno 3 2 4 3 6" xfId="980"/>
    <cellStyle name="Navadno 3 2 4 3 6 2" xfId="3511"/>
    <cellStyle name="Navadno 3 2 4 3 6 3" xfId="2277"/>
    <cellStyle name="Navadno 3 2 4 3 7" xfId="2709"/>
    <cellStyle name="Navadno 3 2 4 3 8" xfId="1475"/>
    <cellStyle name="Navadno 3 2 4 4" xfId="198"/>
    <cellStyle name="Navadno 3 2 4 4 2" xfId="471"/>
    <cellStyle name="Navadno 3 2 4 4 2 2" xfId="864"/>
    <cellStyle name="Navadno 3 2 4 4 2 2 2" xfId="3395"/>
    <cellStyle name="Navadno 3 2 4 4 2 2 3" xfId="2161"/>
    <cellStyle name="Navadno 3 2 4 4 2 3" xfId="1274"/>
    <cellStyle name="Navadno 3 2 4 4 2 3 2" xfId="3805"/>
    <cellStyle name="Navadno 3 2 4 4 2 3 3" xfId="2571"/>
    <cellStyle name="Navadno 3 2 4 4 2 4" xfId="3003"/>
    <cellStyle name="Navadno 3 2 4 4 2 5" xfId="1769"/>
    <cellStyle name="Navadno 3 2 4 4 3" xfId="597"/>
    <cellStyle name="Navadno 3 2 4 4 3 2" xfId="3128"/>
    <cellStyle name="Navadno 3 2 4 4 3 3" xfId="1894"/>
    <cellStyle name="Navadno 3 2 4 4 4" xfId="1007"/>
    <cellStyle name="Navadno 3 2 4 4 4 2" xfId="3538"/>
    <cellStyle name="Navadno 3 2 4 4 4 3" xfId="2304"/>
    <cellStyle name="Navadno 3 2 4 4 5" xfId="2736"/>
    <cellStyle name="Navadno 3 2 4 4 6" xfId="1502"/>
    <cellStyle name="Navadno 3 2 4 5" xfId="225"/>
    <cellStyle name="Navadno 3 2 4 5 2" xfId="624"/>
    <cellStyle name="Navadno 3 2 4 5 2 2" xfId="3155"/>
    <cellStyle name="Navadno 3 2 4 5 2 3" xfId="1921"/>
    <cellStyle name="Navadno 3 2 4 5 3" xfId="1034"/>
    <cellStyle name="Navadno 3 2 4 5 3 2" xfId="3565"/>
    <cellStyle name="Navadno 3 2 4 5 3 3" xfId="2331"/>
    <cellStyle name="Navadno 3 2 4 5 4" xfId="2763"/>
    <cellStyle name="Navadno 3 2 4 5 5" xfId="1529"/>
    <cellStyle name="Navadno 3 2 4 6" xfId="286"/>
    <cellStyle name="Navadno 3 2 4 6 2" xfId="684"/>
    <cellStyle name="Navadno 3 2 4 6 2 2" xfId="3215"/>
    <cellStyle name="Navadno 3 2 4 6 2 3" xfId="1981"/>
    <cellStyle name="Navadno 3 2 4 6 3" xfId="1094"/>
    <cellStyle name="Navadno 3 2 4 6 3 2" xfId="3625"/>
    <cellStyle name="Navadno 3 2 4 6 3 3" xfId="2391"/>
    <cellStyle name="Navadno 3 2 4 6 4" xfId="2823"/>
    <cellStyle name="Navadno 3 2 4 6 5" xfId="1589"/>
    <cellStyle name="Navadno 3 2 4 7" xfId="407"/>
    <cellStyle name="Navadno 3 2 4 7 2" xfId="800"/>
    <cellStyle name="Navadno 3 2 4 7 2 2" xfId="3331"/>
    <cellStyle name="Navadno 3 2 4 7 2 3" xfId="2097"/>
    <cellStyle name="Navadno 3 2 4 7 3" xfId="1210"/>
    <cellStyle name="Navadno 3 2 4 7 3 2" xfId="3741"/>
    <cellStyle name="Navadno 3 2 4 7 3 3" xfId="2507"/>
    <cellStyle name="Navadno 3 2 4 7 4" xfId="2939"/>
    <cellStyle name="Navadno 3 2 4 7 5" xfId="1705"/>
    <cellStyle name="Navadno 3 2 4 8" xfId="136"/>
    <cellStyle name="Navadno 3 2 4 8 2" xfId="535"/>
    <cellStyle name="Navadno 3 2 4 8 2 2" xfId="3066"/>
    <cellStyle name="Navadno 3 2 4 8 2 3" xfId="1832"/>
    <cellStyle name="Navadno 3 2 4 8 3" xfId="945"/>
    <cellStyle name="Navadno 3 2 4 8 3 2" xfId="3476"/>
    <cellStyle name="Navadno 3 2 4 8 3 3" xfId="2242"/>
    <cellStyle name="Navadno 3 2 4 8 4" xfId="2674"/>
    <cellStyle name="Navadno 3 2 4 8 5" xfId="1440"/>
    <cellStyle name="Navadno 3 2 4 9" xfId="503"/>
    <cellStyle name="Navadno 3 2 4 9 2" xfId="3034"/>
    <cellStyle name="Navadno 3 2 4 9 3" xfId="1800"/>
    <cellStyle name="Navadno 3 2 5" xfId="105"/>
    <cellStyle name="Navadno 3 2 5 10" xfId="2651"/>
    <cellStyle name="Navadno 3 2 5 11" xfId="1417"/>
    <cellStyle name="Navadno 3 2 5 2" xfId="216"/>
    <cellStyle name="Navadno 3 2 5 2 2" xfId="367"/>
    <cellStyle name="Navadno 3 2 5 2 2 2" xfId="765"/>
    <cellStyle name="Navadno 3 2 5 2 2 2 2" xfId="3296"/>
    <cellStyle name="Navadno 3 2 5 2 2 2 3" xfId="2062"/>
    <cellStyle name="Navadno 3 2 5 2 2 3" xfId="1175"/>
    <cellStyle name="Navadno 3 2 5 2 2 3 2" xfId="3706"/>
    <cellStyle name="Navadno 3 2 5 2 2 3 3" xfId="2472"/>
    <cellStyle name="Navadno 3 2 5 2 2 4" xfId="2904"/>
    <cellStyle name="Navadno 3 2 5 2 2 5" xfId="1670"/>
    <cellStyle name="Navadno 3 2 5 2 3" xfId="615"/>
    <cellStyle name="Navadno 3 2 5 2 3 2" xfId="3146"/>
    <cellStyle name="Navadno 3 2 5 2 3 3" xfId="1912"/>
    <cellStyle name="Navadno 3 2 5 2 4" xfId="1025"/>
    <cellStyle name="Navadno 3 2 5 2 4 2" xfId="3556"/>
    <cellStyle name="Navadno 3 2 5 2 4 3" xfId="2322"/>
    <cellStyle name="Navadno 3 2 5 2 5" xfId="2754"/>
    <cellStyle name="Navadno 3 2 5 2 6" xfId="1520"/>
    <cellStyle name="Navadno 3 2 5 3" xfId="313"/>
    <cellStyle name="Navadno 3 2 5 3 2" xfId="711"/>
    <cellStyle name="Navadno 3 2 5 3 2 2" xfId="3242"/>
    <cellStyle name="Navadno 3 2 5 3 2 3" xfId="2008"/>
    <cellStyle name="Navadno 3 2 5 3 3" xfId="1121"/>
    <cellStyle name="Navadno 3 2 5 3 3 2" xfId="3652"/>
    <cellStyle name="Navadno 3 2 5 3 3 3" xfId="2418"/>
    <cellStyle name="Navadno 3 2 5 3 4" xfId="2850"/>
    <cellStyle name="Navadno 3 2 5 3 5" xfId="1616"/>
    <cellStyle name="Navadno 3 2 5 4" xfId="398"/>
    <cellStyle name="Navadno 3 2 5 4 2" xfId="791"/>
    <cellStyle name="Navadno 3 2 5 4 2 2" xfId="3322"/>
    <cellStyle name="Navadno 3 2 5 4 2 3" xfId="2088"/>
    <cellStyle name="Navadno 3 2 5 4 3" xfId="1201"/>
    <cellStyle name="Navadno 3 2 5 4 3 2" xfId="3732"/>
    <cellStyle name="Navadno 3 2 5 4 3 3" xfId="2498"/>
    <cellStyle name="Navadno 3 2 5 4 4" xfId="2930"/>
    <cellStyle name="Navadno 3 2 5 4 5" xfId="1696"/>
    <cellStyle name="Navadno 3 2 5 5" xfId="127"/>
    <cellStyle name="Navadno 3 2 5 5 2" xfId="526"/>
    <cellStyle name="Navadno 3 2 5 5 2 2" xfId="3057"/>
    <cellStyle name="Navadno 3 2 5 5 2 3" xfId="1823"/>
    <cellStyle name="Navadno 3 2 5 5 3" xfId="936"/>
    <cellStyle name="Navadno 3 2 5 5 3 2" xfId="3467"/>
    <cellStyle name="Navadno 3 2 5 5 3 3" xfId="2233"/>
    <cellStyle name="Navadno 3 2 5 5 4" xfId="2665"/>
    <cellStyle name="Navadno 3 2 5 5 5" xfId="1431"/>
    <cellStyle name="Navadno 3 2 5 6" xfId="512"/>
    <cellStyle name="Navadno 3 2 5 6 2" xfId="3043"/>
    <cellStyle name="Navadno 3 2 5 6 3" xfId="1809"/>
    <cellStyle name="Navadno 3 2 5 7" xfId="895"/>
    <cellStyle name="Navadno 3 2 5 7 2" xfId="3426"/>
    <cellStyle name="Navadno 3 2 5 7 3" xfId="2192"/>
    <cellStyle name="Navadno 3 2 5 8" xfId="922"/>
    <cellStyle name="Navadno 3 2 5 8 2" xfId="3453"/>
    <cellStyle name="Navadno 3 2 5 8 3" xfId="2219"/>
    <cellStyle name="Navadno 3 2 5 9" xfId="2607"/>
    <cellStyle name="Navadno 3 2 5 9 2" xfId="3841"/>
    <cellStyle name="Navadno 3 2 6" xfId="85"/>
    <cellStyle name="Navadno 3 2 6 2" xfId="231"/>
    <cellStyle name="Navadno 3 2 6 2 2" xfId="376"/>
    <cellStyle name="Navadno 3 2 6 2 2 2" xfId="774"/>
    <cellStyle name="Navadno 3 2 6 2 2 2 2" xfId="3305"/>
    <cellStyle name="Navadno 3 2 6 2 2 2 3" xfId="2071"/>
    <cellStyle name="Navadno 3 2 6 2 2 3" xfId="1184"/>
    <cellStyle name="Navadno 3 2 6 2 2 3 2" xfId="3715"/>
    <cellStyle name="Navadno 3 2 6 2 2 3 3" xfId="2481"/>
    <cellStyle name="Navadno 3 2 6 2 2 4" xfId="2913"/>
    <cellStyle name="Navadno 3 2 6 2 2 5" xfId="1679"/>
    <cellStyle name="Navadno 3 2 6 2 3" xfId="630"/>
    <cellStyle name="Navadno 3 2 6 2 3 2" xfId="3161"/>
    <cellStyle name="Navadno 3 2 6 2 3 3" xfId="1927"/>
    <cellStyle name="Navadno 3 2 6 2 4" xfId="1040"/>
    <cellStyle name="Navadno 3 2 6 2 4 2" xfId="3571"/>
    <cellStyle name="Navadno 3 2 6 2 4 3" xfId="2337"/>
    <cellStyle name="Navadno 3 2 6 2 5" xfId="2769"/>
    <cellStyle name="Navadno 3 2 6 2 6" xfId="1535"/>
    <cellStyle name="Navadno 3 2 6 3" xfId="322"/>
    <cellStyle name="Navadno 3 2 6 3 2" xfId="720"/>
    <cellStyle name="Navadno 3 2 6 3 2 2" xfId="3251"/>
    <cellStyle name="Navadno 3 2 6 3 2 3" xfId="2017"/>
    <cellStyle name="Navadno 3 2 6 3 3" xfId="1130"/>
    <cellStyle name="Navadno 3 2 6 3 3 2" xfId="3661"/>
    <cellStyle name="Navadno 3 2 6 3 3 3" xfId="2427"/>
    <cellStyle name="Navadno 3 2 6 3 4" xfId="2859"/>
    <cellStyle name="Navadno 3 2 6 3 5" xfId="1625"/>
    <cellStyle name="Navadno 3 2 6 4" xfId="417"/>
    <cellStyle name="Navadno 3 2 6 4 2" xfId="810"/>
    <cellStyle name="Navadno 3 2 6 4 2 2" xfId="3341"/>
    <cellStyle name="Navadno 3 2 6 4 2 3" xfId="2107"/>
    <cellStyle name="Navadno 3 2 6 4 3" xfId="1220"/>
    <cellStyle name="Navadno 3 2 6 4 3 2" xfId="3751"/>
    <cellStyle name="Navadno 3 2 6 4 3 3" xfId="2517"/>
    <cellStyle name="Navadno 3 2 6 4 4" xfId="2949"/>
    <cellStyle name="Navadno 3 2 6 4 5" xfId="1715"/>
    <cellStyle name="Navadno 3 2 6 5" xfId="146"/>
    <cellStyle name="Navadno 3 2 6 5 2" xfId="545"/>
    <cellStyle name="Navadno 3 2 6 5 2 2" xfId="3076"/>
    <cellStyle name="Navadno 3 2 6 5 2 3" xfId="1842"/>
    <cellStyle name="Navadno 3 2 6 5 3" xfId="955"/>
    <cellStyle name="Navadno 3 2 6 5 3 2" xfId="3486"/>
    <cellStyle name="Navadno 3 2 6 5 3 3" xfId="2252"/>
    <cellStyle name="Navadno 3 2 6 5 4" xfId="2684"/>
    <cellStyle name="Navadno 3 2 6 5 5" xfId="1450"/>
    <cellStyle name="Navadno 3 2 6 6" xfId="496"/>
    <cellStyle name="Navadno 3 2 6 6 2" xfId="3027"/>
    <cellStyle name="Navadno 3 2 6 6 3" xfId="1793"/>
    <cellStyle name="Navadno 3 2 6 7" xfId="906"/>
    <cellStyle name="Navadno 3 2 6 7 2" xfId="3437"/>
    <cellStyle name="Navadno 3 2 6 7 3" xfId="2203"/>
    <cellStyle name="Navadno 3 2 6 8" xfId="2635"/>
    <cellStyle name="Navadno 3 2 6 9" xfId="1401"/>
    <cellStyle name="Navadno 3 2 7" xfId="111"/>
    <cellStyle name="Navadno 3 2 7 2" xfId="252"/>
    <cellStyle name="Navadno 3 2 7 2 2" xfId="349"/>
    <cellStyle name="Navadno 3 2 7 2 2 2" xfId="747"/>
    <cellStyle name="Navadno 3 2 7 2 2 2 2" xfId="3278"/>
    <cellStyle name="Navadno 3 2 7 2 2 2 3" xfId="2044"/>
    <cellStyle name="Navadno 3 2 7 2 2 3" xfId="1157"/>
    <cellStyle name="Navadno 3 2 7 2 2 3 2" xfId="3688"/>
    <cellStyle name="Navadno 3 2 7 2 2 3 3" xfId="2454"/>
    <cellStyle name="Navadno 3 2 7 2 2 4" xfId="2886"/>
    <cellStyle name="Navadno 3 2 7 2 2 5" xfId="1652"/>
    <cellStyle name="Navadno 3 2 7 2 3" xfId="650"/>
    <cellStyle name="Navadno 3 2 7 2 3 2" xfId="3181"/>
    <cellStyle name="Navadno 3 2 7 2 3 3" xfId="1947"/>
    <cellStyle name="Navadno 3 2 7 2 4" xfId="1060"/>
    <cellStyle name="Navadno 3 2 7 2 4 2" xfId="3591"/>
    <cellStyle name="Navadno 3 2 7 2 4 3" xfId="2357"/>
    <cellStyle name="Navadno 3 2 7 2 5" xfId="2789"/>
    <cellStyle name="Navadno 3 2 7 2 6" xfId="1555"/>
    <cellStyle name="Navadno 3 2 7 3" xfId="295"/>
    <cellStyle name="Navadno 3 2 7 3 2" xfId="693"/>
    <cellStyle name="Navadno 3 2 7 3 2 2" xfId="3224"/>
    <cellStyle name="Navadno 3 2 7 3 2 3" xfId="1990"/>
    <cellStyle name="Navadno 3 2 7 3 3" xfId="1103"/>
    <cellStyle name="Navadno 3 2 7 3 3 2" xfId="3634"/>
    <cellStyle name="Navadno 3 2 7 3 3 3" xfId="2400"/>
    <cellStyle name="Navadno 3 2 7 3 4" xfId="2832"/>
    <cellStyle name="Navadno 3 2 7 3 5" xfId="1598"/>
    <cellStyle name="Navadno 3 2 7 4" xfId="435"/>
    <cellStyle name="Navadno 3 2 7 4 2" xfId="828"/>
    <cellStyle name="Navadno 3 2 7 4 2 2" xfId="3359"/>
    <cellStyle name="Navadno 3 2 7 4 2 3" xfId="2125"/>
    <cellStyle name="Navadno 3 2 7 4 3" xfId="1238"/>
    <cellStyle name="Navadno 3 2 7 4 3 2" xfId="3769"/>
    <cellStyle name="Navadno 3 2 7 4 3 3" xfId="2535"/>
    <cellStyle name="Navadno 3 2 7 4 4" xfId="2967"/>
    <cellStyle name="Navadno 3 2 7 4 5" xfId="1733"/>
    <cellStyle name="Navadno 3 2 7 5" xfId="515"/>
    <cellStyle name="Navadno 3 2 7 5 2" xfId="3046"/>
    <cellStyle name="Navadno 3 2 7 5 3" xfId="1812"/>
    <cellStyle name="Navadno 3 2 7 6" xfId="925"/>
    <cellStyle name="Navadno 3 2 7 6 2" xfId="3456"/>
    <cellStyle name="Navadno 3 2 7 6 3" xfId="2222"/>
    <cellStyle name="Navadno 3 2 7 7" xfId="2654"/>
    <cellStyle name="Navadno 3 2 7 8" xfId="1420"/>
    <cellStyle name="Navadno 3 2 8" xfId="180"/>
    <cellStyle name="Navadno 3 2 8 2" xfId="331"/>
    <cellStyle name="Navadno 3 2 8 2 2" xfId="729"/>
    <cellStyle name="Navadno 3 2 8 2 2 2" xfId="3260"/>
    <cellStyle name="Navadno 3 2 8 2 2 3" xfId="2026"/>
    <cellStyle name="Navadno 3 2 8 2 3" xfId="1139"/>
    <cellStyle name="Navadno 3 2 8 2 3 2" xfId="3670"/>
    <cellStyle name="Navadno 3 2 8 2 3 3" xfId="2436"/>
    <cellStyle name="Navadno 3 2 8 2 4" xfId="2868"/>
    <cellStyle name="Navadno 3 2 8 2 5" xfId="1634"/>
    <cellStyle name="Navadno 3 2 8 3" xfId="453"/>
    <cellStyle name="Navadno 3 2 8 3 2" xfId="846"/>
    <cellStyle name="Navadno 3 2 8 3 2 2" xfId="3377"/>
    <cellStyle name="Navadno 3 2 8 3 2 3" xfId="2143"/>
    <cellStyle name="Navadno 3 2 8 3 3" xfId="1256"/>
    <cellStyle name="Navadno 3 2 8 3 3 2" xfId="3787"/>
    <cellStyle name="Navadno 3 2 8 3 3 3" xfId="2553"/>
    <cellStyle name="Navadno 3 2 8 3 4" xfId="2985"/>
    <cellStyle name="Navadno 3 2 8 3 5" xfId="1751"/>
    <cellStyle name="Navadno 3 2 8 4" xfId="579"/>
    <cellStyle name="Navadno 3 2 8 4 2" xfId="3110"/>
    <cellStyle name="Navadno 3 2 8 4 3" xfId="1876"/>
    <cellStyle name="Navadno 3 2 8 5" xfId="989"/>
    <cellStyle name="Navadno 3 2 8 5 2" xfId="3520"/>
    <cellStyle name="Navadno 3 2 8 5 3" xfId="2286"/>
    <cellStyle name="Navadno 3 2 8 6" xfId="2718"/>
    <cellStyle name="Navadno 3 2 8 7" xfId="1484"/>
    <cellStyle name="Navadno 3 2 9" xfId="189"/>
    <cellStyle name="Navadno 3 2 9 2" xfId="462"/>
    <cellStyle name="Navadno 3 2 9 2 2" xfId="855"/>
    <cellStyle name="Navadno 3 2 9 2 2 2" xfId="3386"/>
    <cellStyle name="Navadno 3 2 9 2 2 3" xfId="2152"/>
    <cellStyle name="Navadno 3 2 9 2 3" xfId="1265"/>
    <cellStyle name="Navadno 3 2 9 2 3 2" xfId="3796"/>
    <cellStyle name="Navadno 3 2 9 2 3 3" xfId="2562"/>
    <cellStyle name="Navadno 3 2 9 2 4" xfId="2994"/>
    <cellStyle name="Navadno 3 2 9 2 5" xfId="1760"/>
    <cellStyle name="Navadno 3 2 9 3" xfId="588"/>
    <cellStyle name="Navadno 3 2 9 3 2" xfId="3119"/>
    <cellStyle name="Navadno 3 2 9 3 3" xfId="1885"/>
    <cellStyle name="Navadno 3 2 9 4" xfId="998"/>
    <cellStyle name="Navadno 3 2 9 4 2" xfId="3529"/>
    <cellStyle name="Navadno 3 2 9 4 3" xfId="2295"/>
    <cellStyle name="Navadno 3 2 9 5" xfId="2727"/>
    <cellStyle name="Navadno 3 2 9 6" xfId="1493"/>
    <cellStyle name="Navadno 3 3" xfId="6"/>
    <cellStyle name="Navadno 3 3 10" xfId="880"/>
    <cellStyle name="Navadno 3 3 10 2" xfId="3411"/>
    <cellStyle name="Navadno 3 3 10 3" xfId="2177"/>
    <cellStyle name="Navadno 3 3 11" xfId="907"/>
    <cellStyle name="Navadno 3 3 11 2" xfId="3438"/>
    <cellStyle name="Navadno 3 3 11 3" xfId="2204"/>
    <cellStyle name="Navadno 3 3 12" xfId="1295"/>
    <cellStyle name="Navadno 3 3 12 2" xfId="3824"/>
    <cellStyle name="Navadno 3 3 12 3" xfId="2590"/>
    <cellStyle name="Navadno 3 3 13" xfId="2592"/>
    <cellStyle name="Navadno 3 3 13 2" xfId="3826"/>
    <cellStyle name="Navadno 3 3 14" xfId="2613"/>
    <cellStyle name="Navadno 3 3 14 2" xfId="3847"/>
    <cellStyle name="Navadno 3 3 15" xfId="2619"/>
    <cellStyle name="Navadno 3 3 16" xfId="1385"/>
    <cellStyle name="Navadno 3 3 17" xfId="3859"/>
    <cellStyle name="Navadno 3 3 2" xfId="91"/>
    <cellStyle name="Navadno 3 3 2 10" xfId="2638"/>
    <cellStyle name="Navadno 3 3 2 11" xfId="1404"/>
    <cellStyle name="Navadno 3 3 2 2" xfId="234"/>
    <cellStyle name="Navadno 3 3 2 2 2" xfId="633"/>
    <cellStyle name="Navadno 3 3 2 2 2 2" xfId="3164"/>
    <cellStyle name="Navadno 3 3 2 2 2 3" xfId="1930"/>
    <cellStyle name="Navadno 3 3 2 2 3" xfId="1043"/>
    <cellStyle name="Navadno 3 3 2 2 3 2" xfId="3574"/>
    <cellStyle name="Navadno 3 3 2 2 3 3" xfId="2340"/>
    <cellStyle name="Navadno 3 3 2 2 4" xfId="2772"/>
    <cellStyle name="Navadno 3 3 2 2 5" xfId="1538"/>
    <cellStyle name="Navadno 3 3 2 3" xfId="391"/>
    <cellStyle name="Navadno 3 3 2 3 2" xfId="784"/>
    <cellStyle name="Navadno 3 3 2 3 2 2" xfId="3315"/>
    <cellStyle name="Navadno 3 3 2 3 2 3" xfId="2081"/>
    <cellStyle name="Navadno 3 3 2 3 3" xfId="1194"/>
    <cellStyle name="Navadno 3 3 2 3 3 2" xfId="3725"/>
    <cellStyle name="Navadno 3 3 2 3 3 3" xfId="2491"/>
    <cellStyle name="Navadno 3 3 2 3 4" xfId="2923"/>
    <cellStyle name="Navadno 3 3 2 3 5" xfId="1689"/>
    <cellStyle name="Navadno 3 3 2 4" xfId="413"/>
    <cellStyle name="Navadno 3 3 2 4 2" xfId="806"/>
    <cellStyle name="Navadno 3 3 2 4 2 2" xfId="3337"/>
    <cellStyle name="Navadno 3 3 2 4 2 3" xfId="2103"/>
    <cellStyle name="Navadno 3 3 2 4 3" xfId="1216"/>
    <cellStyle name="Navadno 3 3 2 4 3 2" xfId="3747"/>
    <cellStyle name="Navadno 3 3 2 4 3 3" xfId="2513"/>
    <cellStyle name="Navadno 3 3 2 4 4" xfId="2945"/>
    <cellStyle name="Navadno 3 3 2 4 5" xfId="1711"/>
    <cellStyle name="Navadno 3 3 2 5" xfId="142"/>
    <cellStyle name="Navadno 3 3 2 5 2" xfId="541"/>
    <cellStyle name="Navadno 3 3 2 5 2 2" xfId="3072"/>
    <cellStyle name="Navadno 3 3 2 5 2 3" xfId="1838"/>
    <cellStyle name="Navadno 3 3 2 5 3" xfId="951"/>
    <cellStyle name="Navadno 3 3 2 5 3 2" xfId="3482"/>
    <cellStyle name="Navadno 3 3 2 5 3 3" xfId="2248"/>
    <cellStyle name="Navadno 3 3 2 5 4" xfId="2680"/>
    <cellStyle name="Navadno 3 3 2 5 5" xfId="1446"/>
    <cellStyle name="Navadno 3 3 2 6" xfId="499"/>
    <cellStyle name="Navadno 3 3 2 6 2" xfId="3030"/>
    <cellStyle name="Navadno 3 3 2 6 3" xfId="1796"/>
    <cellStyle name="Navadno 3 3 2 7" xfId="882"/>
    <cellStyle name="Navadno 3 3 2 7 2" xfId="3413"/>
    <cellStyle name="Navadno 3 3 2 7 3" xfId="2179"/>
    <cellStyle name="Navadno 3 3 2 8" xfId="909"/>
    <cellStyle name="Navadno 3 3 2 8 2" xfId="3440"/>
    <cellStyle name="Navadno 3 3 2 8 3" xfId="2206"/>
    <cellStyle name="Navadno 3 3 2 9" xfId="2594"/>
    <cellStyle name="Navadno 3 3 2 9 2" xfId="3828"/>
    <cellStyle name="Navadno 3 3 3" xfId="7"/>
    <cellStyle name="Navadno 3 3 3 10" xfId="1386"/>
    <cellStyle name="Navadno 3 3 3 11" xfId="3860"/>
    <cellStyle name="Navadno 3 3 3 2" xfId="10"/>
    <cellStyle name="Navadno 3 3 3 2 2" xfId="116"/>
    <cellStyle name="Navadno 3 3 3 2 2 2" xfId="2659"/>
    <cellStyle name="Navadno 3 3 3 2 2 3" xfId="1425"/>
    <cellStyle name="Navadno 3 3 3 2 3" xfId="520"/>
    <cellStyle name="Navadno 3 3 3 2 3 2" xfId="3051"/>
    <cellStyle name="Navadno 3 3 3 2 3 3" xfId="1817"/>
    <cellStyle name="Navadno 3 3 3 2 4" xfId="930"/>
    <cellStyle name="Navadno 3 3 3 2 4 2" xfId="3461"/>
    <cellStyle name="Navadno 3 3 3 2 4 3" xfId="2227"/>
    <cellStyle name="Navadno 3 3 3 2 5" xfId="2622"/>
    <cellStyle name="Navadno 3 3 3 2 6" xfId="1388"/>
    <cellStyle name="Navadno 3 3 3 3" xfId="114"/>
    <cellStyle name="Navadno 3 3 3 3 2" xfId="518"/>
    <cellStyle name="Navadno 3 3 3 3 2 2" xfId="3049"/>
    <cellStyle name="Navadno 3 3 3 3 2 3" xfId="1815"/>
    <cellStyle name="Navadno 3 3 3 3 3" xfId="928"/>
    <cellStyle name="Navadno 3 3 3 3 3 2" xfId="3459"/>
    <cellStyle name="Navadno 3 3 3 3 3 3" xfId="2225"/>
    <cellStyle name="Navadno 3 3 3 3 4" xfId="2657"/>
    <cellStyle name="Navadno 3 3 3 3 5" xfId="1423"/>
    <cellStyle name="Navadno 3 3 3 4" xfId="102"/>
    <cellStyle name="Navadno 3 3 3 4 2" xfId="2648"/>
    <cellStyle name="Navadno 3 3 3 4 3" xfId="1414"/>
    <cellStyle name="Navadno 3 3 3 5" xfId="509"/>
    <cellStyle name="Navadno 3 3 3 5 2" xfId="3040"/>
    <cellStyle name="Navadno 3 3 3 5 3" xfId="1806"/>
    <cellStyle name="Navadno 3 3 3 6" xfId="892"/>
    <cellStyle name="Navadno 3 3 3 6 2" xfId="3423"/>
    <cellStyle name="Navadno 3 3 3 6 3" xfId="2189"/>
    <cellStyle name="Navadno 3 3 3 7" xfId="919"/>
    <cellStyle name="Navadno 3 3 3 7 2" xfId="3450"/>
    <cellStyle name="Navadno 3 3 3 7 3" xfId="2216"/>
    <cellStyle name="Navadno 3 3 3 8" xfId="2604"/>
    <cellStyle name="Navadno 3 3 3 8 2" xfId="3838"/>
    <cellStyle name="Navadno 3 3 3 9" xfId="2620"/>
    <cellStyle name="Navadno 3 3 4" xfId="113"/>
    <cellStyle name="Navadno 3 3 4 2" xfId="392"/>
    <cellStyle name="Navadno 3 3 4 2 2" xfId="785"/>
    <cellStyle name="Navadno 3 3 4 2 2 2" xfId="3316"/>
    <cellStyle name="Navadno 3 3 4 2 2 3" xfId="2082"/>
    <cellStyle name="Navadno 3 3 4 2 3" xfId="1195"/>
    <cellStyle name="Navadno 3 3 4 2 3 2" xfId="3726"/>
    <cellStyle name="Navadno 3 3 4 2 3 3" xfId="2492"/>
    <cellStyle name="Navadno 3 3 4 2 4" xfId="2924"/>
    <cellStyle name="Navadno 3 3 4 2 5" xfId="1690"/>
    <cellStyle name="Navadno 3 3 4 3" xfId="517"/>
    <cellStyle name="Navadno 3 3 4 3 2" xfId="3048"/>
    <cellStyle name="Navadno 3 3 4 3 3" xfId="1814"/>
    <cellStyle name="Navadno 3 3 4 4" xfId="927"/>
    <cellStyle name="Navadno 3 3 4 4 2" xfId="3458"/>
    <cellStyle name="Navadno 3 3 4 4 3" xfId="2224"/>
    <cellStyle name="Navadno 3 3 4 5" xfId="2656"/>
    <cellStyle name="Navadno 3 3 4 6" xfId="1422"/>
    <cellStyle name="Navadno 3 3 5" xfId="232"/>
    <cellStyle name="Navadno 3 3 5 2" xfId="631"/>
    <cellStyle name="Navadno 3 3 5 2 2" xfId="3162"/>
    <cellStyle name="Navadno 3 3 5 2 3" xfId="1928"/>
    <cellStyle name="Navadno 3 3 5 3" xfId="1041"/>
    <cellStyle name="Navadno 3 3 5 3 2" xfId="3572"/>
    <cellStyle name="Navadno 3 3 5 3 3" xfId="2338"/>
    <cellStyle name="Navadno 3 3 5 4" xfId="2770"/>
    <cellStyle name="Navadno 3 3 5 5" xfId="1536"/>
    <cellStyle name="Navadno 3 3 6" xfId="390"/>
    <cellStyle name="Navadno 3 3 6 2" xfId="783"/>
    <cellStyle name="Navadno 3 3 6 2 2" xfId="3314"/>
    <cellStyle name="Navadno 3 3 6 2 3" xfId="2080"/>
    <cellStyle name="Navadno 3 3 6 3" xfId="1193"/>
    <cellStyle name="Navadno 3 3 6 3 2" xfId="3724"/>
    <cellStyle name="Navadno 3 3 6 3 3" xfId="2490"/>
    <cellStyle name="Navadno 3 3 6 4" xfId="2922"/>
    <cellStyle name="Navadno 3 3 6 5" xfId="1688"/>
    <cellStyle name="Navadno 3 3 7" xfId="394"/>
    <cellStyle name="Navadno 3 3 7 2" xfId="787"/>
    <cellStyle name="Navadno 3 3 7 2 2" xfId="3318"/>
    <cellStyle name="Navadno 3 3 7 2 3" xfId="2084"/>
    <cellStyle name="Navadno 3 3 7 3" xfId="1197"/>
    <cellStyle name="Navadno 3 3 7 3 2" xfId="3728"/>
    <cellStyle name="Navadno 3 3 7 3 3" xfId="2494"/>
    <cellStyle name="Navadno 3 3 7 4" xfId="2926"/>
    <cellStyle name="Navadno 3 3 7 5" xfId="1692"/>
    <cellStyle name="Navadno 3 3 8" xfId="89"/>
    <cellStyle name="Navadno 3 3 8 2" xfId="2636"/>
    <cellStyle name="Navadno 3 3 8 3" xfId="1402"/>
    <cellStyle name="Navadno 3 3 9" xfId="497"/>
    <cellStyle name="Navadno 3 3 9 2" xfId="3028"/>
    <cellStyle name="Navadno 3 3 9 3" xfId="1794"/>
    <cellStyle name="Navadno 3 4" xfId="16"/>
    <cellStyle name="Navadno 3 5" xfId="8"/>
    <cellStyle name="Navadno 3 5 10" xfId="1387"/>
    <cellStyle name="Navadno 3 5 2" xfId="11"/>
    <cellStyle name="Navadno 3 5 2 2" xfId="117"/>
    <cellStyle name="Navadno 3 5 2 2 2" xfId="2660"/>
    <cellStyle name="Navadno 3 5 2 2 3" xfId="1426"/>
    <cellStyle name="Navadno 3 5 2 3" xfId="521"/>
    <cellStyle name="Navadno 3 5 2 3 2" xfId="3052"/>
    <cellStyle name="Navadno 3 5 2 3 3" xfId="1818"/>
    <cellStyle name="Navadno 3 5 2 4" xfId="931"/>
    <cellStyle name="Navadno 3 5 2 4 2" xfId="3462"/>
    <cellStyle name="Navadno 3 5 2 4 3" xfId="2228"/>
    <cellStyle name="Navadno 3 5 2 5" xfId="2623"/>
    <cellStyle name="Navadno 3 5 2 6" xfId="1389"/>
    <cellStyle name="Navadno 3 5 3" xfId="115"/>
    <cellStyle name="Navadno 3 5 3 2" xfId="519"/>
    <cellStyle name="Navadno 3 5 3 2 2" xfId="3050"/>
    <cellStyle name="Navadno 3 5 3 2 3" xfId="1816"/>
    <cellStyle name="Navadno 3 5 3 3" xfId="929"/>
    <cellStyle name="Navadno 3 5 3 3 2" xfId="3460"/>
    <cellStyle name="Navadno 3 5 3 3 3" xfId="2226"/>
    <cellStyle name="Navadno 3 5 3 4" xfId="2658"/>
    <cellStyle name="Navadno 3 5 3 5" xfId="1424"/>
    <cellStyle name="Navadno 3 5 4" xfId="103"/>
    <cellStyle name="Navadno 3 5 4 2" xfId="2649"/>
    <cellStyle name="Navadno 3 5 4 3" xfId="1415"/>
    <cellStyle name="Navadno 3 5 5" xfId="510"/>
    <cellStyle name="Navadno 3 5 5 2" xfId="3041"/>
    <cellStyle name="Navadno 3 5 5 3" xfId="1807"/>
    <cellStyle name="Navadno 3 5 6" xfId="893"/>
    <cellStyle name="Navadno 3 5 6 2" xfId="3424"/>
    <cellStyle name="Navadno 3 5 6 3" xfId="2190"/>
    <cellStyle name="Navadno 3 5 7" xfId="920"/>
    <cellStyle name="Navadno 3 5 7 2" xfId="3451"/>
    <cellStyle name="Navadno 3 5 7 3" xfId="2217"/>
    <cellStyle name="Navadno 3 5 8" xfId="2605"/>
    <cellStyle name="Navadno 3 5 8 2" xfId="3839"/>
    <cellStyle name="Navadno 3 5 9" xfId="2621"/>
    <cellStyle name="Navadno 3 6" xfId="86"/>
    <cellStyle name="Navadno 3 6 2" xfId="2610"/>
    <cellStyle name="Navadno 3 6 2 2" xfId="3844"/>
    <cellStyle name="Navadno 3 6 3" xfId="3854"/>
    <cellStyle name="Navadno 3 7" xfId="112"/>
    <cellStyle name="Navadno 3 7 2" xfId="516"/>
    <cellStyle name="Navadno 3 7 2 2" xfId="3047"/>
    <cellStyle name="Navadno 3 7 2 3" xfId="1813"/>
    <cellStyle name="Navadno 3 7 3" xfId="926"/>
    <cellStyle name="Navadno 3 7 3 2" xfId="3457"/>
    <cellStyle name="Navadno 3 7 3 3" xfId="2223"/>
    <cellStyle name="Navadno 3 7 4" xfId="2655"/>
    <cellStyle name="Navadno 3 7 5" xfId="1421"/>
    <cellStyle name="Navadno 3 8" xfId="1289"/>
    <cellStyle name="Navadno 3 8 2" xfId="2614"/>
    <cellStyle name="Navadno 3 8 2 2" xfId="3848"/>
    <cellStyle name="Navadno 3 8 3" xfId="3820"/>
    <cellStyle name="Navadno 3 8 4" xfId="2586"/>
    <cellStyle name="Navadno 3 9" xfId="2609"/>
    <cellStyle name="Navadno 3 9 2" xfId="3843"/>
    <cellStyle name="Navadno 362" xfId="386"/>
    <cellStyle name="Navadno 4" xfId="3"/>
    <cellStyle name="Navadno 4 2" xfId="4"/>
    <cellStyle name="Navadno 4 2 2" xfId="95"/>
    <cellStyle name="Navadno 4 2 2 2" xfId="387"/>
    <cellStyle name="Navadno 4 2 3" xfId="106"/>
    <cellStyle name="Navadno 4 2 4" xfId="87"/>
    <cellStyle name="Navadno 5" xfId="81"/>
    <cellStyle name="Navadno 5 2" xfId="3858"/>
    <cellStyle name="Navadno 5 9" xfId="4486"/>
    <cellStyle name="Navadno 6" xfId="110"/>
    <cellStyle name="Navadno 6 2" xfId="486"/>
    <cellStyle name="Navadno 7" xfId="1312"/>
    <cellStyle name="Navadno 7 2" xfId="4487"/>
    <cellStyle name="Navadno 7 3" xfId="4488"/>
    <cellStyle name="Navadno 7 4" xfId="4489"/>
    <cellStyle name="Navadno 7_P2-OBJEKT NAD KOTO NIČ-C" xfId="4490"/>
    <cellStyle name="Navadno 8" xfId="3850"/>
    <cellStyle name="Navadno 8 2" xfId="4491"/>
    <cellStyle name="Navadno 8 3" xfId="4492"/>
    <cellStyle name="Navadno 8 4" xfId="4493"/>
    <cellStyle name="Navadno 8_P2-OBJEKT NAD KOTO NIČ-C" xfId="4494"/>
    <cellStyle name="Navadno 9" xfId="3861"/>
    <cellStyle name="Navadno 9 2" xfId="4495"/>
    <cellStyle name="Navadno 9 3" xfId="4496"/>
    <cellStyle name="Navadno 9_P2-OBJEKT NAD KOTO NIČ-C" xfId="4497"/>
    <cellStyle name="Navadno_List1" xfId="3856"/>
    <cellStyle name="Navadno_PRAZ" xfId="4498"/>
    <cellStyle name="Neutral" xfId="4499"/>
    <cellStyle name="Neutral 2" xfId="4500"/>
    <cellStyle name="Neutral 2 2" xfId="4501"/>
    <cellStyle name="Neutral 2 2 2" xfId="4502"/>
    <cellStyle name="Neutral 2 3" xfId="4503"/>
    <cellStyle name="Neutral 2 4" xfId="4504"/>
    <cellStyle name="Neutral 2 5" xfId="4505"/>
    <cellStyle name="Neutral 3" xfId="4506"/>
    <cellStyle name="Neutral 3 2" xfId="4507"/>
    <cellStyle name="Neutral 3 3" xfId="4508"/>
    <cellStyle name="Neutral 4" xfId="4509"/>
    <cellStyle name="Neutral 5" xfId="4510"/>
    <cellStyle name="Nevtralno 2" xfId="63"/>
    <cellStyle name="Nivo_1_GlNaslov" xfId="80"/>
    <cellStyle name="Normal 10" xfId="1313"/>
    <cellStyle name="Normal 10 2" xfId="4511"/>
    <cellStyle name="Normal 10 2 2" xfId="4512"/>
    <cellStyle name="Normal 10 3" xfId="4513"/>
    <cellStyle name="Normal 11" xfId="1314"/>
    <cellStyle name="Normal 11 2" xfId="4514"/>
    <cellStyle name="Normal 11 3" xfId="4515"/>
    <cellStyle name="Normal 11 4" xfId="4516"/>
    <cellStyle name="Normal 12" xfId="1315"/>
    <cellStyle name="Normal 12 2" xfId="4517"/>
    <cellStyle name="Normal 12 3" xfId="4518"/>
    <cellStyle name="Normal 13" xfId="1316"/>
    <cellStyle name="Normal 13 10" xfId="4519"/>
    <cellStyle name="Normal 13 11" xfId="4520"/>
    <cellStyle name="Normal 13 12" xfId="4521"/>
    <cellStyle name="Normal 13 13" xfId="4522"/>
    <cellStyle name="Normal 13 14" xfId="4523"/>
    <cellStyle name="Normal 13 15" xfId="4524"/>
    <cellStyle name="Normal 13 16" xfId="4525"/>
    <cellStyle name="Normal 13 17" xfId="4526"/>
    <cellStyle name="Normal 13 2" xfId="4527"/>
    <cellStyle name="Normal 13 2 2" xfId="4528"/>
    <cellStyle name="Normal 13 3" xfId="4529"/>
    <cellStyle name="Normal 13 3 2" xfId="4530"/>
    <cellStyle name="Normal 13 4" xfId="4531"/>
    <cellStyle name="Normal 13 5" xfId="4532"/>
    <cellStyle name="Normal 13 6" xfId="4533"/>
    <cellStyle name="Normal 13 7" xfId="4534"/>
    <cellStyle name="Normal 13 8" xfId="4535"/>
    <cellStyle name="Normal 13 9" xfId="4536"/>
    <cellStyle name="Normal 14" xfId="1317"/>
    <cellStyle name="Normal 15" xfId="1318"/>
    <cellStyle name="Normal 16" xfId="1319"/>
    <cellStyle name="Normal 16 2" xfId="4537"/>
    <cellStyle name="Normal 16 3" xfId="4538"/>
    <cellStyle name="Normal 17" xfId="1320"/>
    <cellStyle name="Normal 18" xfId="1321"/>
    <cellStyle name="Normal 19" xfId="1322"/>
    <cellStyle name="Normal 19 2" xfId="4539"/>
    <cellStyle name="Normal 2" xfId="1297"/>
    <cellStyle name="Normal 2 10" xfId="4540"/>
    <cellStyle name="Normal 2 10 2" xfId="4541"/>
    <cellStyle name="Normal 2 11" xfId="4542"/>
    <cellStyle name="Normal 2 12" xfId="4543"/>
    <cellStyle name="Normal 2 13" xfId="4544"/>
    <cellStyle name="Normal 2 14" xfId="4545"/>
    <cellStyle name="Normal 2 14 2" xfId="4546"/>
    <cellStyle name="Normal 2 14 3" xfId="4547"/>
    <cellStyle name="Normal 2 15" xfId="4548"/>
    <cellStyle name="Normal 2 15 2" xfId="4549"/>
    <cellStyle name="Normal 2 15 3" xfId="4550"/>
    <cellStyle name="normal 2 15 4" xfId="4551"/>
    <cellStyle name="normal 2 16" xfId="4552"/>
    <cellStyle name="Normal 2 16 2" xfId="4553"/>
    <cellStyle name="normal 2 16 3" xfId="4554"/>
    <cellStyle name="normal 2 17" xfId="4555"/>
    <cellStyle name="Normal 2 17 2" xfId="4556"/>
    <cellStyle name="normal 2 17 3" xfId="4557"/>
    <cellStyle name="Normal 2 18" xfId="4558"/>
    <cellStyle name="Normal 2 18 2" xfId="4559"/>
    <cellStyle name="normal 2 18 3" xfId="4560"/>
    <cellStyle name="Normal 2 19" xfId="4561"/>
    <cellStyle name="Normal 2 19 2" xfId="4562"/>
    <cellStyle name="normal 2 19 3" xfId="4563"/>
    <cellStyle name="Normal 2 19 4" xfId="4564"/>
    <cellStyle name="Normal 2 2" xfId="1323"/>
    <cellStyle name="Normal 2 2 2" xfId="4565"/>
    <cellStyle name="Normal 2 2 2 2" xfId="4566"/>
    <cellStyle name="Normal 2 2 2 3" xfId="4567"/>
    <cellStyle name="Normal 2 2 2 4" xfId="4568"/>
    <cellStyle name="Normal 2 2 2 5" xfId="4569"/>
    <cellStyle name="normal 2 2 3" xfId="4570"/>
    <cellStyle name="Normal 2 2 3 2" xfId="4571"/>
    <cellStyle name="Normal 2 2 4" xfId="4572"/>
    <cellStyle name="Normal 2 2 5" xfId="4573"/>
    <cellStyle name="Normal 2 20" xfId="4574"/>
    <cellStyle name="Normal 2 20 2" xfId="4575"/>
    <cellStyle name="normal 2 20 3" xfId="4576"/>
    <cellStyle name="Normal 2 21" xfId="4577"/>
    <cellStyle name="Normal 2 21 2" xfId="4578"/>
    <cellStyle name="Normal 2 21 3" xfId="4579"/>
    <cellStyle name="Normal 2 22" xfId="4580"/>
    <cellStyle name="Normal 2 22 2" xfId="4581"/>
    <cellStyle name="Normal 2 22 3" xfId="4582"/>
    <cellStyle name="Normal 2 23" xfId="4583"/>
    <cellStyle name="Normal 2 23 2" xfId="4584"/>
    <cellStyle name="normal 2 23 3" xfId="4585"/>
    <cellStyle name="Normal 2 24" xfId="4586"/>
    <cellStyle name="Normal 2 24 2" xfId="4587"/>
    <cellStyle name="normal 2 24 3" xfId="4588"/>
    <cellStyle name="Normal 2 25" xfId="4589"/>
    <cellStyle name="Normal 2 25 2" xfId="4590"/>
    <cellStyle name="Normal 2 26" xfId="4591"/>
    <cellStyle name="Normal 2 26 2" xfId="4592"/>
    <cellStyle name="Normal 2 27" xfId="4593"/>
    <cellStyle name="Normal 2 28" xfId="4594"/>
    <cellStyle name="Normal 2 29" xfId="4595"/>
    <cellStyle name="Normal 2 3" xfId="2616"/>
    <cellStyle name="Normal 2 3 2" xfId="4596"/>
    <cellStyle name="Normal 2 3 2 2" xfId="4597"/>
    <cellStyle name="Normal 2 3 2 3" xfId="4598"/>
    <cellStyle name="normal 2 30" xfId="4599"/>
    <cellStyle name="normal 2 31" xfId="4600"/>
    <cellStyle name="normal 2 32" xfId="4601"/>
    <cellStyle name="normal 2 33" xfId="4602"/>
    <cellStyle name="normal 2 34" xfId="4603"/>
    <cellStyle name="normal 2 35" xfId="4604"/>
    <cellStyle name="Normal 2 4" xfId="4605"/>
    <cellStyle name="Normal 2 4 2" xfId="4606"/>
    <cellStyle name="Normal 2 4 2 2" xfId="4607"/>
    <cellStyle name="Normal 2 4 2 3" xfId="4608"/>
    <cellStyle name="Normal 2 4 2 4" xfId="4609"/>
    <cellStyle name="Normal 2 4 2 5" xfId="4610"/>
    <cellStyle name="Normal 2 5" xfId="4611"/>
    <cellStyle name="Normal 2 5 2" xfId="4612"/>
    <cellStyle name="Normal 2 5 2 2" xfId="4613"/>
    <cellStyle name="Normal 2 5 2 3" xfId="4614"/>
    <cellStyle name="Normal 2 5 2 4" xfId="4615"/>
    <cellStyle name="Normal 2 5 2 5" xfId="4616"/>
    <cellStyle name="Normal 2 6" xfId="4617"/>
    <cellStyle name="Normal 2 6 2" xfId="4618"/>
    <cellStyle name="Normal 2 6 2 2" xfId="4619"/>
    <cellStyle name="Normal 2 6 2 3" xfId="4620"/>
    <cellStyle name="Normal 2 6 2 4" xfId="4621"/>
    <cellStyle name="Normal 2 6 2 5" xfId="4622"/>
    <cellStyle name="Normal 2 7" xfId="4623"/>
    <cellStyle name="Normal 2 7 2" xfId="4624"/>
    <cellStyle name="Normal 2 7 2 2" xfId="4625"/>
    <cellStyle name="Normal 2 7 2 2 2" xfId="4626"/>
    <cellStyle name="Normal 2 7 2 3" xfId="4627"/>
    <cellStyle name="Normal 2 7 2 4" xfId="4628"/>
    <cellStyle name="Normal 2 8" xfId="4629"/>
    <cellStyle name="Normal 2 8 2" xfId="4630"/>
    <cellStyle name="Normal 2 8 2 2" xfId="4631"/>
    <cellStyle name="Normal 2 8 2 3" xfId="4632"/>
    <cellStyle name="Normal 2 8 2 4" xfId="4633"/>
    <cellStyle name="Normal 2 8 2 5" xfId="4634"/>
    <cellStyle name="Normal 2 9" xfId="4635"/>
    <cellStyle name="Normal 2_Pn000_12_gorenje_surovina_ip_video" xfId="4636"/>
    <cellStyle name="Normal 20" xfId="1324"/>
    <cellStyle name="Normal 20 2" xfId="4637"/>
    <cellStyle name="Normal 21" xfId="1325"/>
    <cellStyle name="Normal 21 2" xfId="4638"/>
    <cellStyle name="Normal 22" xfId="1326"/>
    <cellStyle name="Normal 23" xfId="1327"/>
    <cellStyle name="Normal 24" xfId="1328"/>
    <cellStyle name="Normal 25" xfId="1329"/>
    <cellStyle name="Normal 26" xfId="1330"/>
    <cellStyle name="Normal 27" xfId="1331"/>
    <cellStyle name="Normal 28" xfId="1332"/>
    <cellStyle name="Normal 29" xfId="1333"/>
    <cellStyle name="Normal 3" xfId="35"/>
    <cellStyle name="Normal 3 10" xfId="4639"/>
    <cellStyle name="Normal 3 11" xfId="4640"/>
    <cellStyle name="Normal 3 2" xfId="4641"/>
    <cellStyle name="Normal 3 2 2" xfId="4642"/>
    <cellStyle name="Normal 3 2 2 2" xfId="4643"/>
    <cellStyle name="Normal 3 2 2 3" xfId="4644"/>
    <cellStyle name="Normal 3 2 3" xfId="4645"/>
    <cellStyle name="Normal 3 2 4" xfId="4646"/>
    <cellStyle name="Normal 3 2 5" xfId="4647"/>
    <cellStyle name="Normal 3 3" xfId="4648"/>
    <cellStyle name="Normal 3 3 2" xfId="4649"/>
    <cellStyle name="Normal 3 4" xfId="4650"/>
    <cellStyle name="Normal 3 4 2" xfId="4651"/>
    <cellStyle name="Normal 3 5" xfId="4652"/>
    <cellStyle name="Normal 3 6" xfId="4653"/>
    <cellStyle name="Normal 3 7" xfId="4654"/>
    <cellStyle name="Normal 3 8" xfId="4655"/>
    <cellStyle name="normal 3 9" xfId="4656"/>
    <cellStyle name="Normal 3 9 2" xfId="4657"/>
    <cellStyle name="Normal 3 9 2 2" xfId="4658"/>
    <cellStyle name="Normal 3_Pn138_13_elektrostudio_seaway_puconci_pozar_plin_vlom_video_domofon" xfId="4659"/>
    <cellStyle name="Normal 36" xfId="1334"/>
    <cellStyle name="Normal 39" xfId="1335"/>
    <cellStyle name="Normal 4" xfId="1336"/>
    <cellStyle name="Normal 4 10" xfId="4660"/>
    <cellStyle name="Normal 4 2" xfId="1337"/>
    <cellStyle name="Normal 4 2 2" xfId="4661"/>
    <cellStyle name="Normal 4 3" xfId="3864"/>
    <cellStyle name="Normal 4 3 2" xfId="4662"/>
    <cellStyle name="Normal 4 3 3" xfId="4663"/>
    <cellStyle name="Normal 4 3 4" xfId="4664"/>
    <cellStyle name="Normal 4 4" xfId="4665"/>
    <cellStyle name="Normal 4 4 2" xfId="4666"/>
    <cellStyle name="normal 4 5" xfId="4667"/>
    <cellStyle name="Normal 4 5 2" xfId="4668"/>
    <cellStyle name="Normal 4 6" xfId="4669"/>
    <cellStyle name="Normal 4 7" xfId="4670"/>
    <cellStyle name="Normal 4 8" xfId="4671"/>
    <cellStyle name="Normal 4 9" xfId="4672"/>
    <cellStyle name="Normal 40" xfId="1338"/>
    <cellStyle name="Normal 41" xfId="1339"/>
    <cellStyle name="Normal 42" xfId="1340"/>
    <cellStyle name="Normal 44" xfId="1341"/>
    <cellStyle name="Normal 45" xfId="1342"/>
    <cellStyle name="Normal 5" xfId="1343"/>
    <cellStyle name="Normal 5 2" xfId="4673"/>
    <cellStyle name="Normal 5 2 2" xfId="4674"/>
    <cellStyle name="Normal 5 3" xfId="4675"/>
    <cellStyle name="Normal 5 4" xfId="4676"/>
    <cellStyle name="Normal 5 5" xfId="4677"/>
    <cellStyle name="Normal 5 6" xfId="4678"/>
    <cellStyle name="Normal 5 7" xfId="4679"/>
    <cellStyle name="Normal 6" xfId="1344"/>
    <cellStyle name="Normal 6 2" xfId="4680"/>
    <cellStyle name="Normal 6 2 2" xfId="4681"/>
    <cellStyle name="Normal 6 3" xfId="4682"/>
    <cellStyle name="Normal 6 4" xfId="4683"/>
    <cellStyle name="Normal 7" xfId="1345"/>
    <cellStyle name="Normal 7 2" xfId="4684"/>
    <cellStyle name="Normal 7 2 2" xfId="4685"/>
    <cellStyle name="Normal 7 3" xfId="4686"/>
    <cellStyle name="Normal 7 3 2" xfId="4687"/>
    <cellStyle name="Normal 7 4" xfId="4688"/>
    <cellStyle name="Normal 7 4 2" xfId="4689"/>
    <cellStyle name="Normal 7 5" xfId="4690"/>
    <cellStyle name="Normal 7 6" xfId="4691"/>
    <cellStyle name="Normal 8" xfId="1346"/>
    <cellStyle name="Normal 8 2" xfId="4692"/>
    <cellStyle name="Normal 8 2 2" xfId="4693"/>
    <cellStyle name="Normal 8 2 3" xfId="4694"/>
    <cellStyle name="Normal 8 3" xfId="4695"/>
    <cellStyle name="Normal 8 4" xfId="4696"/>
    <cellStyle name="Normal 8 5" xfId="4697"/>
    <cellStyle name="Normal 8 6" xfId="4698"/>
    <cellStyle name="Normal 9" xfId="1347"/>
    <cellStyle name="Normal 9 2" xfId="4699"/>
    <cellStyle name="Normal 9 3" xfId="4700"/>
    <cellStyle name="Normal 9 4" xfId="4926"/>
    <cellStyle name="Normal_04-033- NPK POPIS PZR-E" xfId="4701"/>
    <cellStyle name="Normal_BoQ - cene sit_eur" xfId="2"/>
    <cellStyle name="Normal_iskra sistemi.15" xfId="4702"/>
    <cellStyle name="Normal_Pn474_08_tabga_ZPIZ_po_vl_vid ip_kp 2" xfId="3862"/>
    <cellStyle name="Normal_Pn626_09_kerec_kema_pucconci_video_ip" xfId="4703"/>
    <cellStyle name="Normale_CCTV Price List Jan-Jun 2005" xfId="23"/>
    <cellStyle name="Note" xfId="4704"/>
    <cellStyle name="Note 2" xfId="4705"/>
    <cellStyle name="Note 2 10" xfId="4706"/>
    <cellStyle name="Note 2 11" xfId="4707"/>
    <cellStyle name="Note 2 12" xfId="4708"/>
    <cellStyle name="Note 2 13" xfId="4709"/>
    <cellStyle name="Note 2 14" xfId="4710"/>
    <cellStyle name="Note 2 15" xfId="4711"/>
    <cellStyle name="Note 2 16" xfId="4712"/>
    <cellStyle name="Note 2 17" xfId="4713"/>
    <cellStyle name="Note 2 2" xfId="4714"/>
    <cellStyle name="Note 2 2 2" xfId="4715"/>
    <cellStyle name="Note 2 2 2 2" xfId="4716"/>
    <cellStyle name="Note 2 2 3" xfId="4717"/>
    <cellStyle name="Note 2 2 4" xfId="4718"/>
    <cellStyle name="Note 2 2 5" xfId="4719"/>
    <cellStyle name="Note 2 3" xfId="4720"/>
    <cellStyle name="Note 2 3 2" xfId="4721"/>
    <cellStyle name="Note 2 3 3" xfId="4722"/>
    <cellStyle name="Note 2 4" xfId="4723"/>
    <cellStyle name="Note 2 4 2" xfId="4724"/>
    <cellStyle name="Note 2 5" xfId="4725"/>
    <cellStyle name="Note 2 5 2" xfId="4726"/>
    <cellStyle name="Note 2 6" xfId="4727"/>
    <cellStyle name="Note 2 7" xfId="4728"/>
    <cellStyle name="Note 2 8" xfId="4729"/>
    <cellStyle name="Note 2 9" xfId="4730"/>
    <cellStyle name="Note 3" xfId="4731"/>
    <cellStyle name="Note 3 10" xfId="4732"/>
    <cellStyle name="Note 3 11" xfId="4733"/>
    <cellStyle name="Note 3 12" xfId="4734"/>
    <cellStyle name="Note 3 13" xfId="4735"/>
    <cellStyle name="Note 3 14" xfId="4736"/>
    <cellStyle name="Note 3 15" xfId="4737"/>
    <cellStyle name="Note 3 16" xfId="4738"/>
    <cellStyle name="Note 3 2" xfId="4739"/>
    <cellStyle name="Note 3 2 2" xfId="4740"/>
    <cellStyle name="Note 3 2 2 2" xfId="4741"/>
    <cellStyle name="Note 3 2 3" xfId="4742"/>
    <cellStyle name="Note 3 3" xfId="4743"/>
    <cellStyle name="Note 3 3 2" xfId="4744"/>
    <cellStyle name="Note 3 3 2 2" xfId="4745"/>
    <cellStyle name="Note 3 4" xfId="4746"/>
    <cellStyle name="Note 3 5" xfId="4747"/>
    <cellStyle name="Note 3 6" xfId="4748"/>
    <cellStyle name="Note 3 7" xfId="4749"/>
    <cellStyle name="Note 3 8" xfId="4750"/>
    <cellStyle name="Note 3 9" xfId="4751"/>
    <cellStyle name="Note 4" xfId="4752"/>
    <cellStyle name="Note 4 10" xfId="4753"/>
    <cellStyle name="Note 4 11" xfId="4754"/>
    <cellStyle name="Note 4 12" xfId="4755"/>
    <cellStyle name="Note 4 13" xfId="4756"/>
    <cellStyle name="Note 4 14" xfId="4757"/>
    <cellStyle name="Note 4 15" xfId="4758"/>
    <cellStyle name="Note 4 16" xfId="4759"/>
    <cellStyle name="Note 4 2" xfId="4760"/>
    <cellStyle name="Note 4 2 2" xfId="4761"/>
    <cellStyle name="Note 4 2 2 2" xfId="4762"/>
    <cellStyle name="Note 4 2 3" xfId="4763"/>
    <cellStyle name="Note 4 3" xfId="4764"/>
    <cellStyle name="Note 4 3 2" xfId="4765"/>
    <cellStyle name="Note 4 3 2 2" xfId="4766"/>
    <cellStyle name="Note 4 4" xfId="4767"/>
    <cellStyle name="Note 4 5" xfId="4768"/>
    <cellStyle name="Note 4 6" xfId="4769"/>
    <cellStyle name="Note 4 7" xfId="4770"/>
    <cellStyle name="Note 4 8" xfId="4771"/>
    <cellStyle name="Note 4 9" xfId="4772"/>
    <cellStyle name="Note 5" xfId="4773"/>
    <cellStyle name="Note 5 10" xfId="4774"/>
    <cellStyle name="Note 5 11" xfId="4775"/>
    <cellStyle name="Note 5 12" xfId="4776"/>
    <cellStyle name="Note 5 13" xfId="4777"/>
    <cellStyle name="Note 5 14" xfId="4778"/>
    <cellStyle name="Note 5 15" xfId="4779"/>
    <cellStyle name="Note 5 16" xfId="4780"/>
    <cellStyle name="Note 5 2" xfId="4781"/>
    <cellStyle name="Note 5 2 2" xfId="4782"/>
    <cellStyle name="Note 5 2 2 2" xfId="4783"/>
    <cellStyle name="Note 5 2 3" xfId="4784"/>
    <cellStyle name="Note 5 3" xfId="4785"/>
    <cellStyle name="Note 5 3 2" xfId="4786"/>
    <cellStyle name="Note 5 3 2 2" xfId="4787"/>
    <cellStyle name="Note 5 4" xfId="4788"/>
    <cellStyle name="Note 5 5" xfId="4789"/>
    <cellStyle name="Note 5 6" xfId="4790"/>
    <cellStyle name="Note 5 7" xfId="4791"/>
    <cellStyle name="Note 5 8" xfId="4792"/>
    <cellStyle name="Note 5 9" xfId="4793"/>
    <cellStyle name="Note 6" xfId="4794"/>
    <cellStyle name="Note 6 10" xfId="4795"/>
    <cellStyle name="Note 6 11" xfId="4796"/>
    <cellStyle name="Note 6 12" xfId="4797"/>
    <cellStyle name="Note 6 13" xfId="4798"/>
    <cellStyle name="Note 6 14" xfId="4799"/>
    <cellStyle name="Note 6 15" xfId="4800"/>
    <cellStyle name="Note 6 16" xfId="4801"/>
    <cellStyle name="Note 6 2" xfId="4802"/>
    <cellStyle name="Note 6 2 2" xfId="4803"/>
    <cellStyle name="Note 6 2 2 2" xfId="4804"/>
    <cellStyle name="Note 6 2 3" xfId="4805"/>
    <cellStyle name="Note 6 3" xfId="4806"/>
    <cellStyle name="Note 6 3 2" xfId="4807"/>
    <cellStyle name="Note 6 3 2 2" xfId="4808"/>
    <cellStyle name="Note 6 4" xfId="4809"/>
    <cellStyle name="Note 6 5" xfId="4810"/>
    <cellStyle name="Note 6 6" xfId="4811"/>
    <cellStyle name="Note 6 7" xfId="4812"/>
    <cellStyle name="Note 6 8" xfId="4813"/>
    <cellStyle name="Note 6 9" xfId="4814"/>
    <cellStyle name="Note 7" xfId="4815"/>
    <cellStyle name="Note 7 10" xfId="4816"/>
    <cellStyle name="Note 7 11" xfId="4817"/>
    <cellStyle name="Note 7 12" xfId="4818"/>
    <cellStyle name="Note 7 13" xfId="4819"/>
    <cellStyle name="Note 7 14" xfId="4820"/>
    <cellStyle name="Note 7 15" xfId="4821"/>
    <cellStyle name="Note 7 16" xfId="4822"/>
    <cellStyle name="Note 7 2" xfId="4823"/>
    <cellStyle name="Note 7 2 2" xfId="4824"/>
    <cellStyle name="Note 7 2 2 2" xfId="4825"/>
    <cellStyle name="Note 7 2 3" xfId="4826"/>
    <cellStyle name="Note 7 3" xfId="4827"/>
    <cellStyle name="Note 7 3 2" xfId="4828"/>
    <cellStyle name="Note 7 3 2 2" xfId="4829"/>
    <cellStyle name="Note 7 4" xfId="4830"/>
    <cellStyle name="Note 7 5" xfId="4831"/>
    <cellStyle name="Note 7 6" xfId="4832"/>
    <cellStyle name="Note 7 7" xfId="4833"/>
    <cellStyle name="Note 7 8" xfId="4834"/>
    <cellStyle name="Note 7 9" xfId="4835"/>
    <cellStyle name="Note 8" xfId="4836"/>
    <cellStyle name="Odstotek 2" xfId="64"/>
    <cellStyle name="Odstotek 2 2" xfId="4837"/>
    <cellStyle name="Opomba 2" xfId="65"/>
    <cellStyle name="Opomba 2 2" xfId="4838"/>
    <cellStyle name="Opomba 3" xfId="4839"/>
    <cellStyle name="Opomba 3 2" xfId="4840"/>
    <cellStyle name="Opozorilo 2" xfId="66"/>
    <cellStyle name="Output" xfId="4841"/>
    <cellStyle name="Output 2" xfId="4842"/>
    <cellStyle name="Output 2 2" xfId="4843"/>
    <cellStyle name="Output 2 2 2" xfId="4844"/>
    <cellStyle name="Output 2 3" xfId="4845"/>
    <cellStyle name="Output 2 4" xfId="4846"/>
    <cellStyle name="Output 2 5" xfId="4847"/>
    <cellStyle name="Output 3" xfId="4848"/>
    <cellStyle name="Output 3 2" xfId="4849"/>
    <cellStyle name="Output 3 3" xfId="4850"/>
    <cellStyle name="Output 4" xfId="4851"/>
    <cellStyle name="Output 5" xfId="4852"/>
    <cellStyle name="Output 6" xfId="4853"/>
    <cellStyle name="Percent 2" xfId="4854"/>
    <cellStyle name="Percent 2 2" xfId="4855"/>
    <cellStyle name="Percent 3" xfId="4856"/>
    <cellStyle name="Pojasnjevalno besedilo 2" xfId="67"/>
    <cellStyle name="Poudarek1 2" xfId="68"/>
    <cellStyle name="Poudarek2 2" xfId="69"/>
    <cellStyle name="Poudarek3 2" xfId="70"/>
    <cellStyle name="Poudarek4 2" xfId="71"/>
    <cellStyle name="Poudarek5 2" xfId="72"/>
    <cellStyle name="Poudarek6 2" xfId="73"/>
    <cellStyle name="Povezana celica 2" xfId="74"/>
    <cellStyle name="Preveri celico 2" xfId="75"/>
    <cellStyle name="Računanje 2" xfId="76"/>
    <cellStyle name="S11" xfId="4857"/>
    <cellStyle name="S12" xfId="4858"/>
    <cellStyle name="S13" xfId="4859"/>
    <cellStyle name="S14" xfId="4860"/>
    <cellStyle name="S15" xfId="4861"/>
    <cellStyle name="S18" xfId="83"/>
    <cellStyle name="S3" xfId="84"/>
    <cellStyle name="Sheet Title" xfId="4862"/>
    <cellStyle name="Slabo 2" xfId="77"/>
    <cellStyle name="Slog 1" xfId="82"/>
    <cellStyle name="Slog JB" xfId="27"/>
    <cellStyle name="Slog JB 10" xfId="17"/>
    <cellStyle name="Slog JB 2" xfId="1348"/>
    <cellStyle name="Slog JB 3" xfId="1349"/>
    <cellStyle name="Slog JB 4" xfId="1350"/>
    <cellStyle name="Slog JB 5" xfId="1351"/>
    <cellStyle name="Slog JB 6" xfId="1352"/>
    <cellStyle name="Slog JB 7" xfId="1353"/>
    <cellStyle name="Slog JB 7 2" xfId="1354"/>
    <cellStyle name="Slog JB 8" xfId="1355"/>
    <cellStyle name="Slog JB 9" xfId="1356"/>
    <cellStyle name="Standard 2" xfId="4863"/>
    <cellStyle name="Standard_20091113 CL LYNX und Feldgeräte NSP" xfId="4864"/>
    <cellStyle name="Style 1" xfId="4865"/>
    <cellStyle name="Style 1 10" xfId="4866"/>
    <cellStyle name="Style 1 11" xfId="4867"/>
    <cellStyle name="Style 1 2" xfId="4868"/>
    <cellStyle name="Style 1 2 2" xfId="4869"/>
    <cellStyle name="Style 1 2 2 2" xfId="4870"/>
    <cellStyle name="Style 1 2 2 2 2" xfId="4871"/>
    <cellStyle name="Style 1 2 3" xfId="4872"/>
    <cellStyle name="Style 1 2_PO9504F_IBM_CRM_2_kalk (2)" xfId="4873"/>
    <cellStyle name="Style 1 3" xfId="4874"/>
    <cellStyle name="Style 1 3 2" xfId="4875"/>
    <cellStyle name="Style 1 3 2 2" xfId="4876"/>
    <cellStyle name="Style 1 3 2 2 2" xfId="4877"/>
    <cellStyle name="Style 1 3 3" xfId="4878"/>
    <cellStyle name="Style 1 3 4" xfId="4879"/>
    <cellStyle name="Style 1 3_PO9504F_IBM_CRM_2_kalk (2)" xfId="4880"/>
    <cellStyle name="Style 1 4" xfId="4881"/>
    <cellStyle name="Style 1 5" xfId="4882"/>
    <cellStyle name="Style 1 6" xfId="4883"/>
    <cellStyle name="Style 1 7" xfId="4884"/>
    <cellStyle name="Style 1 8" xfId="4885"/>
    <cellStyle name="Style 1 9" xfId="4886"/>
    <cellStyle name="tekst-levo" xfId="1357"/>
    <cellStyle name="text-desno" xfId="1358"/>
    <cellStyle name="Title" xfId="4887"/>
    <cellStyle name="Title 2" xfId="4888"/>
    <cellStyle name="Title 2 2" xfId="4889"/>
    <cellStyle name="Title 2 2 2" xfId="4890"/>
    <cellStyle name="Title 2 3" xfId="4891"/>
    <cellStyle name="Title 2 4" xfId="4892"/>
    <cellStyle name="Title 2 5" xfId="4893"/>
    <cellStyle name="Title 2 6" xfId="4894"/>
    <cellStyle name="Title 3" xfId="4895"/>
    <cellStyle name="Title 3 2" xfId="4896"/>
    <cellStyle name="Title 3 3" xfId="4897"/>
    <cellStyle name="Title 4" xfId="4898"/>
    <cellStyle name="Title 5" xfId="4899"/>
    <cellStyle name="Title 6" xfId="4900"/>
    <cellStyle name="Total" xfId="4901"/>
    <cellStyle name="Total 2" xfId="4902"/>
    <cellStyle name="Total 2 2" xfId="4903"/>
    <cellStyle name="Total 2 2 2" xfId="4904"/>
    <cellStyle name="Total 2 3" xfId="4905"/>
    <cellStyle name="Total 2 4" xfId="4906"/>
    <cellStyle name="Total 2 5" xfId="4907"/>
    <cellStyle name="Total 3" xfId="4908"/>
    <cellStyle name="Total 3 2" xfId="4909"/>
    <cellStyle name="Total 3 3" xfId="4910"/>
    <cellStyle name="Total 4" xfId="4911"/>
    <cellStyle name="Total 5" xfId="4912"/>
    <cellStyle name="update" xfId="1359"/>
    <cellStyle name="Valuta (0)_LACEYS TV price list 20030603" xfId="4913"/>
    <cellStyle name="Valuta 2" xfId="18"/>
    <cellStyle name="Valuta 2 10" xfId="272"/>
    <cellStyle name="Valuta 2 10 2" xfId="670"/>
    <cellStyle name="Valuta 2 10 2 2" xfId="3201"/>
    <cellStyle name="Valuta 2 10 2 3" xfId="1967"/>
    <cellStyle name="Valuta 2 10 3" xfId="1080"/>
    <cellStyle name="Valuta 2 10 3 2" xfId="3611"/>
    <cellStyle name="Valuta 2 10 3 3" xfId="2377"/>
    <cellStyle name="Valuta 2 10 4" xfId="2809"/>
    <cellStyle name="Valuta 2 10 5" xfId="1575"/>
    <cellStyle name="Valuta 2 11" xfId="396"/>
    <cellStyle name="Valuta 2 11 2" xfId="789"/>
    <cellStyle name="Valuta 2 11 2 2" xfId="3320"/>
    <cellStyle name="Valuta 2 11 2 3" xfId="2086"/>
    <cellStyle name="Valuta 2 11 3" xfId="1199"/>
    <cellStyle name="Valuta 2 11 3 2" xfId="3730"/>
    <cellStyle name="Valuta 2 11 3 3" xfId="2496"/>
    <cellStyle name="Valuta 2 11 4" xfId="2928"/>
    <cellStyle name="Valuta 2 11 5" xfId="1694"/>
    <cellStyle name="Valuta 2 12" xfId="478"/>
    <cellStyle name="Valuta 2 12 2" xfId="871"/>
    <cellStyle name="Valuta 2 12 2 2" xfId="3402"/>
    <cellStyle name="Valuta 2 12 2 3" xfId="2168"/>
    <cellStyle name="Valuta 2 12 3" xfId="1281"/>
    <cellStyle name="Valuta 2 12 3 2" xfId="3812"/>
    <cellStyle name="Valuta 2 12 3 3" xfId="2578"/>
    <cellStyle name="Valuta 2 12 4" xfId="3010"/>
    <cellStyle name="Valuta 2 12 5" xfId="1776"/>
    <cellStyle name="Valuta 2 13" xfId="125"/>
    <cellStyle name="Valuta 2 13 2" xfId="525"/>
    <cellStyle name="Valuta 2 13 2 2" xfId="3056"/>
    <cellStyle name="Valuta 2 13 2 3" xfId="1822"/>
    <cellStyle name="Valuta 2 13 3" xfId="935"/>
    <cellStyle name="Valuta 2 13 3 2" xfId="3466"/>
    <cellStyle name="Valuta 2 13 3 3" xfId="2232"/>
    <cellStyle name="Valuta 2 13 4" xfId="2664"/>
    <cellStyle name="Valuta 2 13 5" xfId="1430"/>
    <cellStyle name="Valuta 2 14" xfId="21"/>
    <cellStyle name="Valuta 2 14 2" xfId="2627"/>
    <cellStyle name="Valuta 2 14 3" xfId="1393"/>
    <cellStyle name="Valuta 2 15" xfId="488"/>
    <cellStyle name="Valuta 2 15 2" xfId="3019"/>
    <cellStyle name="Valuta 2 15 3" xfId="1785"/>
    <cellStyle name="Valuta 2 16" xfId="884"/>
    <cellStyle name="Valuta 2 16 2" xfId="3415"/>
    <cellStyle name="Valuta 2 16 3" xfId="2181"/>
    <cellStyle name="Valuta 2 17" xfId="898"/>
    <cellStyle name="Valuta 2 17 2" xfId="3429"/>
    <cellStyle name="Valuta 2 17 3" xfId="2195"/>
    <cellStyle name="Valuta 2 18" xfId="2596"/>
    <cellStyle name="Valuta 2 18 2" xfId="3830"/>
    <cellStyle name="Valuta 2 2" xfId="33"/>
    <cellStyle name="Valuta 2 2 10" xfId="403"/>
    <cellStyle name="Valuta 2 2 10 2" xfId="796"/>
    <cellStyle name="Valuta 2 2 10 2 2" xfId="3327"/>
    <cellStyle name="Valuta 2 2 10 2 3" xfId="2093"/>
    <cellStyle name="Valuta 2 2 10 3" xfId="1206"/>
    <cellStyle name="Valuta 2 2 10 3 2" xfId="3737"/>
    <cellStyle name="Valuta 2 2 10 3 3" xfId="2503"/>
    <cellStyle name="Valuta 2 2 10 4" xfId="2935"/>
    <cellStyle name="Valuta 2 2 10 5" xfId="1701"/>
    <cellStyle name="Valuta 2 2 11" xfId="485"/>
    <cellStyle name="Valuta 2 2 11 2" xfId="878"/>
    <cellStyle name="Valuta 2 2 11 2 2" xfId="3409"/>
    <cellStyle name="Valuta 2 2 11 2 3" xfId="2175"/>
    <cellStyle name="Valuta 2 2 11 3" xfId="1288"/>
    <cellStyle name="Valuta 2 2 11 3 2" xfId="3819"/>
    <cellStyle name="Valuta 2 2 11 3 3" xfId="2585"/>
    <cellStyle name="Valuta 2 2 11 4" xfId="3017"/>
    <cellStyle name="Valuta 2 2 11 5" xfId="1783"/>
    <cellStyle name="Valuta 2 2 12" xfId="132"/>
    <cellStyle name="Valuta 2 2 12 2" xfId="531"/>
    <cellStyle name="Valuta 2 2 12 2 2" xfId="3062"/>
    <cellStyle name="Valuta 2 2 12 2 3" xfId="1828"/>
    <cellStyle name="Valuta 2 2 12 3" xfId="941"/>
    <cellStyle name="Valuta 2 2 12 3 2" xfId="3472"/>
    <cellStyle name="Valuta 2 2 12 3 3" xfId="2238"/>
    <cellStyle name="Valuta 2 2 12 4" xfId="2670"/>
    <cellStyle name="Valuta 2 2 12 5" xfId="1436"/>
    <cellStyle name="Valuta 2 2 13" xfId="495"/>
    <cellStyle name="Valuta 2 2 13 2" xfId="3026"/>
    <cellStyle name="Valuta 2 2 13 3" xfId="1792"/>
    <cellStyle name="Valuta 2 2 14" xfId="891"/>
    <cellStyle name="Valuta 2 2 14 2" xfId="3422"/>
    <cellStyle name="Valuta 2 2 14 3" xfId="2188"/>
    <cellStyle name="Valuta 2 2 15" xfId="905"/>
    <cellStyle name="Valuta 2 2 15 2" xfId="3436"/>
    <cellStyle name="Valuta 2 2 15 3" xfId="2202"/>
    <cellStyle name="Valuta 2 2 16" xfId="2603"/>
    <cellStyle name="Valuta 2 2 16 2" xfId="3837"/>
    <cellStyle name="Valuta 2 2 17" xfId="2634"/>
    <cellStyle name="Valuta 2 2 18" xfId="1400"/>
    <cellStyle name="Valuta 2 2 2" xfId="101"/>
    <cellStyle name="Valuta 2 2 2 10" xfId="918"/>
    <cellStyle name="Valuta 2 2 2 10 2" xfId="3449"/>
    <cellStyle name="Valuta 2 2 2 10 3" xfId="2215"/>
    <cellStyle name="Valuta 2 2 2 11" xfId="2647"/>
    <cellStyle name="Valuta 2 2 2 12" xfId="1413"/>
    <cellStyle name="Valuta 2 2 2 2" xfId="160"/>
    <cellStyle name="Valuta 2 2 2 2 2" xfId="250"/>
    <cellStyle name="Valuta 2 2 2 2 2 2" xfId="363"/>
    <cellStyle name="Valuta 2 2 2 2 2 2 2" xfId="761"/>
    <cellStyle name="Valuta 2 2 2 2 2 2 2 2" xfId="3292"/>
    <cellStyle name="Valuta 2 2 2 2 2 2 2 3" xfId="2058"/>
    <cellStyle name="Valuta 2 2 2 2 2 2 3" xfId="1171"/>
    <cellStyle name="Valuta 2 2 2 2 2 2 3 2" xfId="3702"/>
    <cellStyle name="Valuta 2 2 2 2 2 2 3 3" xfId="2468"/>
    <cellStyle name="Valuta 2 2 2 2 2 2 4" xfId="2900"/>
    <cellStyle name="Valuta 2 2 2 2 2 2 5" xfId="1666"/>
    <cellStyle name="Valuta 2 2 2 2 2 3" xfId="649"/>
    <cellStyle name="Valuta 2 2 2 2 2 3 2" xfId="3180"/>
    <cellStyle name="Valuta 2 2 2 2 2 3 3" xfId="1946"/>
    <cellStyle name="Valuta 2 2 2 2 2 4" xfId="1059"/>
    <cellStyle name="Valuta 2 2 2 2 2 4 2" xfId="3590"/>
    <cellStyle name="Valuta 2 2 2 2 2 4 3" xfId="2356"/>
    <cellStyle name="Valuta 2 2 2 2 2 5" xfId="2788"/>
    <cellStyle name="Valuta 2 2 2 2 2 6" xfId="1554"/>
    <cellStyle name="Valuta 2 2 2 2 3" xfId="309"/>
    <cellStyle name="Valuta 2 2 2 2 3 2" xfId="707"/>
    <cellStyle name="Valuta 2 2 2 2 3 2 2" xfId="3238"/>
    <cellStyle name="Valuta 2 2 2 2 3 2 3" xfId="2004"/>
    <cellStyle name="Valuta 2 2 2 2 3 3" xfId="1117"/>
    <cellStyle name="Valuta 2 2 2 2 3 3 2" xfId="3648"/>
    <cellStyle name="Valuta 2 2 2 2 3 3 3" xfId="2414"/>
    <cellStyle name="Valuta 2 2 2 2 3 4" xfId="2846"/>
    <cellStyle name="Valuta 2 2 2 2 3 5" xfId="1612"/>
    <cellStyle name="Valuta 2 2 2 2 4" xfId="431"/>
    <cellStyle name="Valuta 2 2 2 2 4 2" xfId="824"/>
    <cellStyle name="Valuta 2 2 2 2 4 2 2" xfId="3355"/>
    <cellStyle name="Valuta 2 2 2 2 4 2 3" xfId="2121"/>
    <cellStyle name="Valuta 2 2 2 2 4 3" xfId="1234"/>
    <cellStyle name="Valuta 2 2 2 2 4 3 2" xfId="3765"/>
    <cellStyle name="Valuta 2 2 2 2 4 3 3" xfId="2531"/>
    <cellStyle name="Valuta 2 2 2 2 4 4" xfId="2963"/>
    <cellStyle name="Valuta 2 2 2 2 4 5" xfId="1729"/>
    <cellStyle name="Valuta 2 2 2 2 5" xfId="559"/>
    <cellStyle name="Valuta 2 2 2 2 5 2" xfId="3090"/>
    <cellStyle name="Valuta 2 2 2 2 5 3" xfId="1856"/>
    <cellStyle name="Valuta 2 2 2 2 6" xfId="969"/>
    <cellStyle name="Valuta 2 2 2 2 6 2" xfId="3500"/>
    <cellStyle name="Valuta 2 2 2 2 6 3" xfId="2266"/>
    <cellStyle name="Valuta 2 2 2 2 7" xfId="2698"/>
    <cellStyle name="Valuta 2 2 2 2 8" xfId="1464"/>
    <cellStyle name="Valuta 2 2 2 3" xfId="176"/>
    <cellStyle name="Valuta 2 2 2 3 2" xfId="345"/>
    <cellStyle name="Valuta 2 2 2 3 2 2" xfId="743"/>
    <cellStyle name="Valuta 2 2 2 3 2 2 2" xfId="3274"/>
    <cellStyle name="Valuta 2 2 2 3 2 2 3" xfId="2040"/>
    <cellStyle name="Valuta 2 2 2 3 2 3" xfId="1153"/>
    <cellStyle name="Valuta 2 2 2 3 2 3 2" xfId="3684"/>
    <cellStyle name="Valuta 2 2 2 3 2 3 3" xfId="2450"/>
    <cellStyle name="Valuta 2 2 2 3 2 4" xfId="2882"/>
    <cellStyle name="Valuta 2 2 2 3 2 5" xfId="1648"/>
    <cellStyle name="Valuta 2 2 2 3 3" xfId="449"/>
    <cellStyle name="Valuta 2 2 2 3 3 2" xfId="842"/>
    <cellStyle name="Valuta 2 2 2 3 3 2 2" xfId="3373"/>
    <cellStyle name="Valuta 2 2 2 3 3 2 3" xfId="2139"/>
    <cellStyle name="Valuta 2 2 2 3 3 3" xfId="1252"/>
    <cellStyle name="Valuta 2 2 2 3 3 3 2" xfId="3783"/>
    <cellStyle name="Valuta 2 2 2 3 3 3 3" xfId="2549"/>
    <cellStyle name="Valuta 2 2 2 3 3 4" xfId="2981"/>
    <cellStyle name="Valuta 2 2 2 3 3 5" xfId="1747"/>
    <cellStyle name="Valuta 2 2 2 3 4" xfId="575"/>
    <cellStyle name="Valuta 2 2 2 3 4 2" xfId="3106"/>
    <cellStyle name="Valuta 2 2 2 3 4 3" xfId="1872"/>
    <cellStyle name="Valuta 2 2 2 3 5" xfId="985"/>
    <cellStyle name="Valuta 2 2 2 3 5 2" xfId="3516"/>
    <cellStyle name="Valuta 2 2 2 3 5 3" xfId="2282"/>
    <cellStyle name="Valuta 2 2 2 3 6" xfId="2714"/>
    <cellStyle name="Valuta 2 2 2 3 7" xfId="1480"/>
    <cellStyle name="Valuta 2 2 2 4" xfId="203"/>
    <cellStyle name="Valuta 2 2 2 4 2" xfId="476"/>
    <cellStyle name="Valuta 2 2 2 4 2 2" xfId="869"/>
    <cellStyle name="Valuta 2 2 2 4 2 2 2" xfId="3400"/>
    <cellStyle name="Valuta 2 2 2 4 2 2 3" xfId="2166"/>
    <cellStyle name="Valuta 2 2 2 4 2 3" xfId="1279"/>
    <cellStyle name="Valuta 2 2 2 4 2 3 2" xfId="3810"/>
    <cellStyle name="Valuta 2 2 2 4 2 3 3" xfId="2576"/>
    <cellStyle name="Valuta 2 2 2 4 2 4" xfId="3008"/>
    <cellStyle name="Valuta 2 2 2 4 2 5" xfId="1774"/>
    <cellStyle name="Valuta 2 2 2 4 3" xfId="602"/>
    <cellStyle name="Valuta 2 2 2 4 3 2" xfId="3133"/>
    <cellStyle name="Valuta 2 2 2 4 3 3" xfId="1899"/>
    <cellStyle name="Valuta 2 2 2 4 4" xfId="1012"/>
    <cellStyle name="Valuta 2 2 2 4 4 2" xfId="3543"/>
    <cellStyle name="Valuta 2 2 2 4 4 3" xfId="2309"/>
    <cellStyle name="Valuta 2 2 2 4 5" xfId="2741"/>
    <cellStyle name="Valuta 2 2 2 4 6" xfId="1507"/>
    <cellStyle name="Valuta 2 2 2 5" xfId="230"/>
    <cellStyle name="Valuta 2 2 2 5 2" xfId="629"/>
    <cellStyle name="Valuta 2 2 2 5 2 2" xfId="3160"/>
    <cellStyle name="Valuta 2 2 2 5 2 3" xfId="1926"/>
    <cellStyle name="Valuta 2 2 2 5 3" xfId="1039"/>
    <cellStyle name="Valuta 2 2 2 5 3 2" xfId="3570"/>
    <cellStyle name="Valuta 2 2 2 5 3 3" xfId="2336"/>
    <cellStyle name="Valuta 2 2 2 5 4" xfId="2768"/>
    <cellStyle name="Valuta 2 2 2 5 5" xfId="1534"/>
    <cellStyle name="Valuta 2 2 2 6" xfId="291"/>
    <cellStyle name="Valuta 2 2 2 6 2" xfId="689"/>
    <cellStyle name="Valuta 2 2 2 6 2 2" xfId="3220"/>
    <cellStyle name="Valuta 2 2 2 6 2 3" xfId="1986"/>
    <cellStyle name="Valuta 2 2 2 6 3" xfId="1099"/>
    <cellStyle name="Valuta 2 2 2 6 3 2" xfId="3630"/>
    <cellStyle name="Valuta 2 2 2 6 3 3" xfId="2396"/>
    <cellStyle name="Valuta 2 2 2 6 4" xfId="2828"/>
    <cellStyle name="Valuta 2 2 2 6 5" xfId="1594"/>
    <cellStyle name="Valuta 2 2 2 7" xfId="412"/>
    <cellStyle name="Valuta 2 2 2 7 2" xfId="805"/>
    <cellStyle name="Valuta 2 2 2 7 2 2" xfId="3336"/>
    <cellStyle name="Valuta 2 2 2 7 2 3" xfId="2102"/>
    <cellStyle name="Valuta 2 2 2 7 3" xfId="1215"/>
    <cellStyle name="Valuta 2 2 2 7 3 2" xfId="3746"/>
    <cellStyle name="Valuta 2 2 2 7 3 3" xfId="2512"/>
    <cellStyle name="Valuta 2 2 2 7 4" xfId="2944"/>
    <cellStyle name="Valuta 2 2 2 7 5" xfId="1710"/>
    <cellStyle name="Valuta 2 2 2 8" xfId="141"/>
    <cellStyle name="Valuta 2 2 2 8 2" xfId="540"/>
    <cellStyle name="Valuta 2 2 2 8 2 2" xfId="3071"/>
    <cellStyle name="Valuta 2 2 2 8 2 3" xfId="1837"/>
    <cellStyle name="Valuta 2 2 2 8 3" xfId="950"/>
    <cellStyle name="Valuta 2 2 2 8 3 2" xfId="3481"/>
    <cellStyle name="Valuta 2 2 2 8 3 3" xfId="2247"/>
    <cellStyle name="Valuta 2 2 2 8 4" xfId="2679"/>
    <cellStyle name="Valuta 2 2 2 8 5" xfId="1445"/>
    <cellStyle name="Valuta 2 2 2 9" xfId="508"/>
    <cellStyle name="Valuta 2 2 2 9 2" xfId="3039"/>
    <cellStyle name="Valuta 2 2 2 9 3" xfId="1805"/>
    <cellStyle name="Valuta 2 2 3" xfId="151"/>
    <cellStyle name="Valuta 2 2 3 2" xfId="221"/>
    <cellStyle name="Valuta 2 2 3 2 2" xfId="372"/>
    <cellStyle name="Valuta 2 2 3 2 2 2" xfId="770"/>
    <cellStyle name="Valuta 2 2 3 2 2 2 2" xfId="3301"/>
    <cellStyle name="Valuta 2 2 3 2 2 2 3" xfId="2067"/>
    <cellStyle name="Valuta 2 2 3 2 2 3" xfId="1180"/>
    <cellStyle name="Valuta 2 2 3 2 2 3 2" xfId="3711"/>
    <cellStyle name="Valuta 2 2 3 2 2 3 3" xfId="2477"/>
    <cellStyle name="Valuta 2 2 3 2 2 4" xfId="2909"/>
    <cellStyle name="Valuta 2 2 3 2 2 5" xfId="1675"/>
    <cellStyle name="Valuta 2 2 3 2 3" xfId="620"/>
    <cellStyle name="Valuta 2 2 3 2 3 2" xfId="3151"/>
    <cellStyle name="Valuta 2 2 3 2 3 3" xfId="1917"/>
    <cellStyle name="Valuta 2 2 3 2 4" xfId="1030"/>
    <cellStyle name="Valuta 2 2 3 2 4 2" xfId="3561"/>
    <cellStyle name="Valuta 2 2 3 2 4 3" xfId="2327"/>
    <cellStyle name="Valuta 2 2 3 2 5" xfId="2759"/>
    <cellStyle name="Valuta 2 2 3 2 6" xfId="1525"/>
    <cellStyle name="Valuta 2 2 3 3" xfId="318"/>
    <cellStyle name="Valuta 2 2 3 3 2" xfId="716"/>
    <cellStyle name="Valuta 2 2 3 3 2 2" xfId="3247"/>
    <cellStyle name="Valuta 2 2 3 3 2 3" xfId="2013"/>
    <cellStyle name="Valuta 2 2 3 3 3" xfId="1126"/>
    <cellStyle name="Valuta 2 2 3 3 3 2" xfId="3657"/>
    <cellStyle name="Valuta 2 2 3 3 3 3" xfId="2423"/>
    <cellStyle name="Valuta 2 2 3 3 4" xfId="2855"/>
    <cellStyle name="Valuta 2 2 3 3 5" xfId="1621"/>
    <cellStyle name="Valuta 2 2 3 4" xfId="422"/>
    <cellStyle name="Valuta 2 2 3 4 2" xfId="815"/>
    <cellStyle name="Valuta 2 2 3 4 2 2" xfId="3346"/>
    <cellStyle name="Valuta 2 2 3 4 2 3" xfId="2112"/>
    <cellStyle name="Valuta 2 2 3 4 3" xfId="1225"/>
    <cellStyle name="Valuta 2 2 3 4 3 2" xfId="3756"/>
    <cellStyle name="Valuta 2 2 3 4 3 3" xfId="2522"/>
    <cellStyle name="Valuta 2 2 3 4 4" xfId="2954"/>
    <cellStyle name="Valuta 2 2 3 4 5" xfId="1720"/>
    <cellStyle name="Valuta 2 2 3 5" xfId="550"/>
    <cellStyle name="Valuta 2 2 3 5 2" xfId="3081"/>
    <cellStyle name="Valuta 2 2 3 5 3" xfId="1847"/>
    <cellStyle name="Valuta 2 2 3 6" xfId="960"/>
    <cellStyle name="Valuta 2 2 3 6 2" xfId="3491"/>
    <cellStyle name="Valuta 2 2 3 6 3" xfId="2257"/>
    <cellStyle name="Valuta 2 2 3 7" xfId="2689"/>
    <cellStyle name="Valuta 2 2 3 8" xfId="1455"/>
    <cellStyle name="Valuta 2 2 4" xfId="167"/>
    <cellStyle name="Valuta 2 2 4 2" xfId="243"/>
    <cellStyle name="Valuta 2 2 4 2 2" xfId="381"/>
    <cellStyle name="Valuta 2 2 4 2 2 2" xfId="779"/>
    <cellStyle name="Valuta 2 2 4 2 2 2 2" xfId="3310"/>
    <cellStyle name="Valuta 2 2 4 2 2 2 3" xfId="2076"/>
    <cellStyle name="Valuta 2 2 4 2 2 3" xfId="1189"/>
    <cellStyle name="Valuta 2 2 4 2 2 3 2" xfId="3720"/>
    <cellStyle name="Valuta 2 2 4 2 2 3 3" xfId="2486"/>
    <cellStyle name="Valuta 2 2 4 2 2 4" xfId="2918"/>
    <cellStyle name="Valuta 2 2 4 2 2 5" xfId="1684"/>
    <cellStyle name="Valuta 2 2 4 2 3" xfId="642"/>
    <cellStyle name="Valuta 2 2 4 2 3 2" xfId="3173"/>
    <cellStyle name="Valuta 2 2 4 2 3 3" xfId="1939"/>
    <cellStyle name="Valuta 2 2 4 2 4" xfId="1052"/>
    <cellStyle name="Valuta 2 2 4 2 4 2" xfId="3583"/>
    <cellStyle name="Valuta 2 2 4 2 4 3" xfId="2349"/>
    <cellStyle name="Valuta 2 2 4 2 5" xfId="2781"/>
    <cellStyle name="Valuta 2 2 4 2 6" xfId="1547"/>
    <cellStyle name="Valuta 2 2 4 3" xfId="327"/>
    <cellStyle name="Valuta 2 2 4 3 2" xfId="725"/>
    <cellStyle name="Valuta 2 2 4 3 2 2" xfId="3256"/>
    <cellStyle name="Valuta 2 2 4 3 2 3" xfId="2022"/>
    <cellStyle name="Valuta 2 2 4 3 3" xfId="1135"/>
    <cellStyle name="Valuta 2 2 4 3 3 2" xfId="3666"/>
    <cellStyle name="Valuta 2 2 4 3 3 3" xfId="2432"/>
    <cellStyle name="Valuta 2 2 4 3 4" xfId="2864"/>
    <cellStyle name="Valuta 2 2 4 3 5" xfId="1630"/>
    <cellStyle name="Valuta 2 2 4 4" xfId="440"/>
    <cellStyle name="Valuta 2 2 4 4 2" xfId="833"/>
    <cellStyle name="Valuta 2 2 4 4 2 2" xfId="3364"/>
    <cellStyle name="Valuta 2 2 4 4 2 3" xfId="2130"/>
    <cellStyle name="Valuta 2 2 4 4 3" xfId="1243"/>
    <cellStyle name="Valuta 2 2 4 4 3 2" xfId="3774"/>
    <cellStyle name="Valuta 2 2 4 4 3 3" xfId="2540"/>
    <cellStyle name="Valuta 2 2 4 4 4" xfId="2972"/>
    <cellStyle name="Valuta 2 2 4 4 5" xfId="1738"/>
    <cellStyle name="Valuta 2 2 4 5" xfId="566"/>
    <cellStyle name="Valuta 2 2 4 5 2" xfId="3097"/>
    <cellStyle name="Valuta 2 2 4 5 3" xfId="1863"/>
    <cellStyle name="Valuta 2 2 4 6" xfId="976"/>
    <cellStyle name="Valuta 2 2 4 6 2" xfId="3507"/>
    <cellStyle name="Valuta 2 2 4 6 3" xfId="2273"/>
    <cellStyle name="Valuta 2 2 4 7" xfId="2705"/>
    <cellStyle name="Valuta 2 2 4 8" xfId="1471"/>
    <cellStyle name="Valuta 2 2 5" xfId="185"/>
    <cellStyle name="Valuta 2 2 5 2" xfId="261"/>
    <cellStyle name="Valuta 2 2 5 2 2" xfId="354"/>
    <cellStyle name="Valuta 2 2 5 2 2 2" xfId="752"/>
    <cellStyle name="Valuta 2 2 5 2 2 2 2" xfId="3283"/>
    <cellStyle name="Valuta 2 2 5 2 2 2 3" xfId="2049"/>
    <cellStyle name="Valuta 2 2 5 2 2 3" xfId="1162"/>
    <cellStyle name="Valuta 2 2 5 2 2 3 2" xfId="3693"/>
    <cellStyle name="Valuta 2 2 5 2 2 3 3" xfId="2459"/>
    <cellStyle name="Valuta 2 2 5 2 2 4" xfId="2891"/>
    <cellStyle name="Valuta 2 2 5 2 2 5" xfId="1657"/>
    <cellStyle name="Valuta 2 2 5 2 3" xfId="659"/>
    <cellStyle name="Valuta 2 2 5 2 3 2" xfId="3190"/>
    <cellStyle name="Valuta 2 2 5 2 3 3" xfId="1956"/>
    <cellStyle name="Valuta 2 2 5 2 4" xfId="1069"/>
    <cellStyle name="Valuta 2 2 5 2 4 2" xfId="3600"/>
    <cellStyle name="Valuta 2 2 5 2 4 3" xfId="2366"/>
    <cellStyle name="Valuta 2 2 5 2 5" xfId="2798"/>
    <cellStyle name="Valuta 2 2 5 2 6" xfId="1564"/>
    <cellStyle name="Valuta 2 2 5 3" xfId="300"/>
    <cellStyle name="Valuta 2 2 5 3 2" xfId="698"/>
    <cellStyle name="Valuta 2 2 5 3 2 2" xfId="3229"/>
    <cellStyle name="Valuta 2 2 5 3 2 3" xfId="1995"/>
    <cellStyle name="Valuta 2 2 5 3 3" xfId="1108"/>
    <cellStyle name="Valuta 2 2 5 3 3 2" xfId="3639"/>
    <cellStyle name="Valuta 2 2 5 3 3 3" xfId="2405"/>
    <cellStyle name="Valuta 2 2 5 3 4" xfId="2837"/>
    <cellStyle name="Valuta 2 2 5 3 5" xfId="1603"/>
    <cellStyle name="Valuta 2 2 5 4" xfId="458"/>
    <cellStyle name="Valuta 2 2 5 4 2" xfId="851"/>
    <cellStyle name="Valuta 2 2 5 4 2 2" xfId="3382"/>
    <cellStyle name="Valuta 2 2 5 4 2 3" xfId="2148"/>
    <cellStyle name="Valuta 2 2 5 4 3" xfId="1261"/>
    <cellStyle name="Valuta 2 2 5 4 3 2" xfId="3792"/>
    <cellStyle name="Valuta 2 2 5 4 3 3" xfId="2558"/>
    <cellStyle name="Valuta 2 2 5 4 4" xfId="2990"/>
    <cellStyle name="Valuta 2 2 5 4 5" xfId="1756"/>
    <cellStyle name="Valuta 2 2 5 5" xfId="584"/>
    <cellStyle name="Valuta 2 2 5 5 2" xfId="3115"/>
    <cellStyle name="Valuta 2 2 5 5 3" xfId="1881"/>
    <cellStyle name="Valuta 2 2 5 6" xfId="994"/>
    <cellStyle name="Valuta 2 2 5 6 2" xfId="3525"/>
    <cellStyle name="Valuta 2 2 5 6 3" xfId="2291"/>
    <cellStyle name="Valuta 2 2 5 7" xfId="2723"/>
    <cellStyle name="Valuta 2 2 5 8" xfId="1489"/>
    <cellStyle name="Valuta 2 2 6" xfId="194"/>
    <cellStyle name="Valuta 2 2 6 2" xfId="336"/>
    <cellStyle name="Valuta 2 2 6 2 2" xfId="734"/>
    <cellStyle name="Valuta 2 2 6 2 2 2" xfId="3265"/>
    <cellStyle name="Valuta 2 2 6 2 2 3" xfId="2031"/>
    <cellStyle name="Valuta 2 2 6 2 3" xfId="1144"/>
    <cellStyle name="Valuta 2 2 6 2 3 2" xfId="3675"/>
    <cellStyle name="Valuta 2 2 6 2 3 3" xfId="2441"/>
    <cellStyle name="Valuta 2 2 6 2 4" xfId="2873"/>
    <cellStyle name="Valuta 2 2 6 2 5" xfId="1639"/>
    <cellStyle name="Valuta 2 2 6 3" xfId="467"/>
    <cellStyle name="Valuta 2 2 6 3 2" xfId="860"/>
    <cellStyle name="Valuta 2 2 6 3 2 2" xfId="3391"/>
    <cellStyle name="Valuta 2 2 6 3 2 3" xfId="2157"/>
    <cellStyle name="Valuta 2 2 6 3 3" xfId="1270"/>
    <cellStyle name="Valuta 2 2 6 3 3 2" xfId="3801"/>
    <cellStyle name="Valuta 2 2 6 3 3 3" xfId="2567"/>
    <cellStyle name="Valuta 2 2 6 3 4" xfId="2999"/>
    <cellStyle name="Valuta 2 2 6 3 5" xfId="1765"/>
    <cellStyle name="Valuta 2 2 6 4" xfId="593"/>
    <cellStyle name="Valuta 2 2 6 4 2" xfId="3124"/>
    <cellStyle name="Valuta 2 2 6 4 3" xfId="1890"/>
    <cellStyle name="Valuta 2 2 6 5" xfId="1003"/>
    <cellStyle name="Valuta 2 2 6 5 2" xfId="3534"/>
    <cellStyle name="Valuta 2 2 6 5 3" xfId="2300"/>
    <cellStyle name="Valuta 2 2 6 6" xfId="2732"/>
    <cellStyle name="Valuta 2 2 6 7" xfId="1498"/>
    <cellStyle name="Valuta 2 2 7" xfId="212"/>
    <cellStyle name="Valuta 2 2 7 2" xfId="611"/>
    <cellStyle name="Valuta 2 2 7 2 2" xfId="3142"/>
    <cellStyle name="Valuta 2 2 7 2 3" xfId="1908"/>
    <cellStyle name="Valuta 2 2 7 3" xfId="1021"/>
    <cellStyle name="Valuta 2 2 7 3 2" xfId="3552"/>
    <cellStyle name="Valuta 2 2 7 3 3" xfId="2318"/>
    <cellStyle name="Valuta 2 2 7 4" xfId="2750"/>
    <cellStyle name="Valuta 2 2 7 5" xfId="1516"/>
    <cellStyle name="Valuta 2 2 8" xfId="270"/>
    <cellStyle name="Valuta 2 2 8 2" xfId="668"/>
    <cellStyle name="Valuta 2 2 8 2 2" xfId="3199"/>
    <cellStyle name="Valuta 2 2 8 2 3" xfId="1965"/>
    <cellStyle name="Valuta 2 2 8 3" xfId="1078"/>
    <cellStyle name="Valuta 2 2 8 3 2" xfId="3609"/>
    <cellStyle name="Valuta 2 2 8 3 3" xfId="2375"/>
    <cellStyle name="Valuta 2 2 8 4" xfId="2807"/>
    <cellStyle name="Valuta 2 2 8 5" xfId="1573"/>
    <cellStyle name="Valuta 2 2 9" xfId="282"/>
    <cellStyle name="Valuta 2 2 9 2" xfId="680"/>
    <cellStyle name="Valuta 2 2 9 2 2" xfId="3211"/>
    <cellStyle name="Valuta 2 2 9 2 3" xfId="1977"/>
    <cellStyle name="Valuta 2 2 9 3" xfId="1090"/>
    <cellStyle name="Valuta 2 2 9 3 2" xfId="3621"/>
    <cellStyle name="Valuta 2 2 9 3 3" xfId="2387"/>
    <cellStyle name="Valuta 2 2 9 4" xfId="2819"/>
    <cellStyle name="Valuta 2 2 9 5" xfId="1585"/>
    <cellStyle name="Valuta 2 3" xfId="107"/>
    <cellStyle name="Valuta 2 3 10" xfId="896"/>
    <cellStyle name="Valuta 2 3 10 2" xfId="3427"/>
    <cellStyle name="Valuta 2 3 10 3" xfId="2193"/>
    <cellStyle name="Valuta 2 3 11" xfId="923"/>
    <cellStyle name="Valuta 2 3 11 2" xfId="3454"/>
    <cellStyle name="Valuta 2 3 11 3" xfId="2220"/>
    <cellStyle name="Valuta 2 3 12" xfId="2608"/>
    <cellStyle name="Valuta 2 3 12 2" xfId="3842"/>
    <cellStyle name="Valuta 2 3 13" xfId="2652"/>
    <cellStyle name="Valuta 2 3 14" xfId="1418"/>
    <cellStyle name="Valuta 2 3 2" xfId="153"/>
    <cellStyle name="Valuta 2 3 2 2" xfId="245"/>
    <cellStyle name="Valuta 2 3 2 2 2" xfId="356"/>
    <cellStyle name="Valuta 2 3 2 2 2 2" xfId="754"/>
    <cellStyle name="Valuta 2 3 2 2 2 2 2" xfId="3285"/>
    <cellStyle name="Valuta 2 3 2 2 2 2 3" xfId="2051"/>
    <cellStyle name="Valuta 2 3 2 2 2 3" xfId="1164"/>
    <cellStyle name="Valuta 2 3 2 2 2 3 2" xfId="3695"/>
    <cellStyle name="Valuta 2 3 2 2 2 3 3" xfId="2461"/>
    <cellStyle name="Valuta 2 3 2 2 2 4" xfId="2893"/>
    <cellStyle name="Valuta 2 3 2 2 2 5" xfId="1659"/>
    <cellStyle name="Valuta 2 3 2 2 3" xfId="644"/>
    <cellStyle name="Valuta 2 3 2 2 3 2" xfId="3175"/>
    <cellStyle name="Valuta 2 3 2 2 3 3" xfId="1941"/>
    <cellStyle name="Valuta 2 3 2 2 4" xfId="1054"/>
    <cellStyle name="Valuta 2 3 2 2 4 2" xfId="3585"/>
    <cellStyle name="Valuta 2 3 2 2 4 3" xfId="2351"/>
    <cellStyle name="Valuta 2 3 2 2 5" xfId="2783"/>
    <cellStyle name="Valuta 2 3 2 2 6" xfId="1549"/>
    <cellStyle name="Valuta 2 3 2 3" xfId="302"/>
    <cellStyle name="Valuta 2 3 2 3 2" xfId="700"/>
    <cellStyle name="Valuta 2 3 2 3 2 2" xfId="3231"/>
    <cellStyle name="Valuta 2 3 2 3 2 3" xfId="1997"/>
    <cellStyle name="Valuta 2 3 2 3 3" xfId="1110"/>
    <cellStyle name="Valuta 2 3 2 3 3 2" xfId="3641"/>
    <cellStyle name="Valuta 2 3 2 3 3 3" xfId="2407"/>
    <cellStyle name="Valuta 2 3 2 3 4" xfId="2839"/>
    <cellStyle name="Valuta 2 3 2 3 5" xfId="1605"/>
    <cellStyle name="Valuta 2 3 2 4" xfId="424"/>
    <cellStyle name="Valuta 2 3 2 4 2" xfId="817"/>
    <cellStyle name="Valuta 2 3 2 4 2 2" xfId="3348"/>
    <cellStyle name="Valuta 2 3 2 4 2 3" xfId="2114"/>
    <cellStyle name="Valuta 2 3 2 4 3" xfId="1227"/>
    <cellStyle name="Valuta 2 3 2 4 3 2" xfId="3758"/>
    <cellStyle name="Valuta 2 3 2 4 3 3" xfId="2524"/>
    <cellStyle name="Valuta 2 3 2 4 4" xfId="2956"/>
    <cellStyle name="Valuta 2 3 2 4 5" xfId="1722"/>
    <cellStyle name="Valuta 2 3 2 5" xfId="552"/>
    <cellStyle name="Valuta 2 3 2 5 2" xfId="3083"/>
    <cellStyle name="Valuta 2 3 2 5 3" xfId="1849"/>
    <cellStyle name="Valuta 2 3 2 6" xfId="962"/>
    <cellStyle name="Valuta 2 3 2 6 2" xfId="3493"/>
    <cellStyle name="Valuta 2 3 2 6 3" xfId="2259"/>
    <cellStyle name="Valuta 2 3 2 7" xfId="2691"/>
    <cellStyle name="Valuta 2 3 2 8" xfId="1457"/>
    <cellStyle name="Valuta 2 3 3" xfId="169"/>
    <cellStyle name="Valuta 2 3 3 2" xfId="338"/>
    <cellStyle name="Valuta 2 3 3 2 2" xfId="736"/>
    <cellStyle name="Valuta 2 3 3 2 2 2" xfId="3267"/>
    <cellStyle name="Valuta 2 3 3 2 2 3" xfId="2033"/>
    <cellStyle name="Valuta 2 3 3 2 3" xfId="1146"/>
    <cellStyle name="Valuta 2 3 3 2 3 2" xfId="3677"/>
    <cellStyle name="Valuta 2 3 3 2 3 3" xfId="2443"/>
    <cellStyle name="Valuta 2 3 3 2 4" xfId="2875"/>
    <cellStyle name="Valuta 2 3 3 2 5" xfId="1641"/>
    <cellStyle name="Valuta 2 3 3 3" xfId="442"/>
    <cellStyle name="Valuta 2 3 3 3 2" xfId="835"/>
    <cellStyle name="Valuta 2 3 3 3 2 2" xfId="3366"/>
    <cellStyle name="Valuta 2 3 3 3 2 3" xfId="2132"/>
    <cellStyle name="Valuta 2 3 3 3 3" xfId="1245"/>
    <cellStyle name="Valuta 2 3 3 3 3 2" xfId="3776"/>
    <cellStyle name="Valuta 2 3 3 3 3 3" xfId="2542"/>
    <cellStyle name="Valuta 2 3 3 3 4" xfId="2974"/>
    <cellStyle name="Valuta 2 3 3 3 5" xfId="1740"/>
    <cellStyle name="Valuta 2 3 3 4" xfId="568"/>
    <cellStyle name="Valuta 2 3 3 4 2" xfId="3099"/>
    <cellStyle name="Valuta 2 3 3 4 3" xfId="1865"/>
    <cellStyle name="Valuta 2 3 3 5" xfId="978"/>
    <cellStyle name="Valuta 2 3 3 5 2" xfId="3509"/>
    <cellStyle name="Valuta 2 3 3 5 3" xfId="2275"/>
    <cellStyle name="Valuta 2 3 3 6" xfId="2707"/>
    <cellStyle name="Valuta 2 3 3 7" xfId="1473"/>
    <cellStyle name="Valuta 2 3 4" xfId="196"/>
    <cellStyle name="Valuta 2 3 4 2" xfId="469"/>
    <cellStyle name="Valuta 2 3 4 2 2" xfId="862"/>
    <cellStyle name="Valuta 2 3 4 2 2 2" xfId="3393"/>
    <cellStyle name="Valuta 2 3 4 2 2 3" xfId="2159"/>
    <cellStyle name="Valuta 2 3 4 2 3" xfId="1272"/>
    <cellStyle name="Valuta 2 3 4 2 3 2" xfId="3803"/>
    <cellStyle name="Valuta 2 3 4 2 3 3" xfId="2569"/>
    <cellStyle name="Valuta 2 3 4 2 4" xfId="3001"/>
    <cellStyle name="Valuta 2 3 4 2 5" xfId="1767"/>
    <cellStyle name="Valuta 2 3 4 3" xfId="595"/>
    <cellStyle name="Valuta 2 3 4 3 2" xfId="3126"/>
    <cellStyle name="Valuta 2 3 4 3 3" xfId="1892"/>
    <cellStyle name="Valuta 2 3 4 4" xfId="1005"/>
    <cellStyle name="Valuta 2 3 4 4 2" xfId="3536"/>
    <cellStyle name="Valuta 2 3 4 4 3" xfId="2302"/>
    <cellStyle name="Valuta 2 3 4 5" xfId="2734"/>
    <cellStyle name="Valuta 2 3 4 6" xfId="1500"/>
    <cellStyle name="Valuta 2 3 5" xfId="223"/>
    <cellStyle name="Valuta 2 3 5 2" xfId="622"/>
    <cellStyle name="Valuta 2 3 5 2 2" xfId="3153"/>
    <cellStyle name="Valuta 2 3 5 2 3" xfId="1919"/>
    <cellStyle name="Valuta 2 3 5 3" xfId="1032"/>
    <cellStyle name="Valuta 2 3 5 3 2" xfId="3563"/>
    <cellStyle name="Valuta 2 3 5 3 3" xfId="2329"/>
    <cellStyle name="Valuta 2 3 5 4" xfId="2761"/>
    <cellStyle name="Valuta 2 3 5 5" xfId="1527"/>
    <cellStyle name="Valuta 2 3 6" xfId="284"/>
    <cellStyle name="Valuta 2 3 6 2" xfId="682"/>
    <cellStyle name="Valuta 2 3 6 2 2" xfId="3213"/>
    <cellStyle name="Valuta 2 3 6 2 3" xfId="1979"/>
    <cellStyle name="Valuta 2 3 6 3" xfId="1092"/>
    <cellStyle name="Valuta 2 3 6 3 2" xfId="3623"/>
    <cellStyle name="Valuta 2 3 6 3 3" xfId="2389"/>
    <cellStyle name="Valuta 2 3 6 4" xfId="2821"/>
    <cellStyle name="Valuta 2 3 6 5" xfId="1587"/>
    <cellStyle name="Valuta 2 3 7" xfId="405"/>
    <cellStyle name="Valuta 2 3 7 2" xfId="798"/>
    <cellStyle name="Valuta 2 3 7 2 2" xfId="3329"/>
    <cellStyle name="Valuta 2 3 7 2 3" xfId="2095"/>
    <cellStyle name="Valuta 2 3 7 3" xfId="1208"/>
    <cellStyle name="Valuta 2 3 7 3 2" xfId="3739"/>
    <cellStyle name="Valuta 2 3 7 3 3" xfId="2505"/>
    <cellStyle name="Valuta 2 3 7 4" xfId="2937"/>
    <cellStyle name="Valuta 2 3 7 5" xfId="1703"/>
    <cellStyle name="Valuta 2 3 8" xfId="134"/>
    <cellStyle name="Valuta 2 3 8 2" xfId="533"/>
    <cellStyle name="Valuta 2 3 8 2 2" xfId="3064"/>
    <cellStyle name="Valuta 2 3 8 2 3" xfId="1830"/>
    <cellStyle name="Valuta 2 3 8 3" xfId="943"/>
    <cellStyle name="Valuta 2 3 8 3 2" xfId="3474"/>
    <cellStyle name="Valuta 2 3 8 3 3" xfId="2240"/>
    <cellStyle name="Valuta 2 3 8 4" xfId="2672"/>
    <cellStyle name="Valuta 2 3 8 5" xfId="1438"/>
    <cellStyle name="Valuta 2 3 9" xfId="513"/>
    <cellStyle name="Valuta 2 3 9 2" xfId="3044"/>
    <cellStyle name="Valuta 2 3 9 3" xfId="1810"/>
    <cellStyle name="Valuta 2 4" xfId="93"/>
    <cellStyle name="Valuta 2 4 2" xfId="214"/>
    <cellStyle name="Valuta 2 4 2 2" xfId="365"/>
    <cellStyle name="Valuta 2 4 2 2 2" xfId="763"/>
    <cellStyle name="Valuta 2 4 2 2 2 2" xfId="3294"/>
    <cellStyle name="Valuta 2 4 2 2 2 3" xfId="2060"/>
    <cellStyle name="Valuta 2 4 2 2 3" xfId="1173"/>
    <cellStyle name="Valuta 2 4 2 2 3 2" xfId="3704"/>
    <cellStyle name="Valuta 2 4 2 2 3 3" xfId="2470"/>
    <cellStyle name="Valuta 2 4 2 2 4" xfId="2902"/>
    <cellStyle name="Valuta 2 4 2 2 5" xfId="1668"/>
    <cellStyle name="Valuta 2 4 2 3" xfId="613"/>
    <cellStyle name="Valuta 2 4 2 3 2" xfId="3144"/>
    <cellStyle name="Valuta 2 4 2 3 3" xfId="1910"/>
    <cellStyle name="Valuta 2 4 2 4" xfId="1023"/>
    <cellStyle name="Valuta 2 4 2 4 2" xfId="3554"/>
    <cellStyle name="Valuta 2 4 2 4 3" xfId="2320"/>
    <cellStyle name="Valuta 2 4 2 5" xfId="2752"/>
    <cellStyle name="Valuta 2 4 2 6" xfId="1518"/>
    <cellStyle name="Valuta 2 4 3" xfId="311"/>
    <cellStyle name="Valuta 2 4 3 2" xfId="709"/>
    <cellStyle name="Valuta 2 4 3 2 2" xfId="3240"/>
    <cellStyle name="Valuta 2 4 3 2 3" xfId="2006"/>
    <cellStyle name="Valuta 2 4 3 3" xfId="1119"/>
    <cellStyle name="Valuta 2 4 3 3 2" xfId="3650"/>
    <cellStyle name="Valuta 2 4 3 3 3" xfId="2416"/>
    <cellStyle name="Valuta 2 4 3 4" xfId="2848"/>
    <cellStyle name="Valuta 2 4 3 5" xfId="1614"/>
    <cellStyle name="Valuta 2 4 4" xfId="415"/>
    <cellStyle name="Valuta 2 4 4 2" xfId="808"/>
    <cellStyle name="Valuta 2 4 4 2 2" xfId="3339"/>
    <cellStyle name="Valuta 2 4 4 2 3" xfId="2105"/>
    <cellStyle name="Valuta 2 4 4 3" xfId="1218"/>
    <cellStyle name="Valuta 2 4 4 3 2" xfId="3749"/>
    <cellStyle name="Valuta 2 4 4 3 3" xfId="2515"/>
    <cellStyle name="Valuta 2 4 4 4" xfId="2947"/>
    <cellStyle name="Valuta 2 4 4 5" xfId="1713"/>
    <cellStyle name="Valuta 2 4 5" xfId="144"/>
    <cellStyle name="Valuta 2 4 5 2" xfId="543"/>
    <cellStyle name="Valuta 2 4 5 2 2" xfId="3074"/>
    <cellStyle name="Valuta 2 4 5 2 3" xfId="1840"/>
    <cellStyle name="Valuta 2 4 5 3" xfId="953"/>
    <cellStyle name="Valuta 2 4 5 3 2" xfId="3484"/>
    <cellStyle name="Valuta 2 4 5 3 3" xfId="2250"/>
    <cellStyle name="Valuta 2 4 5 4" xfId="2682"/>
    <cellStyle name="Valuta 2 4 5 5" xfId="1448"/>
    <cellStyle name="Valuta 2 4 6" xfId="501"/>
    <cellStyle name="Valuta 2 4 6 2" xfId="3032"/>
    <cellStyle name="Valuta 2 4 6 3" xfId="1798"/>
    <cellStyle name="Valuta 2 4 7" xfId="911"/>
    <cellStyle name="Valuta 2 4 7 2" xfId="3442"/>
    <cellStyle name="Valuta 2 4 7 3" xfId="2208"/>
    <cellStyle name="Valuta 2 4 8" xfId="2640"/>
    <cellStyle name="Valuta 2 4 9" xfId="1406"/>
    <cellStyle name="Valuta 2 5" xfId="121"/>
    <cellStyle name="Valuta 2 5 2" xfId="236"/>
    <cellStyle name="Valuta 2 5 2 2" xfId="374"/>
    <cellStyle name="Valuta 2 5 2 2 2" xfId="772"/>
    <cellStyle name="Valuta 2 5 2 2 2 2" xfId="3303"/>
    <cellStyle name="Valuta 2 5 2 2 2 3" xfId="2069"/>
    <cellStyle name="Valuta 2 5 2 2 3" xfId="1182"/>
    <cellStyle name="Valuta 2 5 2 2 3 2" xfId="3713"/>
    <cellStyle name="Valuta 2 5 2 2 3 3" xfId="2479"/>
    <cellStyle name="Valuta 2 5 2 2 4" xfId="2911"/>
    <cellStyle name="Valuta 2 5 2 2 5" xfId="1677"/>
    <cellStyle name="Valuta 2 5 2 3" xfId="635"/>
    <cellStyle name="Valuta 2 5 2 3 2" xfId="3166"/>
    <cellStyle name="Valuta 2 5 2 3 3" xfId="1932"/>
    <cellStyle name="Valuta 2 5 2 4" xfId="1045"/>
    <cellStyle name="Valuta 2 5 2 4 2" xfId="3576"/>
    <cellStyle name="Valuta 2 5 2 4 3" xfId="2342"/>
    <cellStyle name="Valuta 2 5 2 5" xfId="2774"/>
    <cellStyle name="Valuta 2 5 2 6" xfId="1540"/>
    <cellStyle name="Valuta 2 5 3" xfId="320"/>
    <cellStyle name="Valuta 2 5 3 2" xfId="718"/>
    <cellStyle name="Valuta 2 5 3 2 2" xfId="3249"/>
    <cellStyle name="Valuta 2 5 3 2 3" xfId="2015"/>
    <cellStyle name="Valuta 2 5 3 3" xfId="1128"/>
    <cellStyle name="Valuta 2 5 3 3 2" xfId="3659"/>
    <cellStyle name="Valuta 2 5 3 3 3" xfId="2425"/>
    <cellStyle name="Valuta 2 5 3 4" xfId="2857"/>
    <cellStyle name="Valuta 2 5 3 5" xfId="1623"/>
    <cellStyle name="Valuta 2 5 4" xfId="433"/>
    <cellStyle name="Valuta 2 5 4 2" xfId="826"/>
    <cellStyle name="Valuta 2 5 4 2 2" xfId="3357"/>
    <cellStyle name="Valuta 2 5 4 2 3" xfId="2123"/>
    <cellStyle name="Valuta 2 5 4 3" xfId="1236"/>
    <cellStyle name="Valuta 2 5 4 3 2" xfId="3767"/>
    <cellStyle name="Valuta 2 5 4 3 3" xfId="2533"/>
    <cellStyle name="Valuta 2 5 4 4" xfId="2965"/>
    <cellStyle name="Valuta 2 5 4 5" xfId="1731"/>
    <cellStyle name="Valuta 2 5 5" xfId="162"/>
    <cellStyle name="Valuta 2 5 5 2" xfId="561"/>
    <cellStyle name="Valuta 2 5 5 2 2" xfId="3092"/>
    <cellStyle name="Valuta 2 5 5 2 3" xfId="1858"/>
    <cellStyle name="Valuta 2 5 5 3" xfId="971"/>
    <cellStyle name="Valuta 2 5 5 3 2" xfId="3502"/>
    <cellStyle name="Valuta 2 5 5 3 3" xfId="2268"/>
    <cellStyle name="Valuta 2 5 5 4" xfId="2700"/>
    <cellStyle name="Valuta 2 5 5 5" xfId="1466"/>
    <cellStyle name="Valuta 2 6" xfId="178"/>
    <cellStyle name="Valuta 2 6 2" xfId="260"/>
    <cellStyle name="Valuta 2 6 2 2" xfId="347"/>
    <cellStyle name="Valuta 2 6 2 2 2" xfId="745"/>
    <cellStyle name="Valuta 2 6 2 2 2 2" xfId="3276"/>
    <cellStyle name="Valuta 2 6 2 2 2 3" xfId="2042"/>
    <cellStyle name="Valuta 2 6 2 2 3" xfId="1155"/>
    <cellStyle name="Valuta 2 6 2 2 3 2" xfId="3686"/>
    <cellStyle name="Valuta 2 6 2 2 3 3" xfId="2452"/>
    <cellStyle name="Valuta 2 6 2 2 4" xfId="2884"/>
    <cellStyle name="Valuta 2 6 2 2 5" xfId="1650"/>
    <cellStyle name="Valuta 2 6 2 3" xfId="658"/>
    <cellStyle name="Valuta 2 6 2 3 2" xfId="3189"/>
    <cellStyle name="Valuta 2 6 2 3 3" xfId="1955"/>
    <cellStyle name="Valuta 2 6 2 4" xfId="1068"/>
    <cellStyle name="Valuta 2 6 2 4 2" xfId="3599"/>
    <cellStyle name="Valuta 2 6 2 4 3" xfId="2365"/>
    <cellStyle name="Valuta 2 6 2 5" xfId="2797"/>
    <cellStyle name="Valuta 2 6 2 6" xfId="1563"/>
    <cellStyle name="Valuta 2 6 3" xfId="293"/>
    <cellStyle name="Valuta 2 6 3 2" xfId="691"/>
    <cellStyle name="Valuta 2 6 3 2 2" xfId="3222"/>
    <cellStyle name="Valuta 2 6 3 2 3" xfId="1988"/>
    <cellStyle name="Valuta 2 6 3 3" xfId="1101"/>
    <cellStyle name="Valuta 2 6 3 3 2" xfId="3632"/>
    <cellStyle name="Valuta 2 6 3 3 3" xfId="2398"/>
    <cellStyle name="Valuta 2 6 3 4" xfId="2830"/>
    <cellStyle name="Valuta 2 6 3 5" xfId="1596"/>
    <cellStyle name="Valuta 2 6 4" xfId="451"/>
    <cellStyle name="Valuta 2 6 4 2" xfId="844"/>
    <cellStyle name="Valuta 2 6 4 2 2" xfId="3375"/>
    <cellStyle name="Valuta 2 6 4 2 3" xfId="2141"/>
    <cellStyle name="Valuta 2 6 4 3" xfId="1254"/>
    <cellStyle name="Valuta 2 6 4 3 2" xfId="3785"/>
    <cellStyle name="Valuta 2 6 4 3 3" xfId="2551"/>
    <cellStyle name="Valuta 2 6 4 4" xfId="2983"/>
    <cellStyle name="Valuta 2 6 4 5" xfId="1749"/>
    <cellStyle name="Valuta 2 6 5" xfId="577"/>
    <cellStyle name="Valuta 2 6 5 2" xfId="3108"/>
    <cellStyle name="Valuta 2 6 5 3" xfId="1874"/>
    <cellStyle name="Valuta 2 6 6" xfId="987"/>
    <cellStyle name="Valuta 2 6 6 2" xfId="3518"/>
    <cellStyle name="Valuta 2 6 6 3" xfId="2284"/>
    <cellStyle name="Valuta 2 6 7" xfId="2716"/>
    <cellStyle name="Valuta 2 6 8" xfId="1482"/>
    <cellStyle name="Valuta 2 7" xfId="187"/>
    <cellStyle name="Valuta 2 7 2" xfId="388"/>
    <cellStyle name="Valuta 2 7 2 2" xfId="782"/>
    <cellStyle name="Valuta 2 7 2 2 2" xfId="3313"/>
    <cellStyle name="Valuta 2 7 2 2 3" xfId="2079"/>
    <cellStyle name="Valuta 2 7 2 3" xfId="1192"/>
    <cellStyle name="Valuta 2 7 2 3 2" xfId="3723"/>
    <cellStyle name="Valuta 2 7 2 3 3" xfId="2489"/>
    <cellStyle name="Valuta 2 7 2 4" xfId="2921"/>
    <cellStyle name="Valuta 2 7 2 5" xfId="1687"/>
    <cellStyle name="Valuta 2 7 3" xfId="460"/>
    <cellStyle name="Valuta 2 7 3 2" xfId="853"/>
    <cellStyle name="Valuta 2 7 3 2 2" xfId="3384"/>
    <cellStyle name="Valuta 2 7 3 2 3" xfId="2150"/>
    <cellStyle name="Valuta 2 7 3 3" xfId="1263"/>
    <cellStyle name="Valuta 2 7 3 3 2" xfId="3794"/>
    <cellStyle name="Valuta 2 7 3 3 3" xfId="2560"/>
    <cellStyle name="Valuta 2 7 3 4" xfId="2992"/>
    <cellStyle name="Valuta 2 7 3 5" xfId="1758"/>
    <cellStyle name="Valuta 2 7 4" xfId="586"/>
    <cellStyle name="Valuta 2 7 4 2" xfId="3117"/>
    <cellStyle name="Valuta 2 7 4 3" xfId="1883"/>
    <cellStyle name="Valuta 2 7 5" xfId="996"/>
    <cellStyle name="Valuta 2 7 5 2" xfId="3527"/>
    <cellStyle name="Valuta 2 7 5 3" xfId="2293"/>
    <cellStyle name="Valuta 2 7 6" xfId="2725"/>
    <cellStyle name="Valuta 2 7 7" xfId="1491"/>
    <cellStyle name="Valuta 2 8" xfId="205"/>
    <cellStyle name="Valuta 2 8 2" xfId="329"/>
    <cellStyle name="Valuta 2 8 2 2" xfId="727"/>
    <cellStyle name="Valuta 2 8 2 2 2" xfId="3258"/>
    <cellStyle name="Valuta 2 8 2 2 3" xfId="2024"/>
    <cellStyle name="Valuta 2 8 2 3" xfId="1137"/>
    <cellStyle name="Valuta 2 8 2 3 2" xfId="3668"/>
    <cellStyle name="Valuta 2 8 2 3 3" xfId="2434"/>
    <cellStyle name="Valuta 2 8 2 4" xfId="2866"/>
    <cellStyle name="Valuta 2 8 2 5" xfId="1632"/>
    <cellStyle name="Valuta 2 8 3" xfId="604"/>
    <cellStyle name="Valuta 2 8 3 2" xfId="3135"/>
    <cellStyle name="Valuta 2 8 3 3" xfId="1901"/>
    <cellStyle name="Valuta 2 8 4" xfId="1014"/>
    <cellStyle name="Valuta 2 8 4 2" xfId="3545"/>
    <cellStyle name="Valuta 2 8 4 3" xfId="2311"/>
    <cellStyle name="Valuta 2 8 5" xfId="2743"/>
    <cellStyle name="Valuta 2 8 6" xfId="1509"/>
    <cellStyle name="Valuta 2 9" xfId="263"/>
    <cellStyle name="Valuta 2 9 2" xfId="275"/>
    <cellStyle name="Valuta 2 9 2 2" xfId="673"/>
    <cellStyle name="Valuta 2 9 2 2 2" xfId="3204"/>
    <cellStyle name="Valuta 2 9 2 2 3" xfId="1970"/>
    <cellStyle name="Valuta 2 9 2 3" xfId="1083"/>
    <cellStyle name="Valuta 2 9 2 3 2" xfId="3614"/>
    <cellStyle name="Valuta 2 9 2 3 3" xfId="2380"/>
    <cellStyle name="Valuta 2 9 2 4" xfId="2812"/>
    <cellStyle name="Valuta 2 9 2 5" xfId="1578"/>
    <cellStyle name="Valuta 2 9 3" xfId="661"/>
    <cellStyle name="Valuta 2 9 3 2" xfId="3192"/>
    <cellStyle name="Valuta 2 9 3 3" xfId="1958"/>
    <cellStyle name="Valuta 2 9 4" xfId="1071"/>
    <cellStyle name="Valuta 2 9 4 2" xfId="3602"/>
    <cellStyle name="Valuta 2 9 4 3" xfId="2368"/>
    <cellStyle name="Valuta 2 9 5" xfId="2800"/>
    <cellStyle name="Valuta 2 9 6" xfId="1566"/>
    <cellStyle name="Valuta 3" xfId="19"/>
    <cellStyle name="Valuta 3 2" xfId="122"/>
    <cellStyle name="Valuta 3 3" xfId="34"/>
    <cellStyle name="Valuta 4" xfId="1290"/>
    <cellStyle name="Valuta 5" xfId="1298"/>
    <cellStyle name="Valuta 6" xfId="4914"/>
    <cellStyle name="Vejica 2" xfId="389"/>
    <cellStyle name="Vejica 2 10" xfId="1360"/>
    <cellStyle name="Vejica 2 11" xfId="1361"/>
    <cellStyle name="Vejica 2 12" xfId="1362"/>
    <cellStyle name="Vejica 2 13" xfId="1363"/>
    <cellStyle name="Vejica 2 14" xfId="1364"/>
    <cellStyle name="Vejica 2 15" xfId="1365"/>
    <cellStyle name="Vejica 2 15 2" xfId="1366"/>
    <cellStyle name="Vejica 2 16" xfId="1367"/>
    <cellStyle name="Vejica 2 16 2" xfId="1368"/>
    <cellStyle name="Vejica 2 17" xfId="1369"/>
    <cellStyle name="Vejica 2 18" xfId="1370"/>
    <cellStyle name="Vejica 2 18 2" xfId="1371"/>
    <cellStyle name="Vejica 2 19" xfId="1372"/>
    <cellStyle name="Vejica 2 2" xfId="1373"/>
    <cellStyle name="Vejica 2 3" xfId="1374"/>
    <cellStyle name="Vejica 2 4" xfId="1375"/>
    <cellStyle name="Vejica 2 5" xfId="1376"/>
    <cellStyle name="Vejica 2 6" xfId="1377"/>
    <cellStyle name="Vejica 2 7" xfId="1378"/>
    <cellStyle name="Vejica 2 8" xfId="1379"/>
    <cellStyle name="Vejica 2 9" xfId="1380"/>
    <cellStyle name="Vejica 3" xfId="3851"/>
    <cellStyle name="Vejica 3 2" xfId="4915"/>
    <cellStyle name="Vejica 4" xfId="4916"/>
    <cellStyle name="Vejica 5" xfId="4925"/>
    <cellStyle name="Vnos 2" xfId="78"/>
    <cellStyle name="Vsota 2" xfId="79"/>
    <cellStyle name="Währung [0]_Compiling Utility Macros" xfId="1381"/>
    <cellStyle name="Währung_Compiling Utility Macros" xfId="1382"/>
    <cellStyle name="Warning Text" xfId="4917"/>
    <cellStyle name="Warning Text 2" xfId="4918"/>
    <cellStyle name="Warning Text 2 2" xfId="4919"/>
    <cellStyle name="Warning Text 3" xfId="4920"/>
    <cellStyle name="Warning Text 4" xfId="4921"/>
    <cellStyle name="Warning Text 5" xfId="4922"/>
    <cellStyle name="Warning Text 6" xfId="4923"/>
    <cellStyle name="Zboží" xfId="4924"/>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NUL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1</xdr:col>
      <xdr:colOff>9525</xdr:colOff>
      <xdr:row>60</xdr:row>
      <xdr:rowOff>9525</xdr:rowOff>
    </xdr:to>
    <xdr:pic>
      <xdr:nvPicPr>
        <xdr:cNvPr id="2" name="Picture 6" descr="null">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3" name="Picture 7" descr="null">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4" name="Picture 8" descr="null">
          <a:extLst>
            <a:ext uri="{FF2B5EF4-FFF2-40B4-BE49-F238E27FC236}">
              <a16:creationId xmlns=""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5" name="Picture 6" descr="null">
          <a:extLst>
            <a:ext uri="{FF2B5EF4-FFF2-40B4-BE49-F238E27FC236}">
              <a16:creationId xmlns=""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6" name="Picture 7" descr="null">
          <a:extLst>
            <a:ext uri="{FF2B5EF4-FFF2-40B4-BE49-F238E27FC236}">
              <a16:creationId xmlns=""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7" name="Picture 8" descr="null">
          <a:extLst>
            <a:ext uri="{FF2B5EF4-FFF2-40B4-BE49-F238E27FC236}">
              <a16:creationId xmlns=""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8" name="Picture 6" descr="null">
          <a:extLst>
            <a:ext uri="{FF2B5EF4-FFF2-40B4-BE49-F238E27FC236}">
              <a16:creationId xmlns=""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9" name="Picture 7" descr="null">
          <a:extLst>
            <a:ext uri="{FF2B5EF4-FFF2-40B4-BE49-F238E27FC236}">
              <a16:creationId xmlns=""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0" name="Picture 8" descr="null">
          <a:extLst>
            <a:ext uri="{FF2B5EF4-FFF2-40B4-BE49-F238E27FC236}">
              <a16:creationId xmlns=""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1" name="Picture 6" descr="null">
          <a:extLst>
            <a:ext uri="{FF2B5EF4-FFF2-40B4-BE49-F238E27FC236}">
              <a16:creationId xmlns=""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2" name="Picture 7" descr="null">
          <a:extLst>
            <a:ext uri="{FF2B5EF4-FFF2-40B4-BE49-F238E27FC236}">
              <a16:creationId xmlns=""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3" name="Picture 8" descr="null">
          <a:extLst>
            <a:ext uri="{FF2B5EF4-FFF2-40B4-BE49-F238E27FC236}">
              <a16:creationId xmlns=""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4" name="Picture 6" descr="null">
          <a:extLst>
            <a:ext uri="{FF2B5EF4-FFF2-40B4-BE49-F238E27FC236}">
              <a16:creationId xmlns=""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5" name="Picture 7" descr="null">
          <a:extLst>
            <a:ext uri="{FF2B5EF4-FFF2-40B4-BE49-F238E27FC236}">
              <a16:creationId xmlns=""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6" name="Picture 8" descr="null">
          <a:extLst>
            <a:ext uri="{FF2B5EF4-FFF2-40B4-BE49-F238E27FC236}">
              <a16:creationId xmlns=""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7" name="Picture 6" descr="null">
          <a:extLst>
            <a:ext uri="{FF2B5EF4-FFF2-40B4-BE49-F238E27FC236}">
              <a16:creationId xmlns=""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8" name="Picture 7" descr="null">
          <a:extLst>
            <a:ext uri="{FF2B5EF4-FFF2-40B4-BE49-F238E27FC236}">
              <a16:creationId xmlns=""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1</xdr:col>
      <xdr:colOff>0</xdr:colOff>
      <xdr:row>60</xdr:row>
      <xdr:rowOff>0</xdr:rowOff>
    </xdr:from>
    <xdr:to>
      <xdr:col>1</xdr:col>
      <xdr:colOff>9525</xdr:colOff>
      <xdr:row>60</xdr:row>
      <xdr:rowOff>9525</xdr:rowOff>
    </xdr:to>
    <xdr:pic>
      <xdr:nvPicPr>
        <xdr:cNvPr id="19" name="Picture 8" descr="null">
          <a:extLst>
            <a:ext uri="{FF2B5EF4-FFF2-40B4-BE49-F238E27FC236}">
              <a16:creationId xmlns=""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76350" y="2428875"/>
          <a:ext cx="9525" cy="9525"/>
        </a:xfrm>
        <a:prstGeom prst="rect">
          <a:avLst/>
        </a:prstGeom>
        <a:noFill/>
        <a:ln w="9525">
          <a:noFill/>
          <a:miter lim="800000"/>
          <a:headEnd/>
          <a:tailEnd/>
        </a:ln>
      </xdr:spPr>
    </xdr:pic>
    <xdr:clientData/>
  </xdr:twoCellAnchor>
  <xdr:twoCellAnchor editAs="oneCell">
    <xdr:from>
      <xdr:col>2</xdr:col>
      <xdr:colOff>0</xdr:colOff>
      <xdr:row>60</xdr:row>
      <xdr:rowOff>0</xdr:rowOff>
    </xdr:from>
    <xdr:to>
      <xdr:col>2</xdr:col>
      <xdr:colOff>9525</xdr:colOff>
      <xdr:row>60</xdr:row>
      <xdr:rowOff>9525</xdr:rowOff>
    </xdr:to>
    <xdr:pic>
      <xdr:nvPicPr>
        <xdr:cNvPr id="20" name="Picture 6" descr="null">
          <a:extLst>
            <a:ext uri="{FF2B5EF4-FFF2-40B4-BE49-F238E27FC236}">
              <a16:creationId xmlns=""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14525" y="2428875"/>
          <a:ext cx="9525" cy="9525"/>
        </a:xfrm>
        <a:prstGeom prst="rect">
          <a:avLst/>
        </a:prstGeom>
        <a:noFill/>
        <a:ln w="9525">
          <a:noFill/>
          <a:miter lim="800000"/>
          <a:headEnd/>
          <a:tailEnd/>
        </a:ln>
      </xdr:spPr>
    </xdr:pic>
    <xdr:clientData/>
  </xdr:twoCellAnchor>
  <xdr:twoCellAnchor editAs="oneCell">
    <xdr:from>
      <xdr:col>2</xdr:col>
      <xdr:colOff>0</xdr:colOff>
      <xdr:row>60</xdr:row>
      <xdr:rowOff>0</xdr:rowOff>
    </xdr:from>
    <xdr:to>
      <xdr:col>2</xdr:col>
      <xdr:colOff>9525</xdr:colOff>
      <xdr:row>60</xdr:row>
      <xdr:rowOff>9525</xdr:rowOff>
    </xdr:to>
    <xdr:pic>
      <xdr:nvPicPr>
        <xdr:cNvPr id="21" name="Picture 7" descr="null">
          <a:extLst>
            <a:ext uri="{FF2B5EF4-FFF2-40B4-BE49-F238E27FC236}">
              <a16:creationId xmlns=""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14525" y="2428875"/>
          <a:ext cx="9525" cy="9525"/>
        </a:xfrm>
        <a:prstGeom prst="rect">
          <a:avLst/>
        </a:prstGeom>
        <a:noFill/>
        <a:ln w="9525">
          <a:noFill/>
          <a:miter lim="800000"/>
          <a:headEnd/>
          <a:tailEnd/>
        </a:ln>
      </xdr:spPr>
    </xdr:pic>
    <xdr:clientData/>
  </xdr:twoCellAnchor>
  <xdr:twoCellAnchor editAs="oneCell">
    <xdr:from>
      <xdr:col>2</xdr:col>
      <xdr:colOff>0</xdr:colOff>
      <xdr:row>60</xdr:row>
      <xdr:rowOff>0</xdr:rowOff>
    </xdr:from>
    <xdr:to>
      <xdr:col>2</xdr:col>
      <xdr:colOff>9525</xdr:colOff>
      <xdr:row>60</xdr:row>
      <xdr:rowOff>9525</xdr:rowOff>
    </xdr:to>
    <xdr:pic>
      <xdr:nvPicPr>
        <xdr:cNvPr id="22" name="Picture 8" descr="null">
          <a:extLst>
            <a:ext uri="{FF2B5EF4-FFF2-40B4-BE49-F238E27FC236}">
              <a16:creationId xmlns=""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14525" y="2428875"/>
          <a:ext cx="95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219075</xdr:colOff>
      <xdr:row>0</xdr:row>
      <xdr:rowOff>28575</xdr:rowOff>
    </xdr:from>
    <xdr:to>
      <xdr:col>5</xdr:col>
      <xdr:colOff>688975</xdr:colOff>
      <xdr:row>2</xdr:row>
      <xdr:rowOff>130375</xdr:rowOff>
    </xdr:to>
    <xdr:pic>
      <xdr:nvPicPr>
        <xdr:cNvPr id="2" name="Slika 1">
          <a:extLst>
            <a:ext uri="{FF2B5EF4-FFF2-40B4-BE49-F238E27FC236}">
              <a16:creationId xmlns="" xmlns:a16="http://schemas.microsoft.com/office/drawing/2014/main" id="{00000000-0008-0000-08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4000"/>
                  </a14:imgEffect>
                </a14:imgLayer>
              </a14:imgProps>
            </a:ext>
            <a:ext uri="{28A0092B-C50C-407E-A947-70E740481C1C}">
              <a14:useLocalDpi xmlns:a14="http://schemas.microsoft.com/office/drawing/2010/main" val="0"/>
            </a:ext>
          </a:extLst>
        </a:blip>
        <a:stretch>
          <a:fillRect/>
        </a:stretch>
      </xdr:blipFill>
      <xdr:spPr>
        <a:xfrm>
          <a:off x="4714875" y="28575"/>
          <a:ext cx="1184275" cy="425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 val="1. Zem"/>
      <sheetName val="2. Bet"/>
      <sheetName val="List2"/>
      <sheetName val="Lis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zoomScale="140" zoomScaleNormal="140" workbookViewId="0">
      <selection activeCell="B11" sqref="B11:C11"/>
    </sheetView>
  </sheetViews>
  <sheetFormatPr defaultRowHeight="14.25"/>
  <cols>
    <col min="1" max="1" width="2.5703125" style="58" customWidth="1"/>
    <col min="2" max="2" width="66" style="62" customWidth="1"/>
    <col min="3" max="3" width="17.7109375" style="59" customWidth="1"/>
    <col min="4" max="4" width="16.7109375" style="60" customWidth="1"/>
    <col min="5" max="5" width="15.7109375" style="60" customWidth="1"/>
    <col min="6" max="6" width="9.140625" style="60" hidden="1" customWidth="1"/>
    <col min="7" max="16384" width="9.140625" style="60"/>
  </cols>
  <sheetData>
    <row r="1" spans="1:4" s="7" customFormat="1" ht="11.1" customHeight="1">
      <c r="A1" s="4" t="s">
        <v>16</v>
      </c>
      <c r="B1" s="5"/>
      <c r="C1" s="6" t="s">
        <v>158</v>
      </c>
    </row>
    <row r="2" spans="1:4" s="11" customFormat="1" ht="11.25">
      <c r="A2" s="8" t="s">
        <v>27</v>
      </c>
      <c r="B2" s="9"/>
      <c r="C2" s="10"/>
    </row>
    <row r="3" spans="1:4" s="11" customFormat="1" ht="11.1" customHeight="1">
      <c r="A3" s="8" t="s">
        <v>28</v>
      </c>
      <c r="B3" s="9"/>
      <c r="D3" s="12"/>
    </row>
    <row r="4" spans="1:4" s="11" customFormat="1" ht="15.75" customHeight="1">
      <c r="A4" s="8"/>
      <c r="B4" s="9"/>
      <c r="D4" s="12"/>
    </row>
    <row r="5" spans="1:4" s="11" customFormat="1" ht="15.75" customHeight="1">
      <c r="A5" s="8"/>
      <c r="B5" s="9"/>
      <c r="D5" s="12"/>
    </row>
    <row r="6" spans="1:4" s="11" customFormat="1" ht="15.75" customHeight="1">
      <c r="A6" s="8"/>
      <c r="B6" s="9"/>
      <c r="D6" s="12"/>
    </row>
    <row r="7" spans="1:4" s="11" customFormat="1" ht="15.75" customHeight="1">
      <c r="A7" s="8"/>
      <c r="B7" s="9"/>
      <c r="D7" s="12"/>
    </row>
    <row r="8" spans="1:4" s="15" customFormat="1" ht="15.75" customHeight="1">
      <c r="A8" s="13"/>
      <c r="B8" s="14" t="s">
        <v>24</v>
      </c>
      <c r="D8" s="16"/>
    </row>
    <row r="9" spans="1:4" s="15" customFormat="1" ht="15.75" customHeight="1">
      <c r="A9" s="13"/>
      <c r="B9" s="14"/>
      <c r="D9" s="16"/>
    </row>
    <row r="10" spans="1:4" s="15" customFormat="1" ht="18">
      <c r="A10" s="17"/>
      <c r="B10" s="1067" t="s">
        <v>184</v>
      </c>
      <c r="C10" s="1067"/>
      <c r="D10" s="16"/>
    </row>
    <row r="11" spans="1:4" s="15" customFormat="1" ht="18">
      <c r="A11" s="17"/>
      <c r="B11" s="1067"/>
      <c r="C11" s="1067"/>
      <c r="D11" s="16"/>
    </row>
    <row r="12" spans="1:4" s="15" customFormat="1" ht="15.75" customHeight="1">
      <c r="A12" s="17"/>
      <c r="B12" s="18"/>
      <c r="D12" s="16"/>
    </row>
    <row r="13" spans="1:4" s="15" customFormat="1" ht="15.75" customHeight="1">
      <c r="A13" s="17"/>
      <c r="B13" s="18"/>
      <c r="D13" s="16"/>
    </row>
    <row r="14" spans="1:4" s="15" customFormat="1" ht="15.75" customHeight="1">
      <c r="A14" s="17"/>
      <c r="B14" s="18"/>
      <c r="D14" s="16"/>
    </row>
    <row r="15" spans="1:4" s="21" customFormat="1" ht="15.75" customHeight="1">
      <c r="A15" s="19"/>
      <c r="B15" s="20"/>
      <c r="D15" s="22"/>
    </row>
    <row r="16" spans="1:4" s="24" customFormat="1" ht="15.75" customHeight="1">
      <c r="A16" s="23"/>
      <c r="B16" s="14" t="s">
        <v>25</v>
      </c>
      <c r="D16" s="25"/>
    </row>
    <row r="17" spans="1:4" s="24" customFormat="1" ht="15.75" customHeight="1">
      <c r="A17" s="23"/>
      <c r="B17" s="14"/>
      <c r="D17" s="25"/>
    </row>
    <row r="18" spans="1:4" s="15" customFormat="1" ht="15.75" customHeight="1">
      <c r="A18" s="17"/>
      <c r="B18" s="18" t="s">
        <v>159</v>
      </c>
      <c r="D18" s="16"/>
    </row>
    <row r="19" spans="1:4" s="15" customFormat="1" ht="15.75" customHeight="1">
      <c r="A19" s="17"/>
      <c r="B19" s="18" t="s">
        <v>160</v>
      </c>
      <c r="D19" s="16"/>
    </row>
    <row r="20" spans="1:4" s="21" customFormat="1" ht="15.75" customHeight="1">
      <c r="A20" s="19"/>
      <c r="B20" s="18" t="s">
        <v>161</v>
      </c>
      <c r="D20" s="22"/>
    </row>
    <row r="21" spans="1:4" s="21" customFormat="1" ht="15.75" customHeight="1">
      <c r="A21" s="19"/>
      <c r="B21" s="20"/>
      <c r="D21" s="22"/>
    </row>
    <row r="22" spans="1:4" s="21" customFormat="1" ht="15.75" customHeight="1">
      <c r="A22" s="19"/>
      <c r="B22" s="20"/>
      <c r="D22" s="22"/>
    </row>
    <row r="23" spans="1:4" s="21" customFormat="1" ht="15.75" customHeight="1">
      <c r="A23" s="19"/>
      <c r="B23" s="20"/>
      <c r="D23" s="22"/>
    </row>
    <row r="24" spans="1:4" s="21" customFormat="1" ht="15.75" customHeight="1">
      <c r="A24" s="19"/>
      <c r="B24" s="20"/>
      <c r="D24" s="22"/>
    </row>
    <row r="25" spans="1:4" s="21" customFormat="1" ht="15.75" customHeight="1">
      <c r="A25" s="19"/>
      <c r="B25" s="20"/>
      <c r="D25" s="22"/>
    </row>
    <row r="26" spans="1:4" s="21" customFormat="1" ht="20.25">
      <c r="A26" s="26"/>
      <c r="B26" s="27" t="s">
        <v>1868</v>
      </c>
      <c r="D26" s="22"/>
    </row>
    <row r="27" spans="1:4" s="21" customFormat="1" ht="15.75" customHeight="1">
      <c r="A27" s="26"/>
      <c r="B27" s="28"/>
      <c r="D27" s="22"/>
    </row>
    <row r="28" spans="1:4" s="21" customFormat="1" ht="15.75" customHeight="1">
      <c r="A28" s="19"/>
      <c r="B28" s="20"/>
      <c r="D28" s="22"/>
    </row>
    <row r="29" spans="1:4" s="21" customFormat="1" ht="15.75" customHeight="1">
      <c r="A29" s="19"/>
      <c r="B29" s="20"/>
      <c r="D29" s="22"/>
    </row>
    <row r="30" spans="1:4" s="21" customFormat="1" ht="15.75" customHeight="1">
      <c r="A30" s="19"/>
      <c r="B30" s="20"/>
      <c r="D30" s="22"/>
    </row>
    <row r="31" spans="1:4" s="21" customFormat="1" ht="15.75" customHeight="1">
      <c r="A31" s="19"/>
      <c r="B31" s="20"/>
      <c r="D31" s="22"/>
    </row>
    <row r="32" spans="1:4" s="21" customFormat="1" ht="15.75" customHeight="1">
      <c r="A32" s="19"/>
      <c r="B32" s="20"/>
      <c r="D32" s="22"/>
    </row>
    <row r="33" spans="1:4" s="21" customFormat="1" ht="15.75" customHeight="1">
      <c r="A33" s="19"/>
      <c r="B33" s="20"/>
      <c r="D33" s="22"/>
    </row>
    <row r="34" spans="1:4" s="21" customFormat="1" ht="15.75" customHeight="1">
      <c r="A34" s="19"/>
      <c r="B34" s="20"/>
      <c r="D34" s="22"/>
    </row>
    <row r="35" spans="1:4" s="29" customFormat="1" ht="15.75" customHeight="1">
      <c r="A35" s="19"/>
      <c r="B35" s="20"/>
      <c r="D35" s="30"/>
    </row>
    <row r="36" spans="1:4" s="33" customFormat="1" ht="15.75" customHeight="1">
      <c r="A36" s="31"/>
      <c r="B36" s="115" t="s">
        <v>112</v>
      </c>
      <c r="D36" s="34"/>
    </row>
    <row r="37" spans="1:4" s="33" customFormat="1" ht="15.75" customHeight="1">
      <c r="A37" s="31"/>
      <c r="B37" s="621" t="s">
        <v>1869</v>
      </c>
      <c r="D37" s="34"/>
    </row>
    <row r="38" spans="1:4" s="33" customFormat="1" ht="15.75" customHeight="1">
      <c r="A38" s="31"/>
      <c r="B38" s="115"/>
      <c r="D38" s="34"/>
    </row>
    <row r="39" spans="1:4" s="33" customFormat="1" ht="15.75" customHeight="1">
      <c r="A39" s="31"/>
      <c r="B39" s="32"/>
      <c r="D39" s="34"/>
    </row>
    <row r="40" spans="1:4" s="33" customFormat="1" ht="15.75" customHeight="1">
      <c r="A40" s="31"/>
      <c r="B40" s="32"/>
      <c r="D40" s="34"/>
    </row>
    <row r="41" spans="1:4" s="33" customFormat="1" ht="15.75" customHeight="1">
      <c r="A41" s="31"/>
      <c r="B41" s="32"/>
      <c r="D41" s="34"/>
    </row>
    <row r="42" spans="1:4" s="3" customFormat="1" ht="15.75" customHeight="1">
      <c r="A42" s="35"/>
      <c r="B42" s="1068" t="s">
        <v>113</v>
      </c>
      <c r="C42" s="1068"/>
    </row>
    <row r="43" spans="1:4" s="3" customFormat="1" ht="15.75" customHeight="1">
      <c r="A43" s="35"/>
      <c r="B43" s="32"/>
      <c r="C43" s="32"/>
    </row>
    <row r="44" spans="1:4" s="29" customFormat="1" ht="15.75" customHeight="1">
      <c r="A44" s="19"/>
      <c r="B44" s="20"/>
      <c r="D44" s="30"/>
    </row>
    <row r="45" spans="1:4" s="3" customFormat="1" ht="15.75" customHeight="1">
      <c r="A45" s="35"/>
      <c r="B45" s="1068" t="s">
        <v>114</v>
      </c>
      <c r="C45" s="1068"/>
    </row>
    <row r="46" spans="1:4" s="3" customFormat="1" ht="15.75" customHeight="1">
      <c r="A46" s="36"/>
      <c r="B46" s="621" t="s">
        <v>1870</v>
      </c>
      <c r="C46" s="32"/>
    </row>
    <row r="47" spans="1:4" s="29" customFormat="1" ht="15">
      <c r="A47" s="19"/>
      <c r="B47" s="20"/>
      <c r="D47" s="30"/>
    </row>
    <row r="48" spans="1:4" s="40" customFormat="1" ht="15.75">
      <c r="A48" s="37"/>
      <c r="B48" s="38"/>
      <c r="C48" s="39"/>
      <c r="D48" s="1"/>
    </row>
    <row r="49" spans="1:5" s="3" customFormat="1" ht="18">
      <c r="A49" s="35"/>
      <c r="B49" s="32"/>
      <c r="C49" s="41"/>
    </row>
    <row r="50" spans="1:5" s="3" customFormat="1" ht="15.75">
      <c r="A50" s="36"/>
      <c r="B50" s="32"/>
      <c r="C50" s="41"/>
    </row>
    <row r="51" spans="1:5" s="3" customFormat="1">
      <c r="A51" s="42"/>
      <c r="B51" s="32"/>
      <c r="C51" s="41"/>
      <c r="D51" s="41"/>
    </row>
    <row r="52" spans="1:5" s="3" customFormat="1" ht="15">
      <c r="A52" s="42"/>
      <c r="B52" s="20"/>
      <c r="C52" s="41"/>
    </row>
    <row r="53" spans="1:5" s="3" customFormat="1" ht="18">
      <c r="A53" s="42"/>
      <c r="B53" s="43"/>
      <c r="C53" s="41"/>
      <c r="D53" s="41"/>
    </row>
    <row r="54" spans="1:5" s="3" customFormat="1" ht="15.75">
      <c r="A54" s="42"/>
      <c r="B54" s="44"/>
      <c r="C54" s="41"/>
    </row>
    <row r="55" spans="1:5" s="3" customFormat="1">
      <c r="A55" s="42"/>
      <c r="B55" s="45"/>
      <c r="C55" s="41"/>
      <c r="D55" s="41"/>
    </row>
    <row r="56" spans="1:5" s="3" customFormat="1">
      <c r="A56" s="42"/>
      <c r="B56" s="45"/>
      <c r="C56" s="41"/>
    </row>
    <row r="57" spans="1:5" s="3" customFormat="1" ht="71.25" customHeight="1">
      <c r="A57" s="42"/>
      <c r="B57" s="45"/>
      <c r="C57" s="41"/>
    </row>
    <row r="58" spans="1:5" s="3" customFormat="1">
      <c r="A58" s="42"/>
      <c r="B58" s="45"/>
      <c r="C58" s="41"/>
      <c r="E58" s="46"/>
    </row>
    <row r="59" spans="1:5" s="3" customFormat="1">
      <c r="A59" s="42"/>
      <c r="B59" s="45"/>
      <c r="C59" s="41"/>
      <c r="D59" s="41"/>
    </row>
    <row r="60" spans="1:5" s="3" customFormat="1">
      <c r="A60" s="42"/>
      <c r="B60" s="45"/>
      <c r="C60" s="41"/>
      <c r="D60" s="41"/>
    </row>
    <row r="61" spans="1:5" s="3" customFormat="1">
      <c r="A61" s="42"/>
      <c r="B61" s="45"/>
      <c r="C61" s="41"/>
      <c r="D61" s="41"/>
    </row>
    <row r="62" spans="1:5" s="3" customFormat="1">
      <c r="A62" s="42"/>
      <c r="B62" s="47"/>
      <c r="C62" s="41"/>
      <c r="D62" s="41"/>
    </row>
    <row r="63" spans="1:5" s="3" customFormat="1" ht="14.25" customHeight="1">
      <c r="A63" s="42"/>
      <c r="B63" s="48"/>
      <c r="D63" s="49"/>
    </row>
    <row r="64" spans="1:5" s="3" customFormat="1" ht="42.75" customHeight="1">
      <c r="A64" s="42"/>
      <c r="B64" s="48"/>
      <c r="C64" s="41"/>
      <c r="D64" s="41"/>
    </row>
    <row r="65" spans="1:5" s="3" customFormat="1" ht="14.25" customHeight="1">
      <c r="A65" s="42"/>
      <c r="B65" s="48"/>
      <c r="C65" s="41"/>
      <c r="D65" s="41"/>
    </row>
    <row r="66" spans="1:5" s="3" customFormat="1" ht="57" customHeight="1">
      <c r="A66" s="42"/>
      <c r="B66" s="45"/>
      <c r="C66" s="41"/>
      <c r="D66" s="41"/>
    </row>
    <row r="67" spans="1:5" s="3" customFormat="1">
      <c r="A67" s="42"/>
      <c r="B67" s="45"/>
      <c r="C67" s="41"/>
    </row>
    <row r="68" spans="1:5" s="3" customFormat="1">
      <c r="A68" s="42"/>
      <c r="B68" s="45"/>
      <c r="C68" s="41"/>
    </row>
    <row r="69" spans="1:5" s="3" customFormat="1">
      <c r="A69" s="42"/>
      <c r="B69" s="45"/>
      <c r="C69" s="41"/>
      <c r="D69" s="41"/>
    </row>
    <row r="70" spans="1:5" s="3" customFormat="1">
      <c r="A70" s="42"/>
      <c r="B70" s="45"/>
      <c r="C70" s="41"/>
      <c r="E70" s="50"/>
    </row>
    <row r="71" spans="1:5" s="3" customFormat="1" ht="159.94999999999999" customHeight="1">
      <c r="A71" s="42"/>
      <c r="B71" s="45"/>
      <c r="C71" s="41"/>
      <c r="E71" s="50"/>
    </row>
    <row r="72" spans="1:5" s="3" customFormat="1">
      <c r="A72" s="42"/>
      <c r="B72" s="45"/>
      <c r="C72" s="41"/>
    </row>
    <row r="73" spans="1:5" s="3" customFormat="1">
      <c r="A73" s="42"/>
      <c r="B73" s="45"/>
      <c r="C73" s="41"/>
      <c r="D73" s="41"/>
    </row>
    <row r="74" spans="1:5" s="3" customFormat="1">
      <c r="A74" s="42"/>
      <c r="B74" s="48"/>
      <c r="C74" s="41"/>
      <c r="D74" s="41"/>
    </row>
    <row r="75" spans="1:5" s="3" customFormat="1">
      <c r="A75" s="42"/>
      <c r="B75" s="45"/>
      <c r="C75" s="41"/>
      <c r="D75" s="41"/>
    </row>
    <row r="76" spans="1:5" s="3" customFormat="1">
      <c r="A76" s="42"/>
      <c r="B76" s="48"/>
      <c r="C76" s="41"/>
      <c r="D76" s="41"/>
    </row>
    <row r="77" spans="1:5" s="3" customFormat="1">
      <c r="A77" s="42"/>
      <c r="B77" s="48"/>
      <c r="C77" s="41"/>
      <c r="D77" s="41"/>
    </row>
    <row r="78" spans="1:5" s="3" customFormat="1">
      <c r="A78" s="42"/>
      <c r="B78" s="48"/>
      <c r="C78" s="41"/>
      <c r="D78" s="41"/>
    </row>
    <row r="79" spans="1:5" s="3" customFormat="1" ht="159.94999999999999" customHeight="1">
      <c r="A79" s="42"/>
      <c r="B79" s="48"/>
      <c r="C79" s="41"/>
      <c r="E79" s="50"/>
    </row>
    <row r="80" spans="1:5" s="3" customFormat="1">
      <c r="A80" s="42"/>
      <c r="B80" s="48"/>
      <c r="C80" s="41"/>
    </row>
    <row r="81" spans="1:4" s="3" customFormat="1">
      <c r="A81" s="42"/>
      <c r="B81" s="48"/>
      <c r="C81" s="41"/>
      <c r="D81" s="41"/>
    </row>
    <row r="82" spans="1:4" s="3" customFormat="1">
      <c r="A82" s="42"/>
      <c r="B82" s="48"/>
      <c r="C82" s="41"/>
      <c r="D82" s="41"/>
    </row>
    <row r="83" spans="1:4" s="3" customFormat="1">
      <c r="A83" s="42"/>
      <c r="B83" s="45"/>
      <c r="C83" s="41"/>
      <c r="D83" s="41"/>
    </row>
    <row r="84" spans="1:4" s="3" customFormat="1">
      <c r="A84" s="42"/>
      <c r="B84" s="48"/>
      <c r="C84" s="41"/>
    </row>
    <row r="85" spans="1:4" s="3" customFormat="1">
      <c r="A85" s="42"/>
      <c r="B85" s="48"/>
      <c r="C85" s="41"/>
      <c r="D85" s="41"/>
    </row>
    <row r="86" spans="1:4" s="3" customFormat="1">
      <c r="A86" s="42"/>
      <c r="B86" s="48"/>
      <c r="C86" s="41"/>
      <c r="D86" s="41"/>
    </row>
    <row r="87" spans="1:4" s="3" customFormat="1" ht="60" customHeight="1">
      <c r="A87" s="42"/>
      <c r="B87" s="45"/>
      <c r="C87" s="41"/>
      <c r="D87" s="41"/>
    </row>
    <row r="88" spans="1:4" s="3" customFormat="1">
      <c r="A88" s="42"/>
      <c r="B88" s="51"/>
      <c r="C88" s="41"/>
      <c r="D88" s="41"/>
    </row>
    <row r="89" spans="1:4" s="3" customFormat="1">
      <c r="A89" s="42"/>
      <c r="B89" s="45"/>
      <c r="C89" s="41"/>
      <c r="D89" s="41"/>
    </row>
    <row r="90" spans="1:4" s="3" customFormat="1">
      <c r="A90" s="42"/>
      <c r="B90" s="45"/>
      <c r="C90" s="41"/>
    </row>
    <row r="91" spans="1:4" s="3" customFormat="1">
      <c r="A91" s="42"/>
      <c r="B91" s="45"/>
      <c r="C91" s="41"/>
      <c r="D91" s="41"/>
    </row>
    <row r="92" spans="1:4" s="3" customFormat="1">
      <c r="A92" s="42"/>
      <c r="B92" s="45"/>
      <c r="D92" s="49"/>
    </row>
    <row r="93" spans="1:4" s="3" customFormat="1">
      <c r="A93" s="42"/>
      <c r="B93" s="45"/>
      <c r="C93" s="41"/>
      <c r="D93" s="41"/>
    </row>
    <row r="94" spans="1:4" s="3" customFormat="1">
      <c r="A94" s="42"/>
      <c r="B94" s="45"/>
      <c r="C94" s="41"/>
    </row>
    <row r="95" spans="1:4" s="3" customFormat="1" ht="85.5" customHeight="1">
      <c r="A95" s="42"/>
      <c r="B95" s="45"/>
      <c r="C95" s="41"/>
      <c r="D95" s="41"/>
    </row>
    <row r="96" spans="1:4" s="3" customFormat="1">
      <c r="A96" s="42"/>
      <c r="B96" s="45"/>
      <c r="C96" s="41"/>
      <c r="D96" s="41"/>
    </row>
    <row r="97" spans="1:4" s="3" customFormat="1" ht="28.5" customHeight="1">
      <c r="A97" s="42"/>
      <c r="B97" s="45"/>
      <c r="C97" s="41"/>
      <c r="D97" s="41"/>
    </row>
    <row r="98" spans="1:4" s="3" customFormat="1">
      <c r="A98" s="42"/>
      <c r="B98" s="45"/>
      <c r="C98" s="52"/>
      <c r="D98" s="52"/>
    </row>
    <row r="99" spans="1:4" s="3" customFormat="1" ht="185.25" customHeight="1">
      <c r="A99" s="53"/>
      <c r="B99" s="45"/>
      <c r="C99" s="52"/>
      <c r="D99" s="52"/>
    </row>
    <row r="100" spans="1:4" s="52" customFormat="1">
      <c r="A100" s="50"/>
      <c r="B100" s="45"/>
      <c r="C100" s="41"/>
      <c r="D100" s="41"/>
    </row>
    <row r="101" spans="1:4" s="52" customFormat="1">
      <c r="A101" s="50"/>
      <c r="B101" s="45"/>
      <c r="C101" s="41"/>
      <c r="D101" s="41"/>
    </row>
    <row r="102" spans="1:4" s="52" customFormat="1">
      <c r="A102" s="50"/>
      <c r="B102" s="45"/>
      <c r="C102" s="41"/>
      <c r="D102" s="41"/>
    </row>
    <row r="103" spans="1:4" s="52" customFormat="1">
      <c r="A103" s="50"/>
      <c r="B103" s="54"/>
      <c r="C103" s="41"/>
      <c r="D103" s="41"/>
    </row>
    <row r="104" spans="1:4" s="52" customFormat="1">
      <c r="A104" s="50"/>
      <c r="B104" s="55"/>
      <c r="C104" s="41"/>
      <c r="D104" s="41"/>
    </row>
    <row r="105" spans="1:4" s="52" customFormat="1">
      <c r="A105" s="42"/>
      <c r="B105" s="55"/>
      <c r="C105" s="41"/>
      <c r="D105" s="41"/>
    </row>
    <row r="106" spans="1:4" s="52" customFormat="1" ht="114" customHeight="1">
      <c r="A106" s="53"/>
      <c r="B106" s="55"/>
    </row>
    <row r="107" spans="1:4" s="52" customFormat="1">
      <c r="A107" s="42"/>
      <c r="B107" s="55"/>
      <c r="C107" s="41"/>
      <c r="D107" s="41"/>
    </row>
    <row r="108" spans="1:4" s="52" customFormat="1">
      <c r="A108" s="42"/>
      <c r="B108" s="55"/>
      <c r="C108" s="41"/>
      <c r="D108" s="41"/>
    </row>
    <row r="109" spans="1:4" s="52" customFormat="1" ht="15">
      <c r="A109" s="56"/>
      <c r="B109" s="48"/>
      <c r="C109" s="2"/>
      <c r="D109" s="2"/>
    </row>
    <row r="110" spans="1:4" s="52" customFormat="1">
      <c r="A110" s="42"/>
      <c r="B110" s="54"/>
      <c r="C110" s="41"/>
      <c r="D110" s="3"/>
    </row>
    <row r="111" spans="1:4" s="57" customFormat="1">
      <c r="A111" s="42"/>
      <c r="B111" s="48"/>
      <c r="C111" s="41"/>
      <c r="D111" s="3"/>
    </row>
    <row r="112" spans="1:4" s="57" customFormat="1">
      <c r="A112" s="42"/>
      <c r="B112" s="48"/>
      <c r="C112" s="41"/>
      <c r="D112" s="3"/>
    </row>
    <row r="113" spans="1:4" s="57" customFormat="1" ht="15.75">
      <c r="A113" s="42"/>
      <c r="B113" s="44"/>
      <c r="C113" s="41"/>
      <c r="D113" s="3"/>
    </row>
    <row r="114" spans="1:4" s="57" customFormat="1">
      <c r="A114" s="42"/>
      <c r="B114" s="45"/>
      <c r="C114" s="41"/>
      <c r="D114" s="3"/>
    </row>
    <row r="115" spans="1:4" s="57" customFormat="1">
      <c r="A115" s="42"/>
      <c r="B115" s="45"/>
      <c r="C115" s="41"/>
      <c r="D115" s="3"/>
    </row>
    <row r="116" spans="1:4">
      <c r="B116" s="45"/>
    </row>
    <row r="117" spans="1:4" s="52" customFormat="1">
      <c r="A117" s="58"/>
      <c r="B117" s="45"/>
      <c r="C117" s="59"/>
      <c r="D117" s="60"/>
    </row>
    <row r="118" spans="1:4" s="3" customFormat="1">
      <c r="A118" s="58"/>
      <c r="B118" s="45"/>
      <c r="C118" s="59"/>
      <c r="D118" s="60"/>
    </row>
    <row r="119" spans="1:4" s="61" customFormat="1" ht="15">
      <c r="A119" s="58"/>
      <c r="B119" s="45"/>
      <c r="C119" s="59"/>
      <c r="D119" s="60"/>
    </row>
    <row r="120" spans="1:4" s="3" customFormat="1">
      <c r="A120" s="58"/>
      <c r="B120" s="62"/>
      <c r="C120" s="59"/>
      <c r="D120" s="60"/>
    </row>
  </sheetData>
  <sheetProtection selectLockedCells="1" selectUnlockedCells="1"/>
  <mergeCells count="4">
    <mergeCell ref="B10:C10"/>
    <mergeCell ref="B11:C11"/>
    <mergeCell ref="B42:C42"/>
    <mergeCell ref="B45:C45"/>
  </mergeCells>
  <pageMargins left="0.98425196850393704" right="0.39370078740157483" top="0.59055118110236227" bottom="0.59055118110236227" header="0.39370078740157483"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Zeros="0" topLeftCell="A25" zoomScale="140" zoomScaleNormal="140" zoomScaleSheetLayoutView="140" workbookViewId="0">
      <selection activeCell="E9" sqref="E9"/>
    </sheetView>
  </sheetViews>
  <sheetFormatPr defaultRowHeight="14.25"/>
  <cols>
    <col min="1" max="1" width="8.7109375" style="605" customWidth="1"/>
    <col min="2" max="2" width="41.7109375" style="175" customWidth="1"/>
    <col min="3" max="3" width="5.7109375" style="192" customWidth="1"/>
    <col min="4" max="5" width="10.7109375" style="148" customWidth="1"/>
    <col min="6" max="6" width="13.7109375" style="148" customWidth="1"/>
    <col min="7" max="16384" width="9.140625" style="130"/>
  </cols>
  <sheetData>
    <row r="1" spans="1:6" s="97" customFormat="1" ht="11.1" customHeight="1">
      <c r="A1" s="591" t="s">
        <v>16</v>
      </c>
      <c r="B1" s="120"/>
      <c r="C1" s="121"/>
      <c r="D1" s="117"/>
      <c r="E1" s="117"/>
      <c r="F1" s="117" t="s">
        <v>158</v>
      </c>
    </row>
    <row r="2" spans="1:6" s="97" customFormat="1" ht="11.1" customHeight="1">
      <c r="A2" s="592" t="s">
        <v>17</v>
      </c>
      <c r="B2" s="118"/>
      <c r="D2" s="122"/>
      <c r="F2" s="178"/>
    </row>
    <row r="3" spans="1:6" s="97" customFormat="1" ht="11.1" customHeight="1">
      <c r="A3" s="592" t="s">
        <v>28</v>
      </c>
      <c r="B3" s="118"/>
      <c r="F3" s="179"/>
    </row>
    <row r="4" spans="1:6" s="97" customFormat="1" ht="11.1" customHeight="1">
      <c r="A4" s="592"/>
      <c r="B4" s="118"/>
      <c r="F4" s="179"/>
    </row>
    <row r="5" spans="1:6" s="180" customFormat="1" ht="25.5" customHeight="1">
      <c r="A5" s="593" t="s">
        <v>107</v>
      </c>
      <c r="B5" s="249" t="s">
        <v>106</v>
      </c>
      <c r="C5" s="249" t="s">
        <v>0</v>
      </c>
      <c r="D5" s="248" t="s">
        <v>1</v>
      </c>
      <c r="E5" s="248" t="s">
        <v>425</v>
      </c>
      <c r="F5" s="248" t="s">
        <v>2</v>
      </c>
    </row>
    <row r="6" spans="1:6" s="97" customFormat="1" ht="11.1" customHeight="1">
      <c r="A6" s="615"/>
      <c r="B6" s="608"/>
      <c r="C6" s="609"/>
      <c r="D6" s="606"/>
      <c r="E6" s="606"/>
      <c r="F6" s="612"/>
    </row>
    <row r="7" spans="1:6" s="172" customFormat="1" ht="15">
      <c r="A7" s="596" t="s">
        <v>183</v>
      </c>
      <c r="B7" s="585" t="s">
        <v>29</v>
      </c>
      <c r="C7" s="586"/>
      <c r="D7" s="584"/>
      <c r="E7" s="584"/>
      <c r="F7" s="584"/>
    </row>
    <row r="8" spans="1:6" s="1062" customFormat="1" ht="12.75">
      <c r="A8" s="554"/>
      <c r="B8" s="662"/>
      <c r="C8" s="260"/>
      <c r="D8" s="156"/>
      <c r="E8" s="156"/>
      <c r="F8" s="156"/>
    </row>
    <row r="9" spans="1:6" s="71" customFormat="1" ht="127.5">
      <c r="A9" s="554" t="s">
        <v>1878</v>
      </c>
      <c r="B9" s="66" t="s">
        <v>122</v>
      </c>
      <c r="C9" s="63" t="s">
        <v>5</v>
      </c>
      <c r="D9" s="133">
        <v>1</v>
      </c>
      <c r="E9" s="65">
        <v>0</v>
      </c>
      <c r="F9" s="153">
        <f t="shared" ref="F9" si="0">D9*E9</f>
        <v>0</v>
      </c>
    </row>
    <row r="10" spans="1:6" s="71" customFormat="1" ht="12.75">
      <c r="A10" s="554"/>
      <c r="B10" s="132"/>
      <c r="C10" s="63"/>
      <c r="D10" s="133"/>
      <c r="E10" s="153"/>
      <c r="F10" s="153"/>
    </row>
    <row r="11" spans="1:6" s="71" customFormat="1" ht="76.5">
      <c r="A11" s="554" t="s">
        <v>1879</v>
      </c>
      <c r="B11" s="132" t="s">
        <v>464</v>
      </c>
      <c r="C11" s="63" t="s">
        <v>120</v>
      </c>
      <c r="D11" s="133">
        <v>33915</v>
      </c>
      <c r="E11" s="65">
        <v>0</v>
      </c>
      <c r="F11" s="153">
        <f t="shared" ref="F11" si="1">D11*E11</f>
        <v>0</v>
      </c>
    </row>
    <row r="12" spans="1:6" s="71" customFormat="1" ht="12.75">
      <c r="A12" s="554"/>
      <c r="B12" s="132"/>
      <c r="C12" s="63"/>
      <c r="D12" s="133"/>
      <c r="E12" s="153"/>
      <c r="F12" s="153"/>
    </row>
    <row r="13" spans="1:6" s="71" customFormat="1" ht="102">
      <c r="A13" s="554" t="s">
        <v>1880</v>
      </c>
      <c r="B13" s="132" t="s">
        <v>520</v>
      </c>
      <c r="C13" s="63" t="s">
        <v>100</v>
      </c>
      <c r="D13" s="133">
        <v>266</v>
      </c>
      <c r="E13" s="65">
        <v>0</v>
      </c>
      <c r="F13" s="153">
        <f t="shared" ref="F13" si="2">D13*E13</f>
        <v>0</v>
      </c>
    </row>
    <row r="14" spans="1:6" s="71" customFormat="1" ht="12.75">
      <c r="A14" s="554"/>
      <c r="B14" s="132"/>
      <c r="C14" s="63"/>
      <c r="D14" s="133"/>
      <c r="E14" s="153"/>
      <c r="F14" s="153"/>
    </row>
    <row r="15" spans="1:6" s="71" customFormat="1" ht="140.25">
      <c r="A15" s="554" t="s">
        <v>1881</v>
      </c>
      <c r="B15" s="132" t="s">
        <v>1806</v>
      </c>
      <c r="C15" s="63" t="s">
        <v>100</v>
      </c>
      <c r="D15" s="70">
        <v>374</v>
      </c>
      <c r="E15" s="65">
        <v>0</v>
      </c>
      <c r="F15" s="153">
        <f t="shared" ref="F15" si="3">D15*E15</f>
        <v>0</v>
      </c>
    </row>
    <row r="16" spans="1:6" s="71" customFormat="1" ht="12.75">
      <c r="A16" s="554"/>
      <c r="B16" s="620"/>
      <c r="C16" s="63"/>
      <c r="D16" s="70"/>
      <c r="E16" s="69"/>
      <c r="F16" s="153"/>
    </row>
    <row r="17" spans="1:6" s="71" customFormat="1" ht="127.5">
      <c r="A17" s="554" t="s">
        <v>1882</v>
      </c>
      <c r="B17" s="132" t="s">
        <v>1807</v>
      </c>
      <c r="C17" s="63" t="s">
        <v>5</v>
      </c>
      <c r="D17" s="70">
        <v>2</v>
      </c>
      <c r="E17" s="65">
        <v>0</v>
      </c>
      <c r="F17" s="153">
        <f t="shared" ref="F17" si="4">D17*E17</f>
        <v>0</v>
      </c>
    </row>
    <row r="18" spans="1:6" s="71" customFormat="1" ht="12.75">
      <c r="A18" s="554"/>
      <c r="B18" s="620"/>
      <c r="C18" s="63"/>
      <c r="D18" s="70"/>
      <c r="E18" s="69"/>
      <c r="F18" s="153"/>
    </row>
    <row r="19" spans="1:6" s="71" customFormat="1" ht="127.5">
      <c r="A19" s="554" t="s">
        <v>1883</v>
      </c>
      <c r="B19" s="132" t="s">
        <v>1808</v>
      </c>
      <c r="C19" s="63" t="s">
        <v>5</v>
      </c>
      <c r="D19" s="70">
        <v>1</v>
      </c>
      <c r="E19" s="65">
        <v>0</v>
      </c>
      <c r="F19" s="153">
        <f t="shared" ref="F19" si="5">D19*E19</f>
        <v>0</v>
      </c>
    </row>
    <row r="20" spans="1:6" s="71" customFormat="1" ht="12.75">
      <c r="A20" s="554"/>
      <c r="B20" s="132"/>
      <c r="C20" s="63"/>
      <c r="D20" s="133"/>
      <c r="E20" s="153"/>
      <c r="F20" s="153"/>
    </row>
    <row r="21" spans="1:6" s="71" customFormat="1" ht="140.25">
      <c r="A21" s="554" t="s">
        <v>1884</v>
      </c>
      <c r="B21" s="132" t="s">
        <v>1383</v>
      </c>
      <c r="C21" s="63" t="s">
        <v>5</v>
      </c>
      <c r="D21" s="133">
        <v>10</v>
      </c>
      <c r="E21" s="65">
        <v>0</v>
      </c>
      <c r="F21" s="153">
        <f t="shared" ref="F21" si="6">D21*E21</f>
        <v>0</v>
      </c>
    </row>
    <row r="22" spans="1:6" s="71" customFormat="1" ht="12.75">
      <c r="A22" s="554"/>
      <c r="B22" s="132"/>
      <c r="C22" s="63"/>
      <c r="D22" s="133"/>
      <c r="E22" s="153"/>
      <c r="F22" s="153"/>
    </row>
    <row r="23" spans="1:6" s="71" customFormat="1" ht="89.25">
      <c r="A23" s="554" t="s">
        <v>1885</v>
      </c>
      <c r="B23" s="132" t="s">
        <v>1382</v>
      </c>
      <c r="C23" s="63" t="s">
        <v>100</v>
      </c>
      <c r="D23" s="133">
        <v>1</v>
      </c>
      <c r="E23" s="65">
        <v>0</v>
      </c>
      <c r="F23" s="153">
        <f t="shared" ref="F23" si="7">D23*E23</f>
        <v>0</v>
      </c>
    </row>
    <row r="24" spans="1:6" s="71" customFormat="1" ht="12.75">
      <c r="A24" s="554"/>
      <c r="B24" s="132"/>
      <c r="C24" s="63"/>
      <c r="D24" s="133"/>
      <c r="E24" s="153"/>
      <c r="F24" s="153"/>
    </row>
    <row r="25" spans="1:6" s="1062" customFormat="1" ht="63.75">
      <c r="A25" s="554" t="s">
        <v>1886</v>
      </c>
      <c r="B25" s="132" t="s">
        <v>109</v>
      </c>
      <c r="C25" s="63" t="s">
        <v>5</v>
      </c>
      <c r="D25" s="133">
        <v>5</v>
      </c>
      <c r="E25" s="65">
        <v>0</v>
      </c>
      <c r="F25" s="153">
        <f t="shared" ref="F25" si="8">D25*E25</f>
        <v>0</v>
      </c>
    </row>
    <row r="26" spans="1:6" s="71" customFormat="1" ht="12.75">
      <c r="A26" s="554"/>
      <c r="B26" s="132"/>
      <c r="C26" s="63"/>
      <c r="D26" s="133"/>
      <c r="E26" s="153"/>
      <c r="F26" s="153"/>
    </row>
    <row r="27" spans="1:6" s="71" customFormat="1" ht="63.75">
      <c r="A27" s="554" t="s">
        <v>1887</v>
      </c>
      <c r="B27" s="66" t="s">
        <v>187</v>
      </c>
      <c r="C27" s="63" t="s">
        <v>30</v>
      </c>
      <c r="D27" s="133">
        <v>1</v>
      </c>
      <c r="E27" s="65">
        <v>0</v>
      </c>
      <c r="F27" s="153">
        <f t="shared" ref="F27" si="9">D27*E27</f>
        <v>0</v>
      </c>
    </row>
    <row r="28" spans="1:6" s="71" customFormat="1" ht="12.75">
      <c r="A28" s="554"/>
      <c r="B28" s="132"/>
      <c r="C28" s="63"/>
      <c r="D28" s="133"/>
      <c r="E28" s="153"/>
      <c r="F28" s="153"/>
    </row>
    <row r="29" spans="1:6" s="71" customFormat="1" ht="51">
      <c r="A29" s="554" t="s">
        <v>1888</v>
      </c>
      <c r="B29" s="132" t="s">
        <v>108</v>
      </c>
      <c r="C29" s="63" t="s">
        <v>30</v>
      </c>
      <c r="D29" s="133">
        <v>1</v>
      </c>
      <c r="E29" s="65">
        <v>0</v>
      </c>
      <c r="F29" s="153">
        <f t="shared" ref="F29" si="10">D29*E29</f>
        <v>0</v>
      </c>
    </row>
    <row r="30" spans="1:6" s="71" customFormat="1" ht="12.75">
      <c r="A30" s="554"/>
      <c r="B30" s="132"/>
      <c r="C30" s="63"/>
      <c r="D30" s="133"/>
      <c r="E30" s="153"/>
      <c r="F30" s="153"/>
    </row>
    <row r="31" spans="1:6" s="71" customFormat="1" ht="25.5">
      <c r="A31" s="554" t="s">
        <v>1889</v>
      </c>
      <c r="B31" s="66" t="s">
        <v>1384</v>
      </c>
      <c r="C31" s="63" t="s">
        <v>30</v>
      </c>
      <c r="D31" s="133">
        <v>1</v>
      </c>
      <c r="E31" s="65">
        <v>0</v>
      </c>
      <c r="F31" s="153">
        <f t="shared" ref="F31" si="11">D31*E31</f>
        <v>0</v>
      </c>
    </row>
    <row r="32" spans="1:6" s="71" customFormat="1" ht="12.75">
      <c r="A32" s="554"/>
      <c r="B32" s="132"/>
      <c r="C32" s="63"/>
      <c r="D32" s="133"/>
      <c r="E32" s="153"/>
      <c r="F32" s="153"/>
    </row>
    <row r="33" spans="1:6" s="71" customFormat="1" ht="38.25">
      <c r="A33" s="554" t="s">
        <v>1890</v>
      </c>
      <c r="B33" s="66" t="s">
        <v>1385</v>
      </c>
      <c r="C33" s="63" t="s">
        <v>30</v>
      </c>
      <c r="D33" s="133">
        <v>1</v>
      </c>
      <c r="E33" s="65">
        <v>0</v>
      </c>
      <c r="F33" s="153">
        <f t="shared" ref="F33" si="12">D33*E33</f>
        <v>0</v>
      </c>
    </row>
    <row r="34" spans="1:6" s="71" customFormat="1" ht="12.75">
      <c r="A34" s="554"/>
      <c r="B34" s="132"/>
      <c r="C34" s="63"/>
      <c r="D34" s="133"/>
      <c r="E34" s="153"/>
      <c r="F34" s="153"/>
    </row>
    <row r="35" spans="1:6" s="1062" customFormat="1" ht="25.5">
      <c r="A35" s="554" t="s">
        <v>1891</v>
      </c>
      <c r="B35" s="66" t="s">
        <v>1386</v>
      </c>
      <c r="C35" s="63" t="s">
        <v>30</v>
      </c>
      <c r="D35" s="133">
        <v>1</v>
      </c>
      <c r="E35" s="65">
        <v>0</v>
      </c>
      <c r="F35" s="153">
        <f t="shared" ref="F35" si="13">D35*E35</f>
        <v>0</v>
      </c>
    </row>
    <row r="36" spans="1:6" s="71" customFormat="1" ht="12.75">
      <c r="A36" s="554"/>
      <c r="B36" s="132"/>
      <c r="C36" s="63"/>
      <c r="D36" s="133"/>
      <c r="E36" s="153"/>
      <c r="F36" s="153"/>
    </row>
    <row r="37" spans="1:6" s="1062" customFormat="1" ht="25.5">
      <c r="A37" s="554" t="s">
        <v>1892</v>
      </c>
      <c r="B37" s="132" t="s">
        <v>111</v>
      </c>
      <c r="C37" s="63" t="s">
        <v>30</v>
      </c>
      <c r="D37" s="133">
        <v>1</v>
      </c>
      <c r="E37" s="65">
        <v>0</v>
      </c>
      <c r="F37" s="153">
        <f t="shared" ref="F37" si="14">D37*E37</f>
        <v>0</v>
      </c>
    </row>
    <row r="38" spans="1:6" s="71" customFormat="1" ht="12.75">
      <c r="A38" s="554"/>
      <c r="B38" s="132"/>
      <c r="C38" s="63"/>
      <c r="D38" s="133"/>
      <c r="E38" s="153"/>
      <c r="F38" s="153"/>
    </row>
    <row r="39" spans="1:6" s="1062" customFormat="1" ht="89.25">
      <c r="A39" s="554" t="s">
        <v>1893</v>
      </c>
      <c r="B39" s="66" t="s">
        <v>1387</v>
      </c>
      <c r="C39" s="63" t="s">
        <v>30</v>
      </c>
      <c r="D39" s="133">
        <v>1</v>
      </c>
      <c r="E39" s="65">
        <v>0</v>
      </c>
      <c r="F39" s="153">
        <f t="shared" ref="F39" si="15">D39*E39</f>
        <v>0</v>
      </c>
    </row>
    <row r="40" spans="1:6" s="71" customFormat="1" ht="12.75">
      <c r="A40" s="554"/>
      <c r="B40" s="132"/>
      <c r="C40" s="63"/>
      <c r="D40" s="133"/>
      <c r="E40" s="153"/>
      <c r="F40" s="153"/>
    </row>
    <row r="41" spans="1:6" s="1062" customFormat="1" ht="12.75">
      <c r="A41" s="554" t="s">
        <v>1894</v>
      </c>
      <c r="B41" s="132" t="s">
        <v>1388</v>
      </c>
      <c r="C41" s="63" t="s">
        <v>33</v>
      </c>
      <c r="D41" s="133">
        <v>300</v>
      </c>
      <c r="E41" s="65">
        <v>0</v>
      </c>
      <c r="F41" s="153">
        <f t="shared" ref="F41" si="16">D41*E41</f>
        <v>0</v>
      </c>
    </row>
    <row r="42" spans="1:6" s="71" customFormat="1" ht="13.5" thickBot="1">
      <c r="A42" s="1063"/>
      <c r="B42" s="132"/>
      <c r="C42" s="63"/>
      <c r="D42" s="133"/>
      <c r="E42" s="153"/>
      <c r="F42" s="153"/>
    </row>
    <row r="43" spans="1:6" s="194" customFormat="1" ht="16.5" thickTop="1" thickBot="1">
      <c r="A43" s="597" t="str">
        <f>A7</f>
        <v>8.</v>
      </c>
      <c r="B43" s="1064" t="str">
        <f>B7</f>
        <v>OSTALA DELA</v>
      </c>
      <c r="C43" s="142"/>
      <c r="D43" s="143"/>
      <c r="E43" s="143"/>
      <c r="F43" s="143">
        <f>SUM(F7:F42)</f>
        <v>0</v>
      </c>
    </row>
    <row r="44" spans="1:6" ht="16.5" thickTop="1">
      <c r="A44" s="1065"/>
      <c r="B44" s="96"/>
      <c r="C44" s="188"/>
      <c r="D44" s="189"/>
      <c r="E44" s="189"/>
      <c r="F44" s="189"/>
    </row>
    <row r="45" spans="1:6">
      <c r="A45" s="707"/>
      <c r="B45" s="681"/>
      <c r="C45" s="688"/>
      <c r="D45" s="672"/>
      <c r="E45" s="672"/>
      <c r="F45" s="672"/>
    </row>
    <row r="46" spans="1:6">
      <c r="A46" s="706"/>
      <c r="B46" s="673"/>
      <c r="C46" s="682"/>
      <c r="D46" s="703"/>
      <c r="E46" s="623"/>
      <c r="F46" s="623"/>
    </row>
    <row r="47" spans="1:6">
      <c r="A47" s="706"/>
      <c r="B47" s="687"/>
      <c r="C47" s="682"/>
      <c r="D47" s="623"/>
      <c r="E47" s="623"/>
      <c r="F47" s="623"/>
    </row>
    <row r="48" spans="1:6">
      <c r="A48" s="603"/>
      <c r="B48" s="190"/>
      <c r="C48" s="191"/>
      <c r="D48" s="133"/>
      <c r="E48" s="133"/>
      <c r="F48" s="133"/>
    </row>
    <row r="49" spans="1:6">
      <c r="A49" s="603"/>
      <c r="B49" s="190"/>
      <c r="C49" s="91"/>
      <c r="D49" s="133"/>
      <c r="E49" s="133"/>
      <c r="F49" s="133"/>
    </row>
    <row r="50" spans="1:6">
      <c r="A50" s="603"/>
      <c r="B50" s="190"/>
      <c r="C50" s="91"/>
      <c r="D50" s="133"/>
      <c r="E50" s="133"/>
      <c r="F50" s="133"/>
    </row>
    <row r="51" spans="1:6">
      <c r="A51" s="604"/>
      <c r="B51" s="186"/>
      <c r="C51" s="187"/>
      <c r="D51" s="129"/>
      <c r="E51" s="129"/>
      <c r="F51" s="129"/>
    </row>
  </sheetData>
  <sheetProtection password="D692" sheet="1" objects="1" scenarios="1" selectLockedCells="1"/>
  <pageMargins left="0.70866141732283472" right="0.51181102362204722" top="0.98425196850393704" bottom="0.59055118110236227" header="0" footer="0.39370078740157483"/>
  <pageSetup paperSize="9"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Zeros="0" zoomScale="140" zoomScaleNormal="140" zoomScaleSheetLayoutView="130" workbookViewId="0">
      <selection activeCell="C23" sqref="C23"/>
    </sheetView>
  </sheetViews>
  <sheetFormatPr defaultRowHeight="12.75"/>
  <cols>
    <col min="1" max="1" width="8.7109375" style="92" customWidth="1"/>
    <col min="2" max="2" width="52.7109375" style="104" customWidth="1"/>
    <col min="3" max="3" width="25.7109375" style="94" customWidth="1"/>
    <col min="4" max="16384" width="9.140625" style="71"/>
  </cols>
  <sheetData>
    <row r="1" spans="1:3" s="76" customFormat="1">
      <c r="A1" s="73" t="s">
        <v>16</v>
      </c>
      <c r="B1" s="74"/>
      <c r="C1" s="75" t="s">
        <v>158</v>
      </c>
    </row>
    <row r="2" spans="1:3" s="76" customFormat="1">
      <c r="A2" s="77" t="s">
        <v>17</v>
      </c>
      <c r="B2" s="78"/>
      <c r="C2" s="79"/>
    </row>
    <row r="3" spans="1:3" s="76" customFormat="1">
      <c r="A3" s="77" t="s">
        <v>28</v>
      </c>
      <c r="B3" s="78"/>
      <c r="C3" s="79"/>
    </row>
    <row r="4" spans="1:3" s="76" customFormat="1">
      <c r="A4" s="77"/>
      <c r="B4" s="77"/>
      <c r="C4" s="79"/>
    </row>
    <row r="5" spans="1:3" s="90" customFormat="1" ht="22.5" customHeight="1">
      <c r="A5" s="1069" t="s">
        <v>123</v>
      </c>
      <c r="B5" s="1069"/>
      <c r="C5" s="1069"/>
    </row>
    <row r="6" spans="1:3" ht="15.75">
      <c r="A6" s="95"/>
      <c r="B6" s="96"/>
      <c r="C6" s="97"/>
    </row>
    <row r="7" spans="1:3" s="100" customFormat="1" ht="24.95" customHeight="1">
      <c r="A7" s="215" t="str">
        <f>'OBJEKT O1'!A7</f>
        <v>1.</v>
      </c>
      <c r="B7" s="111" t="str">
        <f>'OBJEKT O1'!B528</f>
        <v>OBJEKT O1</v>
      </c>
      <c r="C7" s="99">
        <f>'OBJEKT O1'!F528</f>
        <v>0</v>
      </c>
    </row>
    <row r="8" spans="1:3" s="100" customFormat="1" ht="24.95" customHeight="1">
      <c r="A8" s="98" t="str">
        <f>'OBJEKT O2'!A101</f>
        <v>2.</v>
      </c>
      <c r="B8" s="111" t="str">
        <f>'OBJEKT O2'!B101</f>
        <v>OBJEKT O2</v>
      </c>
      <c r="C8" s="99">
        <f>'OBJEKT O2'!F101</f>
        <v>0</v>
      </c>
    </row>
    <row r="9" spans="1:3" s="100" customFormat="1" ht="24.95" customHeight="1">
      <c r="A9" s="98" t="str">
        <f>'OBJEKT O3'!A543</f>
        <v>3.</v>
      </c>
      <c r="B9" s="111" t="str">
        <f>'OBJEKT O3'!B543</f>
        <v>OBJEKT O3</v>
      </c>
      <c r="C9" s="99">
        <f>'OBJEKT O3'!F543</f>
        <v>0</v>
      </c>
    </row>
    <row r="10" spans="1:3" s="100" customFormat="1" ht="24.95" customHeight="1">
      <c r="A10" s="98" t="str">
        <f>'OBJEKT O4 - GRADBENA DELA'!A59</f>
        <v>4.</v>
      </c>
      <c r="B10" s="111" t="str">
        <f>'OBJEKT O4 - GRADBENA DELA'!B59</f>
        <v>OBJEKT O4 - GRADBENA DELA</v>
      </c>
      <c r="C10" s="99">
        <f>'OBJEKT O4 - GRADBENA DELA'!F59</f>
        <v>0</v>
      </c>
    </row>
    <row r="11" spans="1:3" s="100" customFormat="1" ht="24.95" customHeight="1">
      <c r="A11" s="215" t="str">
        <f>'OBJEKT O4 - ELEKTRO DELA'!A264</f>
        <v>5.</v>
      </c>
      <c r="B11" s="111" t="str">
        <f>'OBJEKT O4 - ELEKTRO DELA'!B264</f>
        <v>OBJEKT O4 - ELEKTRO DELA</v>
      </c>
      <c r="C11" s="99">
        <f>'OBJEKT O4 - ELEKTRO DELA'!F264</f>
        <v>0</v>
      </c>
    </row>
    <row r="12" spans="1:3" s="100" customFormat="1" ht="24.95" customHeight="1">
      <c r="A12" s="215" t="str">
        <f>'ELEKTRO INSTALACIJE'!A784</f>
        <v>6.</v>
      </c>
      <c r="B12" s="111" t="str">
        <f>'ELEKTRO INSTALACIJE'!B784</f>
        <v>ELEKTRO INSTALACIJE</v>
      </c>
      <c r="C12" s="99">
        <f>'ELEKTRO INSTALACIJE'!F784</f>
        <v>0</v>
      </c>
    </row>
    <row r="13" spans="1:3" s="100" customFormat="1" ht="24.95" customHeight="1">
      <c r="A13" s="98" t="str">
        <f>'STROJNE INSTALACIJE'!A410</f>
        <v>7.</v>
      </c>
      <c r="B13" s="111" t="str">
        <f>'STROJNE INSTALACIJE'!B410</f>
        <v>STROJNE INSTALACIJE</v>
      </c>
      <c r="C13" s="99">
        <f>'STROJNE INSTALACIJE'!F410</f>
        <v>0</v>
      </c>
    </row>
    <row r="14" spans="1:3" s="100" customFormat="1" ht="24.95" customHeight="1">
      <c r="A14" s="215" t="str">
        <f>'OSTALA DELA'!A43</f>
        <v>8.</v>
      </c>
      <c r="B14" s="111" t="str">
        <f>'OSTALA DELA'!B43</f>
        <v>OSTALA DELA</v>
      </c>
      <c r="C14" s="99">
        <f>'OSTALA DELA'!F43</f>
        <v>0</v>
      </c>
    </row>
    <row r="15" spans="1:3" s="100" customFormat="1" ht="24.95" customHeight="1" thickBot="1">
      <c r="A15" s="619" t="s">
        <v>532</v>
      </c>
      <c r="B15" s="106" t="s">
        <v>133</v>
      </c>
      <c r="C15" s="107">
        <f>SUM(C7:C14)*10%</f>
        <v>0</v>
      </c>
    </row>
    <row r="16" spans="1:3" s="105" customFormat="1" ht="24.95" customHeight="1" thickTop="1">
      <c r="A16" s="80"/>
      <c r="B16" s="108" t="s">
        <v>116</v>
      </c>
      <c r="C16" s="112">
        <f>SUM(C7:C15)</f>
        <v>0</v>
      </c>
    </row>
    <row r="17" spans="1:3">
      <c r="A17" s="67"/>
      <c r="B17" s="109"/>
      <c r="C17" s="63"/>
    </row>
    <row r="18" spans="1:3" s="105" customFormat="1" ht="24.95" customHeight="1">
      <c r="A18" s="80"/>
      <c r="B18" s="108" t="s">
        <v>31</v>
      </c>
      <c r="C18" s="112">
        <f>C16*22%</f>
        <v>0</v>
      </c>
    </row>
    <row r="19" spans="1:3" ht="13.5" thickBot="1">
      <c r="A19" s="87"/>
      <c r="B19" s="110"/>
      <c r="C19" s="88"/>
    </row>
    <row r="20" spans="1:3" s="103" customFormat="1" ht="24.95" customHeight="1" thickTop="1" thickBot="1">
      <c r="A20" s="89"/>
      <c r="B20" s="101" t="s">
        <v>115</v>
      </c>
      <c r="C20" s="102">
        <f>SUM(C16:C18)</f>
        <v>0</v>
      </c>
    </row>
    <row r="21" spans="1:3" ht="13.5" thickTop="1"/>
    <row r="22" spans="1:3">
      <c r="A22" s="665"/>
      <c r="B22" s="666"/>
      <c r="C22" s="667"/>
    </row>
    <row r="23" spans="1:3">
      <c r="A23" s="665"/>
      <c r="B23" s="666"/>
      <c r="C23" s="667"/>
    </row>
    <row r="24" spans="1:3">
      <c r="A24" s="665"/>
      <c r="B24" s="666"/>
      <c r="C24" s="667"/>
    </row>
  </sheetData>
  <sheetProtection password="D692" sheet="1" objects="1" scenarios="1" selectLockedCells="1"/>
  <mergeCells count="1">
    <mergeCell ref="A5:C5"/>
  </mergeCells>
  <pageMargins left="0.98425196850393704" right="0.39370078740157483" top="0.59055118110236227" bottom="0.59055118110236227"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2"/>
  <sheetViews>
    <sheetView showZeros="0" zoomScale="140" zoomScaleNormal="140" zoomScaleSheetLayoutView="120" workbookViewId="0">
      <selection activeCell="E24" sqref="E24"/>
    </sheetView>
  </sheetViews>
  <sheetFormatPr defaultRowHeight="12.75"/>
  <cols>
    <col min="1" max="1" width="8.7109375" style="71" customWidth="1"/>
    <col min="2" max="2" width="41.7109375" style="71" customWidth="1"/>
    <col min="3" max="3" width="5.7109375" style="71" customWidth="1"/>
    <col min="4" max="4" width="10.7109375" style="71" customWidth="1"/>
    <col min="5" max="5" width="9.7109375" style="71" customWidth="1"/>
    <col min="6" max="6" width="14.7109375" style="71" customWidth="1"/>
    <col min="7" max="16384" width="9.140625" style="71"/>
  </cols>
  <sheetData>
    <row r="1" spans="1:6" ht="11.1" customHeight="1">
      <c r="A1" s="119" t="s">
        <v>16</v>
      </c>
      <c r="B1" s="120"/>
      <c r="C1" s="121"/>
      <c r="D1" s="117"/>
      <c r="E1" s="117"/>
      <c r="F1" s="117" t="s">
        <v>158</v>
      </c>
    </row>
    <row r="2" spans="1:6" ht="11.1" customHeight="1">
      <c r="A2" s="95" t="s">
        <v>17</v>
      </c>
      <c r="B2" s="118"/>
      <c r="C2" s="97"/>
      <c r="D2" s="122"/>
      <c r="E2" s="97"/>
      <c r="F2" s="122"/>
    </row>
    <row r="3" spans="1:6" ht="11.1" customHeight="1">
      <c r="A3" s="95" t="s">
        <v>28</v>
      </c>
      <c r="B3" s="118"/>
      <c r="C3" s="97"/>
      <c r="D3" s="97"/>
      <c r="E3" s="97"/>
      <c r="F3" s="97"/>
    </row>
    <row r="4" spans="1:6" ht="11.1" customHeight="1">
      <c r="A4" s="95"/>
      <c r="B4" s="118"/>
      <c r="C4" s="123"/>
      <c r="D4" s="97"/>
      <c r="E4" s="97"/>
      <c r="F4" s="97"/>
    </row>
    <row r="5" spans="1:6" s="124" customFormat="1" ht="25.5" customHeight="1">
      <c r="A5" s="245" t="s">
        <v>107</v>
      </c>
      <c r="B5" s="246" t="s">
        <v>106</v>
      </c>
      <c r="C5" s="246" t="s">
        <v>0</v>
      </c>
      <c r="D5" s="247" t="s">
        <v>1</v>
      </c>
      <c r="E5" s="248" t="s">
        <v>425</v>
      </c>
      <c r="F5" s="248" t="s">
        <v>2</v>
      </c>
    </row>
    <row r="6" spans="1:6" s="97" customFormat="1" ht="11.1" customHeight="1">
      <c r="A6" s="607"/>
      <c r="B6" s="608"/>
      <c r="C6" s="609"/>
      <c r="D6" s="606"/>
      <c r="E6" s="606"/>
      <c r="F6" s="606"/>
    </row>
    <row r="7" spans="1:6" s="130" customFormat="1" ht="17.100000000000001" customHeight="1">
      <c r="A7" s="134" t="s">
        <v>4</v>
      </c>
      <c r="B7" s="198" t="s">
        <v>506</v>
      </c>
      <c r="C7" s="128"/>
      <c r="D7" s="129"/>
      <c r="E7" s="149"/>
      <c r="F7" s="147"/>
    </row>
    <row r="8" spans="1:6" s="64" customFormat="1" ht="12.75" customHeight="1">
      <c r="A8" s="622"/>
      <c r="B8" s="628" t="s">
        <v>479</v>
      </c>
      <c r="C8" s="260"/>
      <c r="D8" s="133"/>
      <c r="E8" s="153"/>
      <c r="F8" s="153"/>
    </row>
    <row r="9" spans="1:6" s="64" customFormat="1" ht="12.75" customHeight="1">
      <c r="A9" s="622"/>
      <c r="B9" s="628" t="s">
        <v>480</v>
      </c>
      <c r="C9" s="260"/>
      <c r="D9" s="133"/>
      <c r="E9" s="153"/>
      <c r="F9" s="153"/>
    </row>
    <row r="10" spans="1:6" s="64" customFormat="1" ht="12.75" customHeight="1">
      <c r="A10" s="622"/>
      <c r="B10" s="628" t="s">
        <v>481</v>
      </c>
      <c r="C10" s="260"/>
      <c r="D10" s="133"/>
      <c r="E10" s="153"/>
      <c r="F10" s="153"/>
    </row>
    <row r="11" spans="1:6" s="64" customFormat="1" ht="12.75" customHeight="1">
      <c r="A11" s="622"/>
      <c r="B11" s="628" t="s">
        <v>482</v>
      </c>
      <c r="C11" s="260"/>
      <c r="D11" s="133"/>
      <c r="E11" s="153"/>
      <c r="F11" s="153"/>
    </row>
    <row r="12" spans="1:6" s="64" customFormat="1" ht="12.75" customHeight="1">
      <c r="A12" s="622"/>
      <c r="B12" s="628" t="s">
        <v>489</v>
      </c>
      <c r="C12" s="260"/>
      <c r="D12" s="133"/>
      <c r="E12" s="153"/>
      <c r="F12" s="153"/>
    </row>
    <row r="13" spans="1:6" s="64" customFormat="1" ht="12.75" customHeight="1">
      <c r="A13" s="622"/>
      <c r="B13" s="628" t="s">
        <v>483</v>
      </c>
      <c r="C13" s="260"/>
      <c r="D13" s="133"/>
      <c r="E13" s="153"/>
      <c r="F13" s="153"/>
    </row>
    <row r="14" spans="1:6" s="64" customFormat="1" ht="12.75" customHeight="1">
      <c r="A14" s="622"/>
      <c r="B14" s="628" t="s">
        <v>484</v>
      </c>
      <c r="C14" s="260"/>
      <c r="D14" s="133"/>
      <c r="E14" s="153"/>
      <c r="F14" s="153"/>
    </row>
    <row r="15" spans="1:6" s="64" customFormat="1" ht="12.75" customHeight="1">
      <c r="A15" s="622"/>
      <c r="B15" s="628" t="s">
        <v>485</v>
      </c>
      <c r="C15" s="260"/>
      <c r="D15" s="133"/>
      <c r="E15" s="153"/>
      <c r="F15" s="153"/>
    </row>
    <row r="16" spans="1:6" s="64" customFormat="1" ht="12.75" customHeight="1">
      <c r="A16" s="622"/>
      <c r="B16" s="628" t="s">
        <v>486</v>
      </c>
      <c r="C16" s="260"/>
      <c r="D16" s="133"/>
      <c r="E16" s="153"/>
      <c r="F16" s="153"/>
    </row>
    <row r="17" spans="1:6" s="64" customFormat="1" ht="12.75" customHeight="1">
      <c r="A17" s="622"/>
      <c r="B17" s="628" t="s">
        <v>487</v>
      </c>
      <c r="C17" s="260"/>
      <c r="D17" s="133"/>
      <c r="E17" s="153"/>
      <c r="F17" s="153"/>
    </row>
    <row r="18" spans="1:6" s="64" customFormat="1" ht="12.75" customHeight="1">
      <c r="A18" s="622"/>
      <c r="B18" s="628" t="s">
        <v>488</v>
      </c>
      <c r="C18" s="260"/>
      <c r="D18" s="133"/>
      <c r="E18" s="153"/>
      <c r="F18" s="153"/>
    </row>
    <row r="19" spans="1:6" s="64" customFormat="1" ht="12.75" customHeight="1">
      <c r="A19" s="555"/>
      <c r="B19" s="132"/>
      <c r="C19" s="63"/>
      <c r="D19" s="133"/>
      <c r="E19" s="153"/>
      <c r="F19" s="153"/>
    </row>
    <row r="20" spans="1:6" s="259" customFormat="1" ht="165.75">
      <c r="A20" s="255"/>
      <c r="B20" s="113" t="s">
        <v>132</v>
      </c>
      <c r="C20" s="125"/>
      <c r="D20" s="256"/>
      <c r="E20" s="257"/>
      <c r="F20" s="258"/>
    </row>
    <row r="21" spans="1:6" s="64" customFormat="1" ht="12.75" customHeight="1">
      <c r="A21" s="555"/>
      <c r="B21" s="132"/>
      <c r="C21" s="63"/>
      <c r="D21" s="133"/>
      <c r="E21" s="153"/>
      <c r="F21" s="153"/>
    </row>
    <row r="22" spans="1:6" s="130" customFormat="1" ht="15" customHeight="1">
      <c r="A22" s="126" t="s">
        <v>18</v>
      </c>
      <c r="B22" s="146" t="s">
        <v>185</v>
      </c>
      <c r="C22" s="147"/>
      <c r="D22" s="148"/>
      <c r="E22" s="149"/>
      <c r="F22" s="149"/>
    </row>
    <row r="23" spans="1:6" s="64" customFormat="1" ht="12.75" customHeight="1">
      <c r="A23" s="555"/>
      <c r="B23" s="132"/>
      <c r="C23" s="63"/>
      <c r="D23" s="133"/>
      <c r="E23" s="153"/>
      <c r="F23" s="153"/>
    </row>
    <row r="24" spans="1:6" s="64" customFormat="1" ht="63.75">
      <c r="A24" s="555" t="s">
        <v>19</v>
      </c>
      <c r="B24" s="85" t="s">
        <v>186</v>
      </c>
      <c r="C24" s="63" t="s">
        <v>100</v>
      </c>
      <c r="D24" s="70">
        <v>1256</v>
      </c>
      <c r="E24" s="216">
        <v>0</v>
      </c>
      <c r="F24" s="153">
        <f>D24*E24</f>
        <v>0</v>
      </c>
    </row>
    <row r="25" spans="1:6" s="64" customFormat="1">
      <c r="A25" s="555"/>
      <c r="B25" s="185"/>
      <c r="C25" s="63"/>
      <c r="D25" s="133"/>
      <c r="E25" s="153"/>
      <c r="F25" s="153"/>
    </row>
    <row r="26" spans="1:6" s="64" customFormat="1" ht="76.5">
      <c r="A26" s="555" t="s">
        <v>20</v>
      </c>
      <c r="B26" s="151" t="s">
        <v>121</v>
      </c>
      <c r="C26" s="63" t="s">
        <v>100</v>
      </c>
      <c r="D26" s="133">
        <v>34</v>
      </c>
      <c r="E26" s="65">
        <v>0</v>
      </c>
      <c r="F26" s="153">
        <f>D26*E26</f>
        <v>0</v>
      </c>
    </row>
    <row r="27" spans="1:6" s="64" customFormat="1">
      <c r="A27" s="555"/>
      <c r="B27" s="132"/>
      <c r="C27" s="63"/>
      <c r="D27" s="133"/>
      <c r="E27" s="69"/>
      <c r="F27" s="69"/>
    </row>
    <row r="28" spans="1:6" s="154" customFormat="1" ht="76.5">
      <c r="A28" s="555" t="s">
        <v>117</v>
      </c>
      <c r="B28" s="151" t="s">
        <v>188</v>
      </c>
      <c r="C28" s="63" t="s">
        <v>120</v>
      </c>
      <c r="D28" s="152">
        <v>114</v>
      </c>
      <c r="E28" s="65">
        <v>0</v>
      </c>
      <c r="F28" s="153">
        <f>D28*E28</f>
        <v>0</v>
      </c>
    </row>
    <row r="29" spans="1:6" s="130" customFormat="1" ht="12.75" customHeight="1" thickBot="1">
      <c r="A29" s="126"/>
      <c r="B29" s="150"/>
      <c r="C29" s="128"/>
      <c r="D29" s="148"/>
      <c r="E29" s="149"/>
      <c r="F29" s="149"/>
    </row>
    <row r="30" spans="1:6" s="130" customFormat="1" ht="15" customHeight="1" thickTop="1" thickBot="1">
      <c r="A30" s="166" t="str">
        <f>A22</f>
        <v>1.1</v>
      </c>
      <c r="B30" s="167" t="str">
        <f>B22</f>
        <v>PREDELA</v>
      </c>
      <c r="C30" s="142"/>
      <c r="D30" s="143"/>
      <c r="E30" s="143"/>
      <c r="F30" s="143">
        <f>SUM(F23:F29)</f>
        <v>0</v>
      </c>
    </row>
    <row r="31" spans="1:6" s="172" customFormat="1" ht="15" customHeight="1" thickTop="1">
      <c r="A31" s="168"/>
      <c r="B31" s="169"/>
      <c r="C31" s="170"/>
      <c r="D31" s="171"/>
      <c r="E31" s="171"/>
      <c r="F31" s="171"/>
    </row>
    <row r="32" spans="1:6" s="172" customFormat="1" ht="15" customHeight="1">
      <c r="A32" s="168"/>
      <c r="B32" s="169"/>
      <c r="C32" s="170"/>
      <c r="D32" s="171"/>
      <c r="E32" s="171"/>
      <c r="F32" s="171"/>
    </row>
    <row r="33" spans="1:6" s="130" customFormat="1" ht="15" customHeight="1">
      <c r="A33" s="126" t="s">
        <v>21</v>
      </c>
      <c r="B33" s="146" t="s">
        <v>47</v>
      </c>
      <c r="C33" s="147"/>
      <c r="D33" s="148"/>
      <c r="E33" s="149"/>
      <c r="F33" s="149"/>
    </row>
    <row r="34" spans="1:6" s="64" customFormat="1" ht="12.75" customHeight="1">
      <c r="A34" s="555"/>
      <c r="B34" s="132"/>
      <c r="C34" s="63"/>
      <c r="D34" s="133"/>
      <c r="E34" s="153"/>
      <c r="F34" s="153"/>
    </row>
    <row r="35" spans="1:6" s="64" customFormat="1" ht="89.25">
      <c r="A35" s="555" t="s">
        <v>125</v>
      </c>
      <c r="B35" s="85" t="s">
        <v>191</v>
      </c>
      <c r="C35" s="63" t="s">
        <v>118</v>
      </c>
      <c r="D35" s="70">
        <v>2281</v>
      </c>
      <c r="E35" s="216">
        <v>0</v>
      </c>
      <c r="F35" s="69">
        <f>SUM(D35*E35)</f>
        <v>0</v>
      </c>
    </row>
    <row r="36" spans="1:6" s="64" customFormat="1" ht="12.75" customHeight="1">
      <c r="A36" s="555"/>
      <c r="B36" s="132"/>
      <c r="C36" s="63"/>
      <c r="D36" s="133"/>
      <c r="E36" s="153"/>
      <c r="F36" s="153"/>
    </row>
    <row r="37" spans="1:6" s="64" customFormat="1" ht="63.75">
      <c r="A37" s="555" t="s">
        <v>126</v>
      </c>
      <c r="B37" s="85" t="s">
        <v>192</v>
      </c>
      <c r="C37" s="63" t="s">
        <v>118</v>
      </c>
      <c r="D37" s="70">
        <v>354</v>
      </c>
      <c r="E37" s="216">
        <v>0</v>
      </c>
      <c r="F37" s="69">
        <f>SUM(D37*E37)</f>
        <v>0</v>
      </c>
    </row>
    <row r="38" spans="1:6" s="64" customFormat="1" ht="12.75" customHeight="1">
      <c r="A38" s="555"/>
      <c r="B38" s="85"/>
      <c r="C38" s="63"/>
      <c r="D38" s="70"/>
      <c r="E38" s="153"/>
      <c r="F38" s="153"/>
    </row>
    <row r="39" spans="1:6" s="64" customFormat="1" ht="63.75">
      <c r="A39" s="555" t="s">
        <v>127</v>
      </c>
      <c r="B39" s="85" t="s">
        <v>189</v>
      </c>
      <c r="C39" s="63" t="s">
        <v>118</v>
      </c>
      <c r="D39" s="70">
        <v>6613</v>
      </c>
      <c r="E39" s="216">
        <v>0</v>
      </c>
      <c r="F39" s="69">
        <f>SUM(D39*E39)</f>
        <v>0</v>
      </c>
    </row>
    <row r="40" spans="1:6" s="64" customFormat="1" ht="12.75" customHeight="1">
      <c r="A40" s="555"/>
      <c r="B40" s="85"/>
      <c r="C40" s="63"/>
      <c r="D40" s="70"/>
      <c r="E40" s="153"/>
      <c r="F40" s="153"/>
    </row>
    <row r="41" spans="1:6" s="64" customFormat="1" ht="38.25">
      <c r="A41" s="555" t="s">
        <v>130</v>
      </c>
      <c r="B41" s="85" t="s">
        <v>190</v>
      </c>
      <c r="C41" s="63" t="s">
        <v>120</v>
      </c>
      <c r="D41" s="133">
        <v>13362</v>
      </c>
      <c r="E41" s="65">
        <v>0</v>
      </c>
      <c r="F41" s="69">
        <f>SUM(D41*E41)</f>
        <v>0</v>
      </c>
    </row>
    <row r="42" spans="1:6" s="86" customFormat="1" ht="12.75" customHeight="1">
      <c r="A42" s="555"/>
      <c r="B42" s="68"/>
      <c r="C42" s="63"/>
      <c r="D42" s="133"/>
      <c r="E42" s="69"/>
      <c r="F42" s="153"/>
    </row>
    <row r="43" spans="1:6" s="64" customFormat="1" ht="38.25">
      <c r="A43" s="555" t="s">
        <v>131</v>
      </c>
      <c r="B43" s="132" t="s">
        <v>88</v>
      </c>
      <c r="C43" s="63" t="s">
        <v>120</v>
      </c>
      <c r="D43" s="133">
        <v>13362</v>
      </c>
      <c r="E43" s="65">
        <v>0</v>
      </c>
      <c r="F43" s="69">
        <f>SUM(D43*E43)</f>
        <v>0</v>
      </c>
    </row>
    <row r="44" spans="1:6" s="64" customFormat="1" ht="12.75" customHeight="1">
      <c r="A44" s="555"/>
      <c r="B44" s="132"/>
      <c r="C44" s="63"/>
      <c r="D44" s="133"/>
      <c r="E44" s="153"/>
      <c r="F44" s="153"/>
    </row>
    <row r="45" spans="1:6" s="64" customFormat="1" ht="76.5">
      <c r="A45" s="555" t="s">
        <v>36</v>
      </c>
      <c r="B45" s="85" t="s">
        <v>499</v>
      </c>
      <c r="C45" s="63" t="s">
        <v>118</v>
      </c>
      <c r="D45" s="133">
        <v>530</v>
      </c>
      <c r="E45" s="65">
        <v>0</v>
      </c>
      <c r="F45" s="69">
        <f>SUM(D45*E45)</f>
        <v>0</v>
      </c>
    </row>
    <row r="46" spans="1:6" s="64" customFormat="1" ht="12.75" customHeight="1">
      <c r="A46" s="555"/>
      <c r="B46" s="132"/>
      <c r="C46" s="63"/>
      <c r="D46" s="133"/>
      <c r="E46" s="153"/>
      <c r="F46" s="153"/>
    </row>
    <row r="47" spans="1:6" s="64" customFormat="1" ht="89.25">
      <c r="A47" s="555" t="s">
        <v>37</v>
      </c>
      <c r="B47" s="85" t="s">
        <v>498</v>
      </c>
      <c r="C47" s="63" t="s">
        <v>118</v>
      </c>
      <c r="D47" s="133">
        <v>928</v>
      </c>
      <c r="E47" s="65">
        <v>0</v>
      </c>
      <c r="F47" s="69">
        <f>SUM(D47*E47)</f>
        <v>0</v>
      </c>
    </row>
    <row r="48" spans="1:6" s="64" customFormat="1" ht="12.75" customHeight="1">
      <c r="A48" s="555"/>
      <c r="B48" s="132"/>
      <c r="C48" s="63"/>
      <c r="D48" s="133"/>
      <c r="E48" s="153"/>
      <c r="F48" s="153"/>
    </row>
    <row r="49" spans="1:6" s="64" customFormat="1" ht="102">
      <c r="A49" s="555" t="s">
        <v>38</v>
      </c>
      <c r="B49" s="85" t="s">
        <v>1812</v>
      </c>
      <c r="C49" s="63" t="s">
        <v>118</v>
      </c>
      <c r="D49" s="133">
        <v>5219</v>
      </c>
      <c r="E49" s="65">
        <v>0</v>
      </c>
      <c r="F49" s="69">
        <f>SUM(D49*E49)</f>
        <v>0</v>
      </c>
    </row>
    <row r="50" spans="1:6" s="86" customFormat="1" ht="12.75" customHeight="1">
      <c r="A50" s="555"/>
      <c r="B50" s="85"/>
      <c r="C50" s="63"/>
      <c r="D50" s="133"/>
      <c r="E50" s="153"/>
      <c r="F50" s="153"/>
    </row>
    <row r="51" spans="1:6" s="64" customFormat="1" ht="76.5">
      <c r="A51" s="555" t="s">
        <v>39</v>
      </c>
      <c r="B51" s="132" t="s">
        <v>1813</v>
      </c>
      <c r="C51" s="63" t="s">
        <v>118</v>
      </c>
      <c r="D51" s="133">
        <v>2531</v>
      </c>
      <c r="E51" s="65">
        <v>0</v>
      </c>
      <c r="F51" s="69">
        <f>SUM(D51*E51)</f>
        <v>0</v>
      </c>
    </row>
    <row r="52" spans="1:6" s="86" customFormat="1" ht="12.75" customHeight="1">
      <c r="A52" s="555"/>
      <c r="B52" s="85"/>
      <c r="C52" s="63"/>
      <c r="D52" s="133"/>
      <c r="E52" s="153"/>
      <c r="F52" s="153"/>
    </row>
    <row r="53" spans="1:6" s="64" customFormat="1" ht="89.25">
      <c r="A53" s="555" t="s">
        <v>34</v>
      </c>
      <c r="B53" s="85" t="s">
        <v>203</v>
      </c>
      <c r="C53" s="63" t="s">
        <v>118</v>
      </c>
      <c r="D53" s="133">
        <v>257</v>
      </c>
      <c r="E53" s="65">
        <v>0</v>
      </c>
      <c r="F53" s="69">
        <f>SUM(D53*E53)</f>
        <v>0</v>
      </c>
    </row>
    <row r="54" spans="1:6" s="64" customFormat="1" ht="12.75" customHeight="1">
      <c r="A54" s="555"/>
      <c r="B54" s="131"/>
      <c r="C54" s="63"/>
      <c r="D54" s="133"/>
      <c r="E54" s="153"/>
      <c r="F54" s="153"/>
    </row>
    <row r="55" spans="1:6" s="64" customFormat="1" ht="76.5">
      <c r="A55" s="555" t="s">
        <v>40</v>
      </c>
      <c r="B55" s="85" t="s">
        <v>504</v>
      </c>
      <c r="C55" s="63" t="s">
        <v>120</v>
      </c>
      <c r="D55" s="133">
        <v>883</v>
      </c>
      <c r="E55" s="216">
        <v>0</v>
      </c>
      <c r="F55" s="69">
        <f>SUM(D55*E55)</f>
        <v>0</v>
      </c>
    </row>
    <row r="56" spans="1:6" s="130" customFormat="1" ht="12.75" customHeight="1" thickBot="1">
      <c r="A56" s="126"/>
      <c r="B56" s="150"/>
      <c r="C56" s="128"/>
      <c r="D56" s="148"/>
      <c r="E56" s="149"/>
      <c r="F56" s="149"/>
    </row>
    <row r="57" spans="1:6" s="130" customFormat="1" ht="15" customHeight="1" thickTop="1" thickBot="1">
      <c r="A57" s="166" t="str">
        <f>A33</f>
        <v>1.2</v>
      </c>
      <c r="B57" s="167" t="str">
        <f>B33</f>
        <v>ZEMELJSKA DELA</v>
      </c>
      <c r="C57" s="142"/>
      <c r="D57" s="143"/>
      <c r="E57" s="143"/>
      <c r="F57" s="143">
        <f>SUM(F34:F56)</f>
        <v>0</v>
      </c>
    </row>
    <row r="58" spans="1:6" s="172" customFormat="1" ht="15" customHeight="1" thickTop="1">
      <c r="A58" s="168"/>
      <c r="B58" s="169"/>
      <c r="C58" s="170"/>
      <c r="D58" s="171"/>
      <c r="E58" s="171"/>
      <c r="F58" s="171"/>
    </row>
    <row r="59" spans="1:6" s="172" customFormat="1" ht="15" customHeight="1">
      <c r="A59" s="168"/>
      <c r="B59" s="169"/>
      <c r="C59" s="170"/>
      <c r="D59" s="171"/>
      <c r="E59" s="171"/>
      <c r="F59" s="171"/>
    </row>
    <row r="60" spans="1:6" s="130" customFormat="1" ht="15" customHeight="1">
      <c r="A60" s="126" t="s">
        <v>22</v>
      </c>
      <c r="B60" s="150" t="s">
        <v>137</v>
      </c>
      <c r="C60" s="128"/>
      <c r="D60" s="148"/>
      <c r="E60" s="149"/>
      <c r="F60" s="149"/>
    </row>
    <row r="61" spans="1:6" s="130" customFormat="1" ht="14.25">
      <c r="A61" s="165"/>
      <c r="B61" s="175"/>
      <c r="C61" s="128"/>
      <c r="D61" s="148"/>
      <c r="E61" s="149"/>
      <c r="F61" s="149"/>
    </row>
    <row r="62" spans="1:6" s="162" customFormat="1" ht="38.25">
      <c r="A62" s="555" t="s">
        <v>48</v>
      </c>
      <c r="B62" s="151" t="s">
        <v>105</v>
      </c>
      <c r="C62" s="63" t="s">
        <v>120</v>
      </c>
      <c r="D62" s="152">
        <v>7600</v>
      </c>
      <c r="E62" s="65">
        <v>0</v>
      </c>
      <c r="F62" s="153">
        <f>D62*E62</f>
        <v>0</v>
      </c>
    </row>
    <row r="63" spans="1:6" s="130" customFormat="1" ht="14.25">
      <c r="A63" s="165"/>
      <c r="B63" s="175"/>
      <c r="C63" s="128"/>
      <c r="D63" s="148"/>
      <c r="E63" s="149"/>
      <c r="F63" s="149"/>
    </row>
    <row r="64" spans="1:6" s="162" customFormat="1" ht="51">
      <c r="A64" s="555" t="s">
        <v>49</v>
      </c>
      <c r="B64" s="163" t="s">
        <v>1809</v>
      </c>
      <c r="C64" s="63" t="s">
        <v>120</v>
      </c>
      <c r="D64" s="152">
        <v>7600</v>
      </c>
      <c r="E64" s="65">
        <v>0</v>
      </c>
      <c r="F64" s="153">
        <f>D64*E64</f>
        <v>0</v>
      </c>
    </row>
    <row r="65" spans="1:6" s="130" customFormat="1" ht="14.25">
      <c r="A65" s="165"/>
      <c r="B65" s="175"/>
      <c r="C65" s="128"/>
      <c r="D65" s="148"/>
      <c r="E65" s="149"/>
      <c r="F65" s="149"/>
    </row>
    <row r="66" spans="1:6" s="162" customFormat="1" ht="51">
      <c r="A66" s="555" t="s">
        <v>50</v>
      </c>
      <c r="B66" s="163" t="s">
        <v>138</v>
      </c>
      <c r="C66" s="63" t="s">
        <v>120</v>
      </c>
      <c r="D66" s="152">
        <v>7600</v>
      </c>
      <c r="E66" s="65">
        <v>0</v>
      </c>
      <c r="F66" s="153">
        <f>D66*E66</f>
        <v>0</v>
      </c>
    </row>
    <row r="67" spans="1:6" s="130" customFormat="1" ht="14.25">
      <c r="A67" s="165"/>
      <c r="B67" s="175"/>
      <c r="C67" s="128"/>
      <c r="D67" s="148"/>
      <c r="E67" s="149"/>
      <c r="F67" s="149"/>
    </row>
    <row r="68" spans="1:6" s="162" customFormat="1" ht="51">
      <c r="A68" s="555" t="s">
        <v>51</v>
      </c>
      <c r="B68" s="163" t="s">
        <v>1811</v>
      </c>
      <c r="C68" s="63" t="s">
        <v>120</v>
      </c>
      <c r="D68" s="152">
        <v>7600</v>
      </c>
      <c r="E68" s="65">
        <v>0</v>
      </c>
      <c r="F68" s="153">
        <f>D68*E68</f>
        <v>0</v>
      </c>
    </row>
    <row r="69" spans="1:6" s="162" customFormat="1" ht="14.25">
      <c r="A69" s="165"/>
      <c r="B69" s="163"/>
      <c r="C69" s="63"/>
      <c r="D69" s="152"/>
      <c r="E69" s="153"/>
      <c r="F69" s="153"/>
    </row>
    <row r="70" spans="1:6" s="162" customFormat="1" ht="102">
      <c r="A70" s="555" t="s">
        <v>81</v>
      </c>
      <c r="B70" s="68" t="s">
        <v>204</v>
      </c>
      <c r="C70" s="63" t="s">
        <v>100</v>
      </c>
      <c r="D70" s="152">
        <v>781</v>
      </c>
      <c r="E70" s="65">
        <v>0</v>
      </c>
      <c r="F70" s="153">
        <f>D70*E70</f>
        <v>0</v>
      </c>
    </row>
    <row r="71" spans="1:6" s="162" customFormat="1" ht="14.25">
      <c r="A71" s="165"/>
      <c r="B71" s="163"/>
      <c r="C71" s="63"/>
      <c r="D71" s="152"/>
      <c r="E71" s="153"/>
      <c r="F71" s="153"/>
    </row>
    <row r="72" spans="1:6" s="162" customFormat="1" ht="102">
      <c r="A72" s="555" t="s">
        <v>82</v>
      </c>
      <c r="B72" s="68" t="s">
        <v>205</v>
      </c>
      <c r="C72" s="63" t="s">
        <v>100</v>
      </c>
      <c r="D72" s="152">
        <v>31</v>
      </c>
      <c r="E72" s="65">
        <v>0</v>
      </c>
      <c r="F72" s="153">
        <f>D72*E72</f>
        <v>0</v>
      </c>
    </row>
    <row r="73" spans="1:6" s="162" customFormat="1" ht="14.25">
      <c r="A73" s="165"/>
      <c r="B73" s="93"/>
      <c r="C73" s="63"/>
      <c r="D73" s="152"/>
      <c r="E73" s="153"/>
      <c r="F73" s="153"/>
    </row>
    <row r="74" spans="1:6" s="162" customFormat="1" ht="102">
      <c r="A74" s="555" t="s">
        <v>193</v>
      </c>
      <c r="B74" s="176" t="s">
        <v>210</v>
      </c>
      <c r="C74" s="63" t="s">
        <v>118</v>
      </c>
      <c r="D74" s="152">
        <v>42</v>
      </c>
      <c r="E74" s="65">
        <v>0</v>
      </c>
      <c r="F74" s="153">
        <f>D74*E74</f>
        <v>0</v>
      </c>
    </row>
    <row r="75" spans="1:6" s="162" customFormat="1" ht="14.25">
      <c r="A75" s="165"/>
      <c r="B75" s="163"/>
      <c r="C75" s="63"/>
      <c r="D75" s="152"/>
      <c r="E75" s="153"/>
      <c r="F75" s="153"/>
    </row>
    <row r="76" spans="1:6" s="162" customFormat="1" ht="76.5">
      <c r="A76" s="555" t="s">
        <v>194</v>
      </c>
      <c r="B76" s="68" t="s">
        <v>206</v>
      </c>
      <c r="C76" s="63" t="s">
        <v>100</v>
      </c>
      <c r="D76" s="152">
        <v>72</v>
      </c>
      <c r="E76" s="65">
        <v>0</v>
      </c>
      <c r="F76" s="153">
        <f>D76*E76</f>
        <v>0</v>
      </c>
    </row>
    <row r="77" spans="1:6" s="162" customFormat="1" ht="14.25">
      <c r="A77" s="165"/>
      <c r="B77" s="163"/>
      <c r="C77" s="63"/>
      <c r="D77" s="152"/>
      <c r="E77" s="153"/>
      <c r="F77" s="153"/>
    </row>
    <row r="78" spans="1:6" s="162" customFormat="1" ht="76.5">
      <c r="A78" s="555" t="s">
        <v>195</v>
      </c>
      <c r="B78" s="68" t="s">
        <v>209</v>
      </c>
      <c r="C78" s="63" t="s">
        <v>100</v>
      </c>
      <c r="D78" s="152">
        <v>81</v>
      </c>
      <c r="E78" s="65">
        <v>0</v>
      </c>
      <c r="F78" s="153">
        <f>D78*E78</f>
        <v>0</v>
      </c>
    </row>
    <row r="79" spans="1:6" s="162" customFormat="1" ht="14.25">
      <c r="A79" s="165"/>
      <c r="B79" s="163"/>
      <c r="C79" s="63"/>
      <c r="D79" s="152"/>
      <c r="E79" s="153"/>
      <c r="F79" s="153"/>
    </row>
    <row r="80" spans="1:6" s="162" customFormat="1" ht="63.75">
      <c r="A80" s="555" t="s">
        <v>196</v>
      </c>
      <c r="B80" s="68" t="s">
        <v>200</v>
      </c>
      <c r="C80" s="63" t="s">
        <v>120</v>
      </c>
      <c r="D80" s="152">
        <v>90</v>
      </c>
      <c r="E80" s="65">
        <v>0</v>
      </c>
      <c r="F80" s="153">
        <f>D80*E80</f>
        <v>0</v>
      </c>
    </row>
    <row r="81" spans="1:6" s="162" customFormat="1" ht="14.25">
      <c r="A81" s="165"/>
      <c r="B81" s="163"/>
      <c r="C81" s="63"/>
      <c r="D81" s="152"/>
      <c r="E81" s="153"/>
      <c r="F81" s="153"/>
    </row>
    <row r="82" spans="1:6" s="162" customFormat="1" ht="76.5">
      <c r="A82" s="555" t="s">
        <v>197</v>
      </c>
      <c r="B82" s="68" t="s">
        <v>201</v>
      </c>
      <c r="C82" s="63" t="s">
        <v>100</v>
      </c>
      <c r="D82" s="152">
        <v>69</v>
      </c>
      <c r="E82" s="65">
        <v>0</v>
      </c>
      <c r="F82" s="153">
        <f>D82*E82</f>
        <v>0</v>
      </c>
    </row>
    <row r="83" spans="1:6" s="162" customFormat="1" ht="14.25">
      <c r="A83" s="165"/>
      <c r="B83" s="93"/>
      <c r="C83" s="63"/>
      <c r="D83" s="152"/>
      <c r="E83" s="153"/>
      <c r="F83" s="153"/>
    </row>
    <row r="84" spans="1:6" s="162" customFormat="1" ht="103.5">
      <c r="A84" s="555" t="s">
        <v>198</v>
      </c>
      <c r="B84" s="176" t="s">
        <v>513</v>
      </c>
      <c r="C84" s="63" t="s">
        <v>118</v>
      </c>
      <c r="D84" s="152">
        <v>1</v>
      </c>
      <c r="E84" s="65">
        <v>0</v>
      </c>
      <c r="F84" s="153">
        <f>D84*E84</f>
        <v>0</v>
      </c>
    </row>
    <row r="85" spans="1:6" s="130" customFormat="1" ht="14.25">
      <c r="A85" s="165"/>
      <c r="B85" s="175"/>
      <c r="C85" s="128"/>
      <c r="D85" s="148"/>
      <c r="E85" s="149"/>
      <c r="F85" s="149"/>
    </row>
    <row r="86" spans="1:6" s="162" customFormat="1" ht="38.25">
      <c r="A86" s="555" t="s">
        <v>202</v>
      </c>
      <c r="B86" s="176" t="s">
        <v>199</v>
      </c>
      <c r="C86" s="63" t="s">
        <v>120</v>
      </c>
      <c r="D86" s="152">
        <v>12</v>
      </c>
      <c r="E86" s="65">
        <v>0</v>
      </c>
      <c r="F86" s="153">
        <f>D86*E86</f>
        <v>0</v>
      </c>
    </row>
    <row r="87" spans="1:6" s="162" customFormat="1" ht="14.25">
      <c r="A87" s="165"/>
      <c r="B87" s="163"/>
      <c r="C87" s="63"/>
      <c r="D87" s="152"/>
      <c r="E87" s="153"/>
      <c r="F87" s="153"/>
    </row>
    <row r="88" spans="1:6" s="162" customFormat="1" ht="89.25">
      <c r="A88" s="555" t="s">
        <v>207</v>
      </c>
      <c r="B88" s="68" t="s">
        <v>238</v>
      </c>
      <c r="C88" s="63" t="s">
        <v>120</v>
      </c>
      <c r="D88" s="152">
        <v>203</v>
      </c>
      <c r="E88" s="65">
        <v>0</v>
      </c>
      <c r="F88" s="153">
        <f>D88*E88</f>
        <v>0</v>
      </c>
    </row>
    <row r="89" spans="1:6" s="130" customFormat="1" ht="14.25">
      <c r="A89" s="165"/>
      <c r="B89" s="175"/>
      <c r="C89" s="128"/>
      <c r="D89" s="148"/>
      <c r="E89" s="149"/>
      <c r="F89" s="149"/>
    </row>
    <row r="90" spans="1:6" s="162" customFormat="1" ht="76.5">
      <c r="A90" s="555" t="s">
        <v>208</v>
      </c>
      <c r="B90" s="68" t="s">
        <v>211</v>
      </c>
      <c r="C90" s="63" t="s">
        <v>120</v>
      </c>
      <c r="D90" s="152">
        <v>1781</v>
      </c>
      <c r="E90" s="65">
        <v>0</v>
      </c>
      <c r="F90" s="153">
        <f>D90*E90</f>
        <v>0</v>
      </c>
    </row>
    <row r="91" spans="1:6" s="130" customFormat="1" ht="15.75" thickBot="1">
      <c r="A91" s="126"/>
      <c r="B91" s="150"/>
      <c r="C91" s="128"/>
      <c r="D91" s="148"/>
      <c r="E91" s="149"/>
      <c r="F91" s="149"/>
    </row>
    <row r="92" spans="1:6" s="130" customFormat="1" ht="15" customHeight="1" thickTop="1" thickBot="1">
      <c r="A92" s="166" t="str">
        <f>A60</f>
        <v>1.3</v>
      </c>
      <c r="B92" s="177" t="str">
        <f>B60</f>
        <v>ZGORNJI USTROJ</v>
      </c>
      <c r="C92" s="142"/>
      <c r="D92" s="143"/>
      <c r="E92" s="143"/>
      <c r="F92" s="143">
        <f>SUM(F61:F91)</f>
        <v>0</v>
      </c>
    </row>
    <row r="93" spans="1:6" s="172" customFormat="1" ht="15" customHeight="1" thickTop="1">
      <c r="A93" s="168"/>
      <c r="B93" s="169"/>
      <c r="C93" s="170"/>
      <c r="D93" s="171"/>
      <c r="E93" s="171"/>
      <c r="F93" s="171"/>
    </row>
    <row r="94" spans="1:6" s="172" customFormat="1" ht="15" customHeight="1">
      <c r="A94" s="168"/>
      <c r="B94" s="169"/>
      <c r="C94" s="170"/>
      <c r="D94" s="171"/>
      <c r="E94" s="171"/>
      <c r="F94" s="171"/>
    </row>
    <row r="95" spans="1:6" s="130" customFormat="1" ht="15" customHeight="1">
      <c r="A95" s="126" t="s">
        <v>52</v>
      </c>
      <c r="B95" s="146" t="s">
        <v>139</v>
      </c>
      <c r="C95" s="147"/>
      <c r="D95" s="148"/>
      <c r="E95" s="149"/>
      <c r="F95" s="149"/>
    </row>
    <row r="96" spans="1:6" s="130" customFormat="1" ht="15" customHeight="1">
      <c r="A96" s="126"/>
      <c r="B96" s="150"/>
      <c r="C96" s="147"/>
      <c r="D96" s="148"/>
      <c r="E96" s="149"/>
      <c r="F96" s="149"/>
    </row>
    <row r="97" spans="1:6" s="154" customFormat="1" ht="54.95" customHeight="1">
      <c r="A97" s="555" t="s">
        <v>54</v>
      </c>
      <c r="B97" s="151" t="s">
        <v>135</v>
      </c>
      <c r="C97" s="63" t="s">
        <v>100</v>
      </c>
      <c r="D97" s="152">
        <v>877</v>
      </c>
      <c r="E97" s="65">
        <v>0</v>
      </c>
      <c r="F97" s="153">
        <f>D97*E97</f>
        <v>0</v>
      </c>
    </row>
    <row r="98" spans="1:6">
      <c r="A98" s="555"/>
      <c r="B98" s="151"/>
      <c r="C98" s="63"/>
      <c r="D98" s="152"/>
      <c r="E98" s="153"/>
      <c r="F98" s="153"/>
    </row>
    <row r="99" spans="1:6" s="154" customFormat="1" ht="76.5">
      <c r="A99" s="555" t="s">
        <v>55</v>
      </c>
      <c r="B99" s="151" t="s">
        <v>121</v>
      </c>
      <c r="C99" s="63" t="s">
        <v>100</v>
      </c>
      <c r="D99" s="133">
        <v>5</v>
      </c>
      <c r="E99" s="65">
        <v>0</v>
      </c>
      <c r="F99" s="153">
        <f>D99*E99</f>
        <v>0</v>
      </c>
    </row>
    <row r="100" spans="1:6" s="154" customFormat="1">
      <c r="A100" s="555"/>
      <c r="B100" s="132"/>
      <c r="C100" s="63"/>
      <c r="D100" s="133"/>
      <c r="E100" s="69"/>
      <c r="F100" s="153"/>
    </row>
    <row r="101" spans="1:6" s="154" customFormat="1" ht="76.5">
      <c r="A101" s="555" t="s">
        <v>56</v>
      </c>
      <c r="B101" s="151" t="s">
        <v>188</v>
      </c>
      <c r="C101" s="63" t="s">
        <v>120</v>
      </c>
      <c r="D101" s="152">
        <v>14</v>
      </c>
      <c r="E101" s="65">
        <v>0</v>
      </c>
      <c r="F101" s="153">
        <f>D101*E101</f>
        <v>0</v>
      </c>
    </row>
    <row r="102" spans="1:6">
      <c r="A102" s="555"/>
      <c r="B102" s="151"/>
      <c r="C102" s="63"/>
      <c r="D102" s="152"/>
      <c r="E102" s="153"/>
      <c r="F102" s="153"/>
    </row>
    <row r="103" spans="1:6" s="154" customFormat="1" ht="38.25">
      <c r="A103" s="555" t="s">
        <v>58</v>
      </c>
      <c r="B103" s="151" t="s">
        <v>217</v>
      </c>
      <c r="C103" s="63" t="s">
        <v>100</v>
      </c>
      <c r="D103" s="152">
        <v>29</v>
      </c>
      <c r="E103" s="65">
        <v>0</v>
      </c>
      <c r="F103" s="153">
        <f>D103*E103</f>
        <v>0</v>
      </c>
    </row>
    <row r="104" spans="1:6" s="154" customFormat="1">
      <c r="A104" s="555"/>
      <c r="B104" s="151"/>
      <c r="C104" s="63"/>
      <c r="D104" s="152"/>
      <c r="E104" s="153"/>
      <c r="F104" s="153"/>
    </row>
    <row r="105" spans="1:6" s="154" customFormat="1" ht="76.5">
      <c r="A105" s="555" t="s">
        <v>57</v>
      </c>
      <c r="B105" s="151" t="s">
        <v>218</v>
      </c>
      <c r="C105" s="63" t="s">
        <v>120</v>
      </c>
      <c r="D105" s="152">
        <v>19</v>
      </c>
      <c r="E105" s="65">
        <v>0</v>
      </c>
      <c r="F105" s="153">
        <f>D105*E105</f>
        <v>0</v>
      </c>
    </row>
    <row r="106" spans="1:6" s="154" customFormat="1">
      <c r="A106" s="555"/>
      <c r="B106" s="151"/>
      <c r="C106" s="63"/>
      <c r="D106" s="152"/>
      <c r="E106" s="153"/>
      <c r="F106" s="153"/>
    </row>
    <row r="107" spans="1:6" s="154" customFormat="1" ht="89.25">
      <c r="A107" s="555" t="s">
        <v>59</v>
      </c>
      <c r="B107" s="151" t="s">
        <v>282</v>
      </c>
      <c r="C107" s="63" t="s">
        <v>118</v>
      </c>
      <c r="D107" s="152">
        <v>1498</v>
      </c>
      <c r="E107" s="153"/>
      <c r="F107" s="153"/>
    </row>
    <row r="108" spans="1:6" ht="14.25">
      <c r="A108" s="554"/>
      <c r="B108" s="211" t="s">
        <v>119</v>
      </c>
      <c r="C108" s="63" t="s">
        <v>118</v>
      </c>
      <c r="D108" s="213">
        <f>D107*0.9</f>
        <v>1348.2</v>
      </c>
      <c r="E108" s="237">
        <v>0</v>
      </c>
      <c r="F108" s="214">
        <f>D108*E108</f>
        <v>0</v>
      </c>
    </row>
    <row r="109" spans="1:6" ht="14.25">
      <c r="A109" s="554"/>
      <c r="B109" s="212" t="s">
        <v>136</v>
      </c>
      <c r="C109" s="63" t="s">
        <v>118</v>
      </c>
      <c r="D109" s="213">
        <f>D107*0.1</f>
        <v>149.80000000000001</v>
      </c>
      <c r="E109" s="237">
        <v>0</v>
      </c>
      <c r="F109" s="214">
        <f>D109*E109</f>
        <v>0</v>
      </c>
    </row>
    <row r="110" spans="1:6">
      <c r="A110" s="555"/>
      <c r="B110" s="151"/>
      <c r="C110" s="63"/>
      <c r="D110" s="152"/>
      <c r="E110" s="153"/>
      <c r="F110" s="153"/>
    </row>
    <row r="111" spans="1:6" s="154" customFormat="1" ht="51">
      <c r="A111" s="555" t="s">
        <v>60</v>
      </c>
      <c r="B111" s="151" t="s">
        <v>231</v>
      </c>
      <c r="C111" s="63" t="s">
        <v>120</v>
      </c>
      <c r="D111" s="152">
        <v>2450</v>
      </c>
      <c r="E111" s="65">
        <v>0</v>
      </c>
      <c r="F111" s="153">
        <f>D111*E111</f>
        <v>0</v>
      </c>
    </row>
    <row r="112" spans="1:6">
      <c r="A112" s="555"/>
      <c r="B112" s="151"/>
      <c r="C112" s="63"/>
      <c r="D112" s="152"/>
      <c r="E112" s="153"/>
      <c r="F112" s="153"/>
    </row>
    <row r="113" spans="1:6" s="154" customFormat="1" ht="38.25">
      <c r="A113" s="555" t="s">
        <v>61</v>
      </c>
      <c r="B113" s="151" t="s">
        <v>155</v>
      </c>
      <c r="C113" s="63" t="s">
        <v>120</v>
      </c>
      <c r="D113" s="152">
        <v>1262</v>
      </c>
      <c r="E113" s="65">
        <v>0</v>
      </c>
      <c r="F113" s="153">
        <f>D113*E113</f>
        <v>0</v>
      </c>
    </row>
    <row r="114" spans="1:6">
      <c r="A114" s="555"/>
      <c r="B114" s="151"/>
      <c r="C114" s="63"/>
      <c r="D114" s="152"/>
      <c r="E114" s="153"/>
      <c r="F114" s="153"/>
    </row>
    <row r="115" spans="1:6" s="154" customFormat="1" ht="51">
      <c r="A115" s="555" t="s">
        <v>62</v>
      </c>
      <c r="B115" s="151" t="s">
        <v>156</v>
      </c>
      <c r="C115" s="63" t="s">
        <v>118</v>
      </c>
      <c r="D115" s="152">
        <v>633</v>
      </c>
      <c r="E115" s="65">
        <v>0</v>
      </c>
      <c r="F115" s="153">
        <f>D115*E115</f>
        <v>0</v>
      </c>
    </row>
    <row r="116" spans="1:6">
      <c r="A116" s="555"/>
      <c r="B116" s="93"/>
      <c r="C116" s="63"/>
      <c r="D116" s="153"/>
      <c r="E116" s="156"/>
      <c r="F116" s="153"/>
    </row>
    <row r="117" spans="1:6" ht="76.5">
      <c r="A117" s="555" t="s">
        <v>77</v>
      </c>
      <c r="B117" s="116" t="s">
        <v>249</v>
      </c>
      <c r="C117" s="63" t="s">
        <v>100</v>
      </c>
      <c r="D117" s="153">
        <v>14</v>
      </c>
      <c r="E117" s="65">
        <v>0</v>
      </c>
      <c r="F117" s="153">
        <f>D117*E117</f>
        <v>0</v>
      </c>
    </row>
    <row r="118" spans="1:6">
      <c r="A118" s="555"/>
      <c r="B118" s="93"/>
      <c r="C118" s="63"/>
      <c r="D118" s="153"/>
      <c r="E118" s="156"/>
      <c r="F118" s="153"/>
    </row>
    <row r="119" spans="1:6" ht="76.5">
      <c r="A119" s="555" t="s">
        <v>89</v>
      </c>
      <c r="B119" s="116" t="s">
        <v>219</v>
      </c>
      <c r="C119" s="63" t="s">
        <v>100</v>
      </c>
      <c r="D119" s="153">
        <v>582</v>
      </c>
      <c r="E119" s="65">
        <v>0</v>
      </c>
      <c r="F119" s="153">
        <f>D119*E119</f>
        <v>0</v>
      </c>
    </row>
    <row r="120" spans="1:6">
      <c r="A120" s="555"/>
      <c r="B120" s="93"/>
      <c r="C120" s="63"/>
      <c r="D120" s="153"/>
      <c r="E120" s="156"/>
      <c r="F120" s="153"/>
    </row>
    <row r="121" spans="1:6" ht="76.5">
      <c r="A121" s="555" t="s">
        <v>110</v>
      </c>
      <c r="B121" s="116" t="s">
        <v>220</v>
      </c>
      <c r="C121" s="63" t="s">
        <v>100</v>
      </c>
      <c r="D121" s="153">
        <v>276</v>
      </c>
      <c r="E121" s="65">
        <v>0</v>
      </c>
      <c r="F121" s="153">
        <f>D121*E121</f>
        <v>0</v>
      </c>
    </row>
    <row r="122" spans="1:6">
      <c r="A122" s="555"/>
      <c r="B122" s="93"/>
      <c r="C122" s="63"/>
      <c r="D122" s="153"/>
      <c r="E122" s="156"/>
      <c r="F122" s="153"/>
    </row>
    <row r="123" spans="1:6" ht="76.5">
      <c r="A123" s="555" t="s">
        <v>212</v>
      </c>
      <c r="B123" s="116" t="s">
        <v>221</v>
      </c>
      <c r="C123" s="63" t="s">
        <v>100</v>
      </c>
      <c r="D123" s="153">
        <v>89</v>
      </c>
      <c r="E123" s="65">
        <v>0</v>
      </c>
      <c r="F123" s="153">
        <f>D123*E123</f>
        <v>0</v>
      </c>
    </row>
    <row r="124" spans="1:6">
      <c r="A124" s="555"/>
      <c r="B124" s="93"/>
      <c r="C124" s="63"/>
      <c r="D124" s="153"/>
      <c r="E124" s="156"/>
      <c r="F124" s="153"/>
    </row>
    <row r="125" spans="1:6" ht="76.5">
      <c r="A125" s="555" t="s">
        <v>213</v>
      </c>
      <c r="B125" s="116" t="s">
        <v>222</v>
      </c>
      <c r="C125" s="63" t="s">
        <v>100</v>
      </c>
      <c r="D125" s="153">
        <v>361</v>
      </c>
      <c r="E125" s="65">
        <v>0</v>
      </c>
      <c r="F125" s="153">
        <f>D125*E125</f>
        <v>0</v>
      </c>
    </row>
    <row r="126" spans="1:6">
      <c r="A126" s="555"/>
      <c r="B126" s="93"/>
      <c r="C126" s="63"/>
      <c r="D126" s="153"/>
      <c r="E126" s="156"/>
      <c r="F126" s="153"/>
    </row>
    <row r="127" spans="1:6" ht="76.5">
      <c r="A127" s="555" t="s">
        <v>214</v>
      </c>
      <c r="B127" s="116" t="s">
        <v>223</v>
      </c>
      <c r="C127" s="63" t="s">
        <v>100</v>
      </c>
      <c r="D127" s="153">
        <v>104</v>
      </c>
      <c r="E127" s="65">
        <v>0</v>
      </c>
      <c r="F127" s="153">
        <f>D127*E127</f>
        <v>0</v>
      </c>
    </row>
    <row r="128" spans="1:6" s="154" customFormat="1">
      <c r="A128" s="555"/>
      <c r="B128" s="151"/>
      <c r="C128" s="63"/>
      <c r="D128" s="152"/>
      <c r="E128" s="153"/>
      <c r="F128" s="153"/>
    </row>
    <row r="129" spans="1:6" s="154" customFormat="1" ht="63.75">
      <c r="A129" s="555" t="s">
        <v>215</v>
      </c>
      <c r="B129" s="85" t="s">
        <v>230</v>
      </c>
      <c r="C129" s="63" t="s">
        <v>118</v>
      </c>
      <c r="D129" s="152">
        <v>613</v>
      </c>
      <c r="E129" s="65">
        <v>0</v>
      </c>
      <c r="F129" s="153">
        <f>D129*E129</f>
        <v>0</v>
      </c>
    </row>
    <row r="130" spans="1:6" s="154" customFormat="1">
      <c r="A130" s="555"/>
      <c r="B130" s="151"/>
      <c r="C130" s="63"/>
      <c r="D130" s="152"/>
      <c r="E130" s="153"/>
      <c r="F130" s="153"/>
    </row>
    <row r="131" spans="1:6" s="154" customFormat="1" ht="76.5">
      <c r="A131" s="555" t="s">
        <v>216</v>
      </c>
      <c r="B131" s="132" t="s">
        <v>233</v>
      </c>
      <c r="C131" s="63" t="s">
        <v>118</v>
      </c>
      <c r="D131" s="152">
        <v>253</v>
      </c>
      <c r="E131" s="65">
        <v>0</v>
      </c>
      <c r="F131" s="153">
        <f>D131*E131</f>
        <v>0</v>
      </c>
    </row>
    <row r="132" spans="1:6" s="161" customFormat="1">
      <c r="A132" s="555"/>
      <c r="B132" s="157"/>
      <c r="C132" s="158"/>
      <c r="D132" s="159"/>
      <c r="E132" s="160"/>
      <c r="F132" s="160"/>
    </row>
    <row r="133" spans="1:6" s="154" customFormat="1" ht="204">
      <c r="A133" s="555" t="s">
        <v>224</v>
      </c>
      <c r="B133" s="68" t="s">
        <v>261</v>
      </c>
      <c r="C133" s="63" t="s">
        <v>5</v>
      </c>
      <c r="D133" s="153">
        <v>1</v>
      </c>
      <c r="E133" s="65">
        <v>0</v>
      </c>
      <c r="F133" s="153">
        <f>D133*E133</f>
        <v>0</v>
      </c>
    </row>
    <row r="134" spans="1:6" s="161" customFormat="1">
      <c r="A134" s="555"/>
      <c r="B134" s="157"/>
      <c r="C134" s="158"/>
      <c r="D134" s="159"/>
      <c r="E134" s="160"/>
      <c r="F134" s="160"/>
    </row>
    <row r="135" spans="1:6" s="154" customFormat="1" ht="204">
      <c r="A135" s="555" t="s">
        <v>225</v>
      </c>
      <c r="B135" s="68" t="s">
        <v>262</v>
      </c>
      <c r="C135" s="63" t="s">
        <v>5</v>
      </c>
      <c r="D135" s="153">
        <v>5</v>
      </c>
      <c r="E135" s="65">
        <v>0</v>
      </c>
      <c r="F135" s="153">
        <f>D135*E135</f>
        <v>0</v>
      </c>
    </row>
    <row r="136" spans="1:6" s="161" customFormat="1">
      <c r="A136" s="555"/>
      <c r="B136" s="157"/>
      <c r="C136" s="158"/>
      <c r="D136" s="159"/>
      <c r="E136" s="160"/>
      <c r="F136" s="160"/>
    </row>
    <row r="137" spans="1:6" s="154" customFormat="1" ht="204">
      <c r="A137" s="555" t="s">
        <v>226</v>
      </c>
      <c r="B137" s="68" t="s">
        <v>263</v>
      </c>
      <c r="C137" s="63" t="s">
        <v>5</v>
      </c>
      <c r="D137" s="153">
        <v>10</v>
      </c>
      <c r="E137" s="65">
        <v>0</v>
      </c>
      <c r="F137" s="153">
        <f>D137*E137</f>
        <v>0</v>
      </c>
    </row>
    <row r="138" spans="1:6" s="161" customFormat="1">
      <c r="A138" s="555"/>
      <c r="B138" s="157"/>
      <c r="C138" s="158"/>
      <c r="D138" s="159"/>
      <c r="E138" s="160"/>
      <c r="F138" s="160"/>
    </row>
    <row r="139" spans="1:6" s="154" customFormat="1" ht="216.75">
      <c r="A139" s="555" t="s">
        <v>227</v>
      </c>
      <c r="B139" s="68" t="s">
        <v>240</v>
      </c>
      <c r="C139" s="63" t="s">
        <v>5</v>
      </c>
      <c r="D139" s="153">
        <v>5</v>
      </c>
      <c r="E139" s="65">
        <v>0</v>
      </c>
      <c r="F139" s="153">
        <f>D139*E139</f>
        <v>0</v>
      </c>
    </row>
    <row r="140" spans="1:6" s="161" customFormat="1">
      <c r="A140" s="555"/>
      <c r="B140" s="157"/>
      <c r="C140" s="158"/>
      <c r="D140" s="159"/>
      <c r="E140" s="160"/>
      <c r="F140" s="160"/>
    </row>
    <row r="141" spans="1:6" s="154" customFormat="1" ht="204">
      <c r="A141" s="555" t="s">
        <v>228</v>
      </c>
      <c r="B141" s="68" t="s">
        <v>264</v>
      </c>
      <c r="C141" s="63" t="s">
        <v>5</v>
      </c>
      <c r="D141" s="153">
        <v>4</v>
      </c>
      <c r="E141" s="65">
        <v>0</v>
      </c>
      <c r="F141" s="153">
        <f>D141*E141</f>
        <v>0</v>
      </c>
    </row>
    <row r="142" spans="1:6" s="161" customFormat="1">
      <c r="A142" s="555"/>
      <c r="B142" s="157"/>
      <c r="C142" s="158"/>
      <c r="D142" s="159"/>
      <c r="E142" s="160"/>
      <c r="F142" s="160"/>
    </row>
    <row r="143" spans="1:6" s="154" customFormat="1" ht="216.75">
      <c r="A143" s="555" t="s">
        <v>229</v>
      </c>
      <c r="B143" s="68" t="s">
        <v>241</v>
      </c>
      <c r="C143" s="63" t="s">
        <v>5</v>
      </c>
      <c r="D143" s="153">
        <v>1</v>
      </c>
      <c r="E143" s="65">
        <v>0</v>
      </c>
      <c r="F143" s="153">
        <f>D143*E143</f>
        <v>0</v>
      </c>
    </row>
    <row r="144" spans="1:6" s="161" customFormat="1">
      <c r="A144" s="555"/>
      <c r="B144" s="157"/>
      <c r="C144" s="158"/>
      <c r="D144" s="159"/>
      <c r="E144" s="160"/>
      <c r="F144" s="160"/>
    </row>
    <row r="145" spans="1:6" s="154" customFormat="1" ht="204">
      <c r="A145" s="555" t="s">
        <v>232</v>
      </c>
      <c r="B145" s="68" t="s">
        <v>265</v>
      </c>
      <c r="C145" s="63" t="s">
        <v>5</v>
      </c>
      <c r="D145" s="153">
        <v>1</v>
      </c>
      <c r="E145" s="65">
        <v>0</v>
      </c>
      <c r="F145" s="153">
        <f>D145*E145</f>
        <v>0</v>
      </c>
    </row>
    <row r="146" spans="1:6" s="161" customFormat="1">
      <c r="A146" s="555"/>
      <c r="B146" s="157"/>
      <c r="C146" s="158"/>
      <c r="D146" s="159"/>
      <c r="E146" s="160"/>
      <c r="F146" s="160"/>
    </row>
    <row r="147" spans="1:6" s="154" customFormat="1" ht="216.75">
      <c r="A147" s="555" t="s">
        <v>234</v>
      </c>
      <c r="B147" s="68" t="s">
        <v>266</v>
      </c>
      <c r="C147" s="63" t="s">
        <v>5</v>
      </c>
      <c r="D147" s="153">
        <v>1</v>
      </c>
      <c r="E147" s="65">
        <v>0</v>
      </c>
      <c r="F147" s="153">
        <f>D147*E147</f>
        <v>0</v>
      </c>
    </row>
    <row r="148" spans="1:6" s="161" customFormat="1">
      <c r="A148" s="555"/>
      <c r="B148" s="157"/>
      <c r="C148" s="158"/>
      <c r="D148" s="159"/>
      <c r="E148" s="160"/>
      <c r="F148" s="160"/>
    </row>
    <row r="149" spans="1:6" s="154" customFormat="1" ht="216.75">
      <c r="A149" s="555" t="s">
        <v>235</v>
      </c>
      <c r="B149" s="68" t="s">
        <v>242</v>
      </c>
      <c r="C149" s="63" t="s">
        <v>5</v>
      </c>
      <c r="D149" s="153">
        <v>2</v>
      </c>
      <c r="E149" s="65">
        <v>0</v>
      </c>
      <c r="F149" s="153">
        <f>D149*E149</f>
        <v>0</v>
      </c>
    </row>
    <row r="150" spans="1:6" s="130" customFormat="1" ht="15" customHeight="1">
      <c r="A150" s="555"/>
      <c r="B150" s="164"/>
      <c r="C150" s="128"/>
      <c r="D150" s="148"/>
      <c r="E150" s="149"/>
      <c r="F150" s="149"/>
    </row>
    <row r="151" spans="1:6" s="162" customFormat="1" ht="191.25">
      <c r="A151" s="555" t="s">
        <v>236</v>
      </c>
      <c r="B151" s="68" t="s">
        <v>239</v>
      </c>
      <c r="C151" s="63" t="s">
        <v>5</v>
      </c>
      <c r="D151" s="152">
        <v>2</v>
      </c>
      <c r="E151" s="65">
        <v>0</v>
      </c>
      <c r="F151" s="153">
        <f>D151*E151</f>
        <v>0</v>
      </c>
    </row>
    <row r="152" spans="1:6" s="130" customFormat="1" ht="15" customHeight="1">
      <c r="A152" s="555"/>
      <c r="B152" s="164"/>
      <c r="C152" s="128"/>
      <c r="D152" s="148"/>
      <c r="E152" s="149"/>
      <c r="F152" s="149"/>
    </row>
    <row r="153" spans="1:6" s="162" customFormat="1" ht="191.25">
      <c r="A153" s="555" t="s">
        <v>237</v>
      </c>
      <c r="B153" s="68" t="s">
        <v>244</v>
      </c>
      <c r="C153" s="63" t="s">
        <v>5</v>
      </c>
      <c r="D153" s="152">
        <v>3</v>
      </c>
      <c r="E153" s="65">
        <v>0</v>
      </c>
      <c r="F153" s="153">
        <f>D153*E153</f>
        <v>0</v>
      </c>
    </row>
    <row r="154" spans="1:6" s="130" customFormat="1" ht="15" customHeight="1">
      <c r="A154" s="555"/>
      <c r="B154" s="164"/>
      <c r="C154" s="128"/>
      <c r="D154" s="148"/>
      <c r="E154" s="149"/>
      <c r="F154" s="149"/>
    </row>
    <row r="155" spans="1:6" s="162" customFormat="1" ht="191.25">
      <c r="A155" s="555" t="s">
        <v>245</v>
      </c>
      <c r="B155" s="68" t="s">
        <v>243</v>
      </c>
      <c r="C155" s="63" t="s">
        <v>5</v>
      </c>
      <c r="D155" s="152">
        <v>43</v>
      </c>
      <c r="E155" s="65">
        <v>0</v>
      </c>
      <c r="F155" s="153">
        <f>D155*E155</f>
        <v>0</v>
      </c>
    </row>
    <row r="156" spans="1:6" s="130" customFormat="1" ht="15" customHeight="1">
      <c r="A156" s="555"/>
      <c r="B156" s="164"/>
      <c r="C156" s="128"/>
      <c r="D156" s="148"/>
      <c r="E156" s="149"/>
      <c r="F156" s="149"/>
    </row>
    <row r="157" spans="1:6" s="162" customFormat="1" ht="204">
      <c r="A157" s="555" t="s">
        <v>248</v>
      </c>
      <c r="B157" s="68" t="s">
        <v>246</v>
      </c>
      <c r="C157" s="63" t="s">
        <v>5</v>
      </c>
      <c r="D157" s="152">
        <v>4</v>
      </c>
      <c r="E157" s="65">
        <v>0</v>
      </c>
      <c r="F157" s="153">
        <f>D157*E157</f>
        <v>0</v>
      </c>
    </row>
    <row r="158" spans="1:6" s="130" customFormat="1" ht="14.25">
      <c r="A158" s="555"/>
      <c r="B158" s="68"/>
      <c r="C158" s="128"/>
      <c r="D158" s="148"/>
      <c r="E158" s="149"/>
      <c r="F158" s="149"/>
    </row>
    <row r="159" spans="1:6" s="162" customFormat="1" ht="76.5">
      <c r="A159" s="555" t="s">
        <v>250</v>
      </c>
      <c r="B159" s="68" t="s">
        <v>247</v>
      </c>
      <c r="C159" s="63" t="s">
        <v>5</v>
      </c>
      <c r="D159" s="152">
        <v>2</v>
      </c>
      <c r="E159" s="65">
        <v>0</v>
      </c>
      <c r="F159" s="153">
        <f>D159*E159</f>
        <v>0</v>
      </c>
    </row>
    <row r="160" spans="1:6" s="130" customFormat="1" ht="15" customHeight="1">
      <c r="A160" s="555"/>
      <c r="B160" s="164"/>
      <c r="C160" s="128"/>
      <c r="D160" s="148"/>
      <c r="E160" s="149"/>
      <c r="F160" s="149"/>
    </row>
    <row r="161" spans="1:6" s="162" customFormat="1" ht="229.5">
      <c r="A161" s="555" t="s">
        <v>251</v>
      </c>
      <c r="B161" s="151" t="s">
        <v>259</v>
      </c>
      <c r="C161" s="63" t="s">
        <v>5</v>
      </c>
      <c r="D161" s="152">
        <v>1</v>
      </c>
      <c r="E161" s="65">
        <v>0</v>
      </c>
      <c r="F161" s="153">
        <f>D161*E161</f>
        <v>0</v>
      </c>
    </row>
    <row r="162" spans="1:6" s="130" customFormat="1" ht="15">
      <c r="A162" s="555"/>
      <c r="B162" s="164"/>
      <c r="C162" s="128"/>
      <c r="D162" s="148"/>
      <c r="E162" s="149"/>
      <c r="F162" s="149"/>
    </row>
    <row r="163" spans="1:6" s="162" customFormat="1" ht="229.5">
      <c r="A163" s="555" t="s">
        <v>252</v>
      </c>
      <c r="B163" s="151" t="s">
        <v>260</v>
      </c>
      <c r="C163" s="63" t="s">
        <v>5</v>
      </c>
      <c r="D163" s="152">
        <v>1</v>
      </c>
      <c r="E163" s="65">
        <v>0</v>
      </c>
      <c r="F163" s="153">
        <f>D163*E163</f>
        <v>0</v>
      </c>
    </row>
    <row r="164" spans="1:6" s="130" customFormat="1" ht="15" customHeight="1">
      <c r="A164" s="555"/>
      <c r="B164" s="164"/>
      <c r="C164" s="128"/>
      <c r="D164" s="148"/>
      <c r="E164" s="149"/>
      <c r="F164" s="149"/>
    </row>
    <row r="165" spans="1:6" s="162" customFormat="1" ht="76.5">
      <c r="A165" s="555" t="s">
        <v>253</v>
      </c>
      <c r="B165" s="116" t="s">
        <v>257</v>
      </c>
      <c r="C165" s="63" t="s">
        <v>100</v>
      </c>
      <c r="D165" s="152">
        <v>32</v>
      </c>
      <c r="E165" s="65">
        <v>0</v>
      </c>
      <c r="F165" s="153">
        <f>D165*E165</f>
        <v>0</v>
      </c>
    </row>
    <row r="166" spans="1:6" s="130" customFormat="1" ht="15" customHeight="1">
      <c r="A166" s="555"/>
      <c r="B166" s="164"/>
      <c r="C166" s="128"/>
      <c r="D166" s="148"/>
      <c r="E166" s="149"/>
      <c r="F166" s="149"/>
    </row>
    <row r="167" spans="1:6" s="162" customFormat="1" ht="153">
      <c r="A167" s="555" t="s">
        <v>254</v>
      </c>
      <c r="B167" s="68" t="s">
        <v>1810</v>
      </c>
      <c r="C167" s="63" t="s">
        <v>5</v>
      </c>
      <c r="D167" s="152">
        <v>2</v>
      </c>
      <c r="E167" s="65">
        <v>0</v>
      </c>
      <c r="F167" s="153">
        <f>D167*E167</f>
        <v>0</v>
      </c>
    </row>
    <row r="168" spans="1:6" s="130" customFormat="1" ht="15">
      <c r="A168" s="555"/>
      <c r="B168" s="164"/>
      <c r="C168" s="128"/>
      <c r="D168" s="148"/>
      <c r="E168" s="149"/>
      <c r="F168" s="149"/>
    </row>
    <row r="169" spans="1:6" s="162" customFormat="1" ht="140.25">
      <c r="A169" s="555" t="s">
        <v>255</v>
      </c>
      <c r="B169" s="151" t="s">
        <v>274</v>
      </c>
      <c r="C169" s="63" t="s">
        <v>5</v>
      </c>
      <c r="D169" s="152">
        <v>34</v>
      </c>
      <c r="E169" s="65">
        <v>0</v>
      </c>
      <c r="F169" s="153">
        <f>D169*E169</f>
        <v>0</v>
      </c>
    </row>
    <row r="170" spans="1:6" s="130" customFormat="1" ht="14.25">
      <c r="A170" s="555"/>
      <c r="B170" s="151"/>
      <c r="C170" s="128"/>
      <c r="D170" s="148"/>
      <c r="E170" s="149"/>
      <c r="F170" s="149"/>
    </row>
    <row r="171" spans="1:6" s="162" customFormat="1" ht="153">
      <c r="A171" s="555" t="s">
        <v>256</v>
      </c>
      <c r="B171" s="151" t="s">
        <v>273</v>
      </c>
      <c r="C171" s="63" t="s">
        <v>100</v>
      </c>
      <c r="D171" s="152">
        <v>905</v>
      </c>
      <c r="E171" s="65">
        <v>0</v>
      </c>
      <c r="F171" s="153">
        <f>D171*E171</f>
        <v>0</v>
      </c>
    </row>
    <row r="172" spans="1:6" s="162" customFormat="1">
      <c r="A172" s="555"/>
      <c r="B172" s="155"/>
      <c r="C172" s="63"/>
      <c r="D172" s="152"/>
      <c r="E172" s="153"/>
      <c r="F172" s="153"/>
    </row>
    <row r="173" spans="1:6" s="162" customFormat="1" ht="38.25">
      <c r="A173" s="555" t="s">
        <v>258</v>
      </c>
      <c r="B173" s="68" t="s">
        <v>157</v>
      </c>
      <c r="C173" s="63" t="s">
        <v>100</v>
      </c>
      <c r="D173" s="152">
        <v>905</v>
      </c>
      <c r="E173" s="65">
        <v>0</v>
      </c>
      <c r="F173" s="153">
        <f>D173*E173</f>
        <v>0</v>
      </c>
    </row>
    <row r="174" spans="1:6" s="130" customFormat="1" ht="12.75" customHeight="1" thickBot="1">
      <c r="A174" s="126"/>
      <c r="B174" s="150"/>
      <c r="C174" s="128"/>
      <c r="D174" s="148"/>
      <c r="E174" s="149"/>
      <c r="F174" s="149"/>
    </row>
    <row r="175" spans="1:6" s="130" customFormat="1" ht="15" customHeight="1" thickTop="1" thickBot="1">
      <c r="A175" s="166" t="str">
        <f>A95</f>
        <v>1.4</v>
      </c>
      <c r="B175" s="167" t="str">
        <f>B95</f>
        <v>METEORNA KANALIZACIJA</v>
      </c>
      <c r="C175" s="142"/>
      <c r="D175" s="143"/>
      <c r="E175" s="143"/>
      <c r="F175" s="143">
        <f>SUM(F96:F174)</f>
        <v>0</v>
      </c>
    </row>
    <row r="176" spans="1:6" s="172" customFormat="1" ht="15" customHeight="1" thickTop="1">
      <c r="A176" s="168"/>
      <c r="B176" s="169"/>
      <c r="C176" s="170"/>
      <c r="D176" s="171"/>
      <c r="E176" s="171"/>
      <c r="F176" s="171"/>
    </row>
    <row r="177" spans="1:6" s="172" customFormat="1" ht="15" customHeight="1">
      <c r="A177" s="168"/>
      <c r="B177" s="169"/>
      <c r="C177" s="170"/>
      <c r="D177" s="171"/>
      <c r="E177" s="171"/>
      <c r="F177" s="171"/>
    </row>
    <row r="178" spans="1:6" s="130" customFormat="1" ht="15" customHeight="1">
      <c r="A178" s="126" t="s">
        <v>64</v>
      </c>
      <c r="B178" s="146" t="s">
        <v>267</v>
      </c>
      <c r="C178" s="147"/>
      <c r="D178" s="148"/>
      <c r="E178" s="149"/>
      <c r="F178" s="149"/>
    </row>
    <row r="179" spans="1:6" s="130" customFormat="1" ht="15" customHeight="1">
      <c r="A179" s="126"/>
      <c r="B179" s="150"/>
      <c r="C179" s="147"/>
      <c r="D179" s="148"/>
      <c r="E179" s="149"/>
      <c r="F179" s="149"/>
    </row>
    <row r="180" spans="1:6" s="154" customFormat="1" ht="54.95" customHeight="1">
      <c r="A180" s="555" t="s">
        <v>66</v>
      </c>
      <c r="B180" s="151" t="s">
        <v>271</v>
      </c>
      <c r="C180" s="63" t="s">
        <v>100</v>
      </c>
      <c r="D180" s="152">
        <v>504</v>
      </c>
      <c r="E180" s="65">
        <v>0</v>
      </c>
      <c r="F180" s="153">
        <f>D180*E180</f>
        <v>0</v>
      </c>
    </row>
    <row r="181" spans="1:6" s="154" customFormat="1">
      <c r="A181" s="555"/>
      <c r="B181" s="151"/>
      <c r="C181" s="63"/>
      <c r="D181" s="152"/>
      <c r="E181" s="153"/>
      <c r="F181" s="153"/>
    </row>
    <row r="182" spans="1:6" s="154" customFormat="1" ht="89.25">
      <c r="A182" s="555" t="s">
        <v>83</v>
      </c>
      <c r="B182" s="151" t="s">
        <v>1392</v>
      </c>
      <c r="C182" s="63" t="s">
        <v>118</v>
      </c>
      <c r="D182" s="152">
        <v>738</v>
      </c>
      <c r="E182" s="153"/>
      <c r="F182" s="153"/>
    </row>
    <row r="183" spans="1:6" ht="14.25">
      <c r="A183" s="554"/>
      <c r="B183" s="211" t="s">
        <v>119</v>
      </c>
      <c r="C183" s="63" t="s">
        <v>118</v>
      </c>
      <c r="D183" s="213">
        <f>D182*0.9</f>
        <v>664.2</v>
      </c>
      <c r="E183" s="237">
        <v>0</v>
      </c>
      <c r="F183" s="214">
        <f>D183*E183</f>
        <v>0</v>
      </c>
    </row>
    <row r="184" spans="1:6" ht="14.25">
      <c r="A184" s="554"/>
      <c r="B184" s="212" t="s">
        <v>136</v>
      </c>
      <c r="C184" s="63" t="s">
        <v>118</v>
      </c>
      <c r="D184" s="213">
        <f>D182*0.1</f>
        <v>73.8</v>
      </c>
      <c r="E184" s="237">
        <v>0</v>
      </c>
      <c r="F184" s="214">
        <f>D184*E184</f>
        <v>0</v>
      </c>
    </row>
    <row r="185" spans="1:6">
      <c r="A185" s="555"/>
      <c r="B185" s="151"/>
      <c r="C185" s="63"/>
      <c r="D185" s="152"/>
      <c r="E185" s="153"/>
      <c r="F185" s="153"/>
    </row>
    <row r="186" spans="1:6" s="154" customFormat="1" ht="51">
      <c r="A186" s="555" t="s">
        <v>84</v>
      </c>
      <c r="B186" s="151" t="s">
        <v>1391</v>
      </c>
      <c r="C186" s="63" t="s">
        <v>120</v>
      </c>
      <c r="D186" s="152">
        <v>1640</v>
      </c>
      <c r="E186" s="65">
        <v>0</v>
      </c>
      <c r="F186" s="153">
        <f>D186*E186</f>
        <v>0</v>
      </c>
    </row>
    <row r="187" spans="1:6">
      <c r="A187" s="555"/>
      <c r="B187" s="151"/>
      <c r="C187" s="63"/>
      <c r="D187" s="152"/>
      <c r="E187" s="153"/>
      <c r="F187" s="153"/>
    </row>
    <row r="188" spans="1:6" s="154" customFormat="1" ht="38.25">
      <c r="A188" s="555" t="s">
        <v>90</v>
      </c>
      <c r="B188" s="151" t="s">
        <v>155</v>
      </c>
      <c r="C188" s="63" t="s">
        <v>120</v>
      </c>
      <c r="D188" s="152">
        <v>422</v>
      </c>
      <c r="E188" s="65">
        <v>0</v>
      </c>
      <c r="F188" s="153">
        <f>D188*E188</f>
        <v>0</v>
      </c>
    </row>
    <row r="189" spans="1:6">
      <c r="A189" s="555"/>
      <c r="B189" s="151"/>
      <c r="C189" s="63"/>
      <c r="D189" s="152"/>
      <c r="E189" s="153"/>
      <c r="F189" s="153"/>
    </row>
    <row r="190" spans="1:6" s="154" customFormat="1" ht="51">
      <c r="A190" s="555" t="s">
        <v>91</v>
      </c>
      <c r="B190" s="151" t="s">
        <v>156</v>
      </c>
      <c r="C190" s="63" t="s">
        <v>118</v>
      </c>
      <c r="D190" s="152">
        <v>175</v>
      </c>
      <c r="E190" s="65">
        <v>0</v>
      </c>
      <c r="F190" s="153">
        <f>D190*E190</f>
        <v>0</v>
      </c>
    </row>
    <row r="191" spans="1:6">
      <c r="A191" s="555"/>
      <c r="B191" s="93"/>
      <c r="C191" s="63"/>
      <c r="D191" s="153"/>
      <c r="E191" s="156"/>
      <c r="F191" s="153"/>
    </row>
    <row r="192" spans="1:6" ht="76.5">
      <c r="A192" s="555" t="s">
        <v>92</v>
      </c>
      <c r="B192" s="116" t="s">
        <v>220</v>
      </c>
      <c r="C192" s="63" t="s">
        <v>100</v>
      </c>
      <c r="D192" s="153">
        <v>504</v>
      </c>
      <c r="E192" s="65">
        <v>0</v>
      </c>
      <c r="F192" s="153">
        <f>D192*E192</f>
        <v>0</v>
      </c>
    </row>
    <row r="193" spans="1:6" s="154" customFormat="1">
      <c r="A193" s="555"/>
      <c r="B193" s="151"/>
      <c r="C193" s="63"/>
      <c r="D193" s="152"/>
      <c r="E193" s="153"/>
      <c r="F193" s="153"/>
    </row>
    <row r="194" spans="1:6" s="154" customFormat="1" ht="63.75">
      <c r="A194" s="555" t="s">
        <v>93</v>
      </c>
      <c r="B194" s="85" t="s">
        <v>230</v>
      </c>
      <c r="C194" s="63" t="s">
        <v>118</v>
      </c>
      <c r="D194" s="152">
        <v>570</v>
      </c>
      <c r="E194" s="65">
        <v>0</v>
      </c>
      <c r="F194" s="153">
        <f>D194*E194</f>
        <v>0</v>
      </c>
    </row>
    <row r="195" spans="1:6" s="161" customFormat="1">
      <c r="A195" s="555"/>
      <c r="B195" s="157"/>
      <c r="C195" s="158"/>
      <c r="D195" s="159"/>
      <c r="E195" s="160"/>
      <c r="F195" s="160"/>
    </row>
    <row r="196" spans="1:6" s="154" customFormat="1" ht="204">
      <c r="A196" s="555" t="s">
        <v>94</v>
      </c>
      <c r="B196" s="68" t="s">
        <v>263</v>
      </c>
      <c r="C196" s="63" t="s">
        <v>5</v>
      </c>
      <c r="D196" s="153">
        <v>10</v>
      </c>
      <c r="E196" s="65">
        <v>0</v>
      </c>
      <c r="F196" s="153">
        <f>D196*E196</f>
        <v>0</v>
      </c>
    </row>
    <row r="197" spans="1:6" s="161" customFormat="1">
      <c r="A197" s="555"/>
      <c r="B197" s="157"/>
      <c r="C197" s="158"/>
      <c r="D197" s="159"/>
      <c r="E197" s="160"/>
      <c r="F197" s="160"/>
    </row>
    <row r="198" spans="1:6" s="154" customFormat="1" ht="229.5">
      <c r="A198" s="555" t="s">
        <v>95</v>
      </c>
      <c r="B198" s="68" t="s">
        <v>281</v>
      </c>
      <c r="C198" s="63" t="s">
        <v>5</v>
      </c>
      <c r="D198" s="153">
        <v>1</v>
      </c>
      <c r="E198" s="65">
        <v>0</v>
      </c>
      <c r="F198" s="153">
        <f>D198*E198</f>
        <v>0</v>
      </c>
    </row>
    <row r="199" spans="1:6" s="64" customFormat="1">
      <c r="A199" s="555"/>
      <c r="B199" s="68"/>
      <c r="C199" s="63"/>
      <c r="D199" s="69"/>
      <c r="E199" s="156"/>
      <c r="F199" s="153"/>
    </row>
    <row r="200" spans="1:6" s="64" customFormat="1" ht="178.5">
      <c r="A200" s="555" t="s">
        <v>96</v>
      </c>
      <c r="B200" s="68" t="s">
        <v>334</v>
      </c>
      <c r="C200" s="63" t="s">
        <v>30</v>
      </c>
      <c r="D200" s="70">
        <v>2</v>
      </c>
      <c r="E200" s="65">
        <v>0</v>
      </c>
      <c r="F200" s="69">
        <f>D200*E200</f>
        <v>0</v>
      </c>
    </row>
    <row r="201" spans="1:6" s="130" customFormat="1" ht="15" customHeight="1">
      <c r="A201" s="555"/>
      <c r="B201" s="164"/>
      <c r="C201" s="128"/>
      <c r="D201" s="148"/>
      <c r="E201" s="149"/>
      <c r="F201" s="149"/>
    </row>
    <row r="202" spans="1:6" s="162" customFormat="1" ht="76.5">
      <c r="A202" s="555" t="s">
        <v>97</v>
      </c>
      <c r="B202" s="85" t="s">
        <v>1390</v>
      </c>
      <c r="C202" s="63" t="s">
        <v>100</v>
      </c>
      <c r="D202" s="152">
        <v>35</v>
      </c>
      <c r="E202" s="65">
        <v>0</v>
      </c>
      <c r="F202" s="153">
        <f>D202*E202</f>
        <v>0</v>
      </c>
    </row>
    <row r="203" spans="1:6" s="130" customFormat="1" ht="15">
      <c r="A203" s="555"/>
      <c r="B203" s="164"/>
      <c r="C203" s="128"/>
      <c r="D203" s="148"/>
      <c r="E203" s="149"/>
      <c r="F203" s="149"/>
    </row>
    <row r="204" spans="1:6" s="162" customFormat="1" ht="51">
      <c r="A204" s="555" t="s">
        <v>98</v>
      </c>
      <c r="B204" s="561" t="s">
        <v>1389</v>
      </c>
      <c r="C204" s="63" t="s">
        <v>100</v>
      </c>
      <c r="D204" s="152">
        <v>35</v>
      </c>
      <c r="E204" s="65">
        <v>0</v>
      </c>
      <c r="F204" s="153">
        <f>D204*E204</f>
        <v>0</v>
      </c>
    </row>
    <row r="205" spans="1:6" s="130" customFormat="1" ht="15">
      <c r="A205" s="555"/>
      <c r="B205" s="164"/>
      <c r="C205" s="128"/>
      <c r="D205" s="148"/>
      <c r="E205" s="149"/>
      <c r="F205" s="149"/>
    </row>
    <row r="206" spans="1:6" s="162" customFormat="1" ht="140.25">
      <c r="A206" s="555" t="s">
        <v>99</v>
      </c>
      <c r="B206" s="151" t="s">
        <v>274</v>
      </c>
      <c r="C206" s="63" t="s">
        <v>5</v>
      </c>
      <c r="D206" s="152">
        <v>11</v>
      </c>
      <c r="E206" s="65">
        <v>0</v>
      </c>
      <c r="F206" s="153">
        <f>D206*E206</f>
        <v>0</v>
      </c>
    </row>
    <row r="207" spans="1:6" s="130" customFormat="1" ht="14.25">
      <c r="A207" s="555"/>
      <c r="B207" s="151"/>
      <c r="C207" s="128"/>
      <c r="D207" s="148"/>
      <c r="E207" s="149"/>
      <c r="F207" s="149"/>
    </row>
    <row r="208" spans="1:6" s="162" customFormat="1" ht="153">
      <c r="A208" s="555" t="s">
        <v>1393</v>
      </c>
      <c r="B208" s="151" t="s">
        <v>273</v>
      </c>
      <c r="C208" s="63" t="s">
        <v>100</v>
      </c>
      <c r="D208" s="152">
        <v>504</v>
      </c>
      <c r="E208" s="65">
        <v>0</v>
      </c>
      <c r="F208" s="153">
        <f>D208*E208</f>
        <v>0</v>
      </c>
    </row>
    <row r="209" spans="1:6" s="162" customFormat="1">
      <c r="A209" s="555"/>
      <c r="B209" s="155"/>
      <c r="C209" s="63"/>
      <c r="D209" s="152"/>
      <c r="E209" s="153"/>
      <c r="F209" s="153"/>
    </row>
    <row r="210" spans="1:6" s="162" customFormat="1" ht="38.25">
      <c r="A210" s="555" t="s">
        <v>1394</v>
      </c>
      <c r="B210" s="68" t="s">
        <v>272</v>
      </c>
      <c r="C210" s="63" t="s">
        <v>100</v>
      </c>
      <c r="D210" s="152">
        <v>504</v>
      </c>
      <c r="E210" s="65">
        <v>0</v>
      </c>
      <c r="F210" s="153">
        <f>D210*E210</f>
        <v>0</v>
      </c>
    </row>
    <row r="211" spans="1:6" s="130" customFormat="1" ht="12.75" customHeight="1" thickBot="1">
      <c r="A211" s="126"/>
      <c r="B211" s="150"/>
      <c r="C211" s="128"/>
      <c r="D211" s="148"/>
      <c r="E211" s="149"/>
      <c r="F211" s="149"/>
    </row>
    <row r="212" spans="1:6" s="130" customFormat="1" ht="15" customHeight="1" thickTop="1" thickBot="1">
      <c r="A212" s="166" t="str">
        <f>A178</f>
        <v>1.5</v>
      </c>
      <c r="B212" s="167" t="str">
        <f>B178</f>
        <v>FEKALNA KANALIZACIJA - GAVITACIJSKI VOD</v>
      </c>
      <c r="C212" s="142"/>
      <c r="D212" s="143"/>
      <c r="E212" s="143"/>
      <c r="F212" s="143">
        <f>SUM(F179:F211)</f>
        <v>0</v>
      </c>
    </row>
    <row r="213" spans="1:6" s="172" customFormat="1" ht="15" customHeight="1" thickTop="1">
      <c r="A213" s="168"/>
      <c r="B213" s="169"/>
      <c r="C213" s="170"/>
      <c r="D213" s="171"/>
      <c r="E213" s="171"/>
      <c r="F213" s="171"/>
    </row>
    <row r="214" spans="1:6" s="172" customFormat="1" ht="15" customHeight="1">
      <c r="A214" s="168"/>
      <c r="B214" s="169"/>
      <c r="C214" s="170"/>
      <c r="D214" s="171"/>
      <c r="E214" s="171"/>
      <c r="F214" s="171"/>
    </row>
    <row r="215" spans="1:6" s="130" customFormat="1" ht="15" customHeight="1">
      <c r="A215" s="126" t="s">
        <v>67</v>
      </c>
      <c r="B215" s="146" t="s">
        <v>269</v>
      </c>
      <c r="C215" s="147"/>
      <c r="D215" s="148"/>
      <c r="E215" s="149"/>
      <c r="F215" s="149"/>
    </row>
    <row r="216" spans="1:6" s="130" customFormat="1" ht="15" customHeight="1">
      <c r="A216" s="126"/>
      <c r="B216" s="150"/>
      <c r="C216" s="147"/>
      <c r="D216" s="148"/>
      <c r="E216" s="149"/>
      <c r="F216" s="149"/>
    </row>
    <row r="217" spans="1:6" s="154" customFormat="1" ht="54.95" customHeight="1">
      <c r="A217" s="555" t="s">
        <v>68</v>
      </c>
      <c r="B217" s="151" t="s">
        <v>270</v>
      </c>
      <c r="C217" s="63" t="s">
        <v>100</v>
      </c>
      <c r="D217" s="152">
        <v>138</v>
      </c>
      <c r="E217" s="65">
        <v>0</v>
      </c>
      <c r="F217" s="153">
        <f>D217*E217</f>
        <v>0</v>
      </c>
    </row>
    <row r="218" spans="1:6" s="154" customFormat="1">
      <c r="A218" s="555"/>
      <c r="B218" s="151"/>
      <c r="C218" s="63"/>
      <c r="D218" s="152"/>
      <c r="E218" s="153"/>
      <c r="F218" s="153"/>
    </row>
    <row r="219" spans="1:6" s="154" customFormat="1" ht="89.25">
      <c r="A219" s="555" t="s">
        <v>69</v>
      </c>
      <c r="B219" s="151" t="s">
        <v>285</v>
      </c>
      <c r="C219" s="63" t="s">
        <v>118</v>
      </c>
      <c r="D219" s="152">
        <v>133</v>
      </c>
      <c r="E219" s="153"/>
      <c r="F219" s="153"/>
    </row>
    <row r="220" spans="1:6" ht="14.25">
      <c r="A220" s="554"/>
      <c r="B220" s="211" t="s">
        <v>119</v>
      </c>
      <c r="C220" s="63" t="s">
        <v>118</v>
      </c>
      <c r="D220" s="213">
        <f>D219*0.9</f>
        <v>119.7</v>
      </c>
      <c r="E220" s="237">
        <v>0</v>
      </c>
      <c r="F220" s="214">
        <f>D220*E220</f>
        <v>0</v>
      </c>
    </row>
    <row r="221" spans="1:6" ht="14.25">
      <c r="A221" s="554"/>
      <c r="B221" s="212" t="s">
        <v>136</v>
      </c>
      <c r="C221" s="63" t="s">
        <v>118</v>
      </c>
      <c r="D221" s="213">
        <f>D219*0.1</f>
        <v>13.3</v>
      </c>
      <c r="E221" s="237">
        <v>0</v>
      </c>
      <c r="F221" s="214">
        <f>D221*E221</f>
        <v>0</v>
      </c>
    </row>
    <row r="222" spans="1:6">
      <c r="A222" s="555"/>
      <c r="B222" s="151"/>
      <c r="C222" s="63"/>
      <c r="D222" s="152"/>
      <c r="E222" s="153"/>
      <c r="F222" s="153"/>
    </row>
    <row r="223" spans="1:6" s="154" customFormat="1" ht="51">
      <c r="A223" s="555" t="s">
        <v>70</v>
      </c>
      <c r="B223" s="151" t="s">
        <v>268</v>
      </c>
      <c r="C223" s="63" t="s">
        <v>120</v>
      </c>
      <c r="D223" s="152">
        <v>331</v>
      </c>
      <c r="E223" s="65">
        <v>0</v>
      </c>
      <c r="F223" s="153">
        <f>D223*E223</f>
        <v>0</v>
      </c>
    </row>
    <row r="224" spans="1:6">
      <c r="A224" s="555"/>
      <c r="B224" s="151"/>
      <c r="C224" s="63"/>
      <c r="D224" s="152"/>
      <c r="E224" s="153"/>
      <c r="F224" s="153"/>
    </row>
    <row r="225" spans="1:6" s="154" customFormat="1" ht="38.25">
      <c r="A225" s="555" t="s">
        <v>71</v>
      </c>
      <c r="B225" s="151" t="s">
        <v>155</v>
      </c>
      <c r="C225" s="63" t="s">
        <v>120</v>
      </c>
      <c r="D225" s="152">
        <v>111</v>
      </c>
      <c r="E225" s="65">
        <v>0</v>
      </c>
      <c r="F225" s="153">
        <f>D225*E225</f>
        <v>0</v>
      </c>
    </row>
    <row r="226" spans="1:6">
      <c r="A226" s="555"/>
      <c r="B226" s="151"/>
      <c r="C226" s="63"/>
      <c r="D226" s="152"/>
      <c r="E226" s="153"/>
      <c r="F226" s="153"/>
    </row>
    <row r="227" spans="1:6" s="154" customFormat="1" ht="51">
      <c r="A227" s="555" t="s">
        <v>72</v>
      </c>
      <c r="B227" s="151" t="s">
        <v>156</v>
      </c>
      <c r="C227" s="63" t="s">
        <v>118</v>
      </c>
      <c r="D227" s="152">
        <v>39</v>
      </c>
      <c r="E227" s="65">
        <v>0</v>
      </c>
      <c r="F227" s="153">
        <f>D227*E227</f>
        <v>0</v>
      </c>
    </row>
    <row r="228" spans="1:6">
      <c r="A228" s="555"/>
      <c r="B228" s="93"/>
      <c r="C228" s="63"/>
      <c r="D228" s="153"/>
      <c r="E228" s="156"/>
      <c r="F228" s="153"/>
    </row>
    <row r="229" spans="1:6" ht="89.25">
      <c r="A229" s="555" t="s">
        <v>73</v>
      </c>
      <c r="B229" s="151" t="s">
        <v>318</v>
      </c>
      <c r="C229" s="63" t="s">
        <v>100</v>
      </c>
      <c r="D229" s="153">
        <v>138</v>
      </c>
      <c r="E229" s="65">
        <v>0</v>
      </c>
      <c r="F229" s="153">
        <f>D229*E229</f>
        <v>0</v>
      </c>
    </row>
    <row r="230" spans="1:6" s="154" customFormat="1">
      <c r="A230" s="555"/>
      <c r="B230" s="151"/>
      <c r="C230" s="63"/>
      <c r="D230" s="152"/>
      <c r="E230" s="153"/>
      <c r="F230" s="153"/>
    </row>
    <row r="231" spans="1:6" s="154" customFormat="1" ht="63.75">
      <c r="A231" s="555" t="s">
        <v>74</v>
      </c>
      <c r="B231" s="85" t="s">
        <v>230</v>
      </c>
      <c r="C231" s="63" t="s">
        <v>118</v>
      </c>
      <c r="D231" s="152">
        <v>94</v>
      </c>
      <c r="E231" s="65">
        <v>0</v>
      </c>
      <c r="F231" s="153">
        <f>D231*E231</f>
        <v>0</v>
      </c>
    </row>
    <row r="232" spans="1:6" s="64" customFormat="1">
      <c r="A232" s="555"/>
      <c r="B232" s="68"/>
      <c r="C232" s="63"/>
      <c r="D232" s="70"/>
      <c r="E232" s="153"/>
      <c r="F232" s="69"/>
    </row>
    <row r="233" spans="1:6" s="64" customFormat="1" ht="51">
      <c r="A233" s="555" t="s">
        <v>75</v>
      </c>
      <c r="B233" s="68" t="s">
        <v>279</v>
      </c>
      <c r="C233" s="63" t="s">
        <v>100</v>
      </c>
      <c r="D233" s="70">
        <v>138</v>
      </c>
      <c r="E233" s="65">
        <v>0</v>
      </c>
      <c r="F233" s="69">
        <f>D233*E233</f>
        <v>0</v>
      </c>
    </row>
    <row r="234" spans="1:6" s="130" customFormat="1" ht="14.25">
      <c r="A234" s="555"/>
      <c r="B234" s="151"/>
      <c r="C234" s="128"/>
      <c r="D234" s="148"/>
      <c r="E234" s="149"/>
      <c r="F234" s="149"/>
    </row>
    <row r="235" spans="1:6" s="162" customFormat="1" ht="153">
      <c r="A235" s="555" t="s">
        <v>76</v>
      </c>
      <c r="B235" s="151" t="s">
        <v>273</v>
      </c>
      <c r="C235" s="63" t="s">
        <v>100</v>
      </c>
      <c r="D235" s="152">
        <v>138</v>
      </c>
      <c r="E235" s="65">
        <v>0</v>
      </c>
      <c r="F235" s="153">
        <f>D235*E235</f>
        <v>0</v>
      </c>
    </row>
    <row r="236" spans="1:6" s="130" customFormat="1" ht="12.75" customHeight="1" thickBot="1">
      <c r="A236" s="126"/>
      <c r="B236" s="150"/>
      <c r="C236" s="128"/>
      <c r="D236" s="148"/>
      <c r="E236" s="149"/>
      <c r="F236" s="149"/>
    </row>
    <row r="237" spans="1:6" s="130" customFormat="1" ht="15" customHeight="1" thickTop="1" thickBot="1">
      <c r="A237" s="166" t="str">
        <f>A215</f>
        <v>1.6</v>
      </c>
      <c r="B237" s="167" t="str">
        <f>B215</f>
        <v>FEKALNA KANALIZACIJA - TLAČNI VOD</v>
      </c>
      <c r="C237" s="142"/>
      <c r="D237" s="143"/>
      <c r="E237" s="143"/>
      <c r="F237" s="143">
        <f>SUM(F216:F236)</f>
        <v>0</v>
      </c>
    </row>
    <row r="238" spans="1:6" s="172" customFormat="1" ht="15" customHeight="1" thickTop="1">
      <c r="A238" s="168"/>
      <c r="B238" s="169"/>
      <c r="C238" s="170"/>
      <c r="D238" s="171"/>
      <c r="E238" s="171"/>
      <c r="F238" s="171"/>
    </row>
    <row r="239" spans="1:6" s="172" customFormat="1" ht="15" customHeight="1">
      <c r="A239" s="168"/>
      <c r="B239" s="169"/>
      <c r="C239" s="170"/>
      <c r="D239" s="171"/>
      <c r="E239" s="171"/>
      <c r="F239" s="171"/>
    </row>
    <row r="240" spans="1:6" s="130" customFormat="1" ht="15" customHeight="1">
      <c r="A240" s="126" t="s">
        <v>63</v>
      </c>
      <c r="B240" s="146" t="s">
        <v>276</v>
      </c>
      <c r="C240" s="147"/>
      <c r="D240" s="148"/>
      <c r="E240" s="149"/>
      <c r="F240" s="149"/>
    </row>
    <row r="241" spans="1:6" s="130" customFormat="1" ht="15" customHeight="1">
      <c r="A241" s="126"/>
      <c r="B241" s="150"/>
      <c r="C241" s="147"/>
      <c r="D241" s="148"/>
      <c r="E241" s="149"/>
      <c r="F241" s="149"/>
    </row>
    <row r="242" spans="1:6" s="154" customFormat="1" ht="38.25">
      <c r="A242" s="555" t="s">
        <v>1395</v>
      </c>
      <c r="B242" s="151" t="s">
        <v>283</v>
      </c>
      <c r="C242" s="63" t="s">
        <v>100</v>
      </c>
      <c r="D242" s="152">
        <v>630</v>
      </c>
      <c r="E242" s="65">
        <v>0</v>
      </c>
      <c r="F242" s="153">
        <f>D242*E242</f>
        <v>0</v>
      </c>
    </row>
    <row r="243" spans="1:6" s="154" customFormat="1">
      <c r="A243" s="555"/>
      <c r="B243" s="151"/>
      <c r="C243" s="63"/>
      <c r="D243" s="152"/>
      <c r="E243" s="153"/>
      <c r="F243" s="153"/>
    </row>
    <row r="244" spans="1:6" s="154" customFormat="1" ht="76.5">
      <c r="A244" s="555" t="s">
        <v>1396</v>
      </c>
      <c r="B244" s="151" t="s">
        <v>286</v>
      </c>
      <c r="C244" s="63" t="s">
        <v>118</v>
      </c>
      <c r="D244" s="152">
        <v>621</v>
      </c>
      <c r="E244" s="153"/>
      <c r="F244" s="153"/>
    </row>
    <row r="245" spans="1:6" ht="14.25">
      <c r="A245" s="554"/>
      <c r="B245" s="211" t="s">
        <v>119</v>
      </c>
      <c r="C245" s="63" t="s">
        <v>118</v>
      </c>
      <c r="D245" s="213">
        <f>D244*0.9</f>
        <v>558.9</v>
      </c>
      <c r="E245" s="237">
        <v>0</v>
      </c>
      <c r="F245" s="214">
        <f>D245*E245</f>
        <v>0</v>
      </c>
    </row>
    <row r="246" spans="1:6" ht="14.25">
      <c r="A246" s="554"/>
      <c r="B246" s="212" t="s">
        <v>136</v>
      </c>
      <c r="C246" s="63" t="s">
        <v>118</v>
      </c>
      <c r="D246" s="213">
        <f>D244*0.1</f>
        <v>62.1</v>
      </c>
      <c r="E246" s="237">
        <v>0</v>
      </c>
      <c r="F246" s="214">
        <f>D246*E246</f>
        <v>0</v>
      </c>
    </row>
    <row r="247" spans="1:6">
      <c r="A247" s="555"/>
      <c r="B247" s="151"/>
      <c r="C247" s="63"/>
      <c r="D247" s="152"/>
      <c r="E247" s="153"/>
      <c r="F247" s="153"/>
    </row>
    <row r="248" spans="1:6" s="154" customFormat="1" ht="51">
      <c r="A248" s="555" t="s">
        <v>1397</v>
      </c>
      <c r="B248" s="151" t="s">
        <v>284</v>
      </c>
      <c r="C248" s="63" t="s">
        <v>120</v>
      </c>
      <c r="D248" s="152">
        <v>1551</v>
      </c>
      <c r="E248" s="65">
        <v>0</v>
      </c>
      <c r="F248" s="153">
        <f>D248*E248</f>
        <v>0</v>
      </c>
    </row>
    <row r="249" spans="1:6">
      <c r="A249" s="555"/>
      <c r="B249" s="151"/>
      <c r="C249" s="63"/>
      <c r="D249" s="152"/>
      <c r="E249" s="153"/>
      <c r="F249" s="153"/>
    </row>
    <row r="250" spans="1:6" s="154" customFormat="1" ht="38.25">
      <c r="A250" s="555" t="s">
        <v>1398</v>
      </c>
      <c r="B250" s="151" t="s">
        <v>155</v>
      </c>
      <c r="C250" s="63" t="s">
        <v>120</v>
      </c>
      <c r="D250" s="152">
        <v>477</v>
      </c>
      <c r="E250" s="65">
        <v>0</v>
      </c>
      <c r="F250" s="153">
        <f>D250*E250</f>
        <v>0</v>
      </c>
    </row>
    <row r="251" spans="1:6">
      <c r="A251" s="555"/>
      <c r="B251" s="151"/>
      <c r="C251" s="63"/>
      <c r="D251" s="152"/>
      <c r="E251" s="153"/>
      <c r="F251" s="153"/>
    </row>
    <row r="252" spans="1:6" s="154" customFormat="1" ht="51">
      <c r="A252" s="555" t="s">
        <v>1399</v>
      </c>
      <c r="B252" s="151" t="s">
        <v>156</v>
      </c>
      <c r="C252" s="63" t="s">
        <v>118</v>
      </c>
      <c r="D252" s="152">
        <v>142</v>
      </c>
      <c r="E252" s="65">
        <v>0</v>
      </c>
      <c r="F252" s="153">
        <f>D252*E252</f>
        <v>0</v>
      </c>
    </row>
    <row r="253" spans="1:6" s="154" customFormat="1">
      <c r="A253" s="555"/>
      <c r="B253" s="151"/>
      <c r="C253" s="63"/>
      <c r="D253" s="152"/>
      <c r="E253" s="153"/>
      <c r="F253" s="153"/>
    </row>
    <row r="254" spans="1:6" s="154" customFormat="1" ht="63.75">
      <c r="A254" s="555" t="s">
        <v>1400</v>
      </c>
      <c r="B254" s="85" t="s">
        <v>230</v>
      </c>
      <c r="C254" s="63" t="s">
        <v>118</v>
      </c>
      <c r="D254" s="152">
        <v>477</v>
      </c>
      <c r="E254" s="65">
        <v>0</v>
      </c>
      <c r="F254" s="153">
        <f>D254*E254</f>
        <v>0</v>
      </c>
    </row>
    <row r="255" spans="1:6" s="130" customFormat="1" ht="15">
      <c r="A255" s="555"/>
      <c r="B255" s="164"/>
      <c r="C255" s="128"/>
      <c r="D255" s="148"/>
      <c r="E255" s="149"/>
      <c r="F255" s="149"/>
    </row>
    <row r="256" spans="1:6" s="162" customFormat="1" ht="51">
      <c r="A256" s="555" t="s">
        <v>1401</v>
      </c>
      <c r="B256" s="116" t="s">
        <v>300</v>
      </c>
      <c r="C256" s="63" t="s">
        <v>100</v>
      </c>
      <c r="D256" s="152">
        <v>491</v>
      </c>
      <c r="E256" s="65">
        <v>0</v>
      </c>
      <c r="F256" s="153">
        <f>D256*E256</f>
        <v>0</v>
      </c>
    </row>
    <row r="257" spans="1:6" s="130" customFormat="1" ht="15">
      <c r="A257" s="555"/>
      <c r="B257" s="164"/>
      <c r="C257" s="128"/>
      <c r="D257" s="148"/>
      <c r="E257" s="149"/>
      <c r="F257" s="149"/>
    </row>
    <row r="258" spans="1:6" s="162" customFormat="1" ht="51">
      <c r="A258" s="555" t="s">
        <v>1402</v>
      </c>
      <c r="B258" s="116" t="s">
        <v>301</v>
      </c>
      <c r="C258" s="63" t="s">
        <v>100</v>
      </c>
      <c r="D258" s="152">
        <v>140</v>
      </c>
      <c r="E258" s="65">
        <v>0</v>
      </c>
      <c r="F258" s="153">
        <f>D258*E258</f>
        <v>0</v>
      </c>
    </row>
    <row r="259" spans="1:6" s="130" customFormat="1" ht="15" customHeight="1">
      <c r="A259" s="555"/>
      <c r="B259" s="164"/>
      <c r="C259" s="128"/>
      <c r="D259" s="148"/>
      <c r="E259" s="149"/>
      <c r="F259" s="149"/>
    </row>
    <row r="260" spans="1:6" ht="38.25">
      <c r="A260" s="555" t="s">
        <v>1403</v>
      </c>
      <c r="B260" s="116" t="s">
        <v>299</v>
      </c>
      <c r="C260" s="217"/>
      <c r="D260" s="218"/>
      <c r="E260" s="669"/>
      <c r="F260" s="224"/>
    </row>
    <row r="261" spans="1:6" s="221" customFormat="1" ht="25.5">
      <c r="A261" s="555"/>
      <c r="B261" s="227" t="s">
        <v>297</v>
      </c>
      <c r="C261" s="217" t="s">
        <v>5</v>
      </c>
      <c r="D261" s="218">
        <v>1</v>
      </c>
      <c r="E261" s="65">
        <v>0</v>
      </c>
      <c r="F261" s="153">
        <f>D261*E261</f>
        <v>0</v>
      </c>
    </row>
    <row r="262" spans="1:6" s="221" customFormat="1">
      <c r="A262" s="555"/>
      <c r="B262" s="227" t="s">
        <v>298</v>
      </c>
      <c r="C262" s="217" t="s">
        <v>5</v>
      </c>
      <c r="D262" s="218">
        <v>1</v>
      </c>
      <c r="E262" s="65">
        <v>0</v>
      </c>
      <c r="F262" s="153">
        <f t="shared" ref="F262:F265" si="0">D262*E262</f>
        <v>0</v>
      </c>
    </row>
    <row r="263" spans="1:6" s="226" customFormat="1">
      <c r="A263" s="555"/>
      <c r="B263" s="116" t="s">
        <v>294</v>
      </c>
      <c r="C263" s="217" t="s">
        <v>5</v>
      </c>
      <c r="D263" s="218">
        <v>1</v>
      </c>
      <c r="E263" s="65">
        <v>0</v>
      </c>
      <c r="F263" s="153">
        <f t="shared" si="0"/>
        <v>0</v>
      </c>
    </row>
    <row r="264" spans="1:6" s="226" customFormat="1">
      <c r="A264" s="555"/>
      <c r="B264" s="227" t="s">
        <v>295</v>
      </c>
      <c r="C264" s="217" t="s">
        <v>5</v>
      </c>
      <c r="D264" s="218">
        <v>1</v>
      </c>
      <c r="E264" s="65">
        <v>0</v>
      </c>
      <c r="F264" s="153">
        <f t="shared" si="0"/>
        <v>0</v>
      </c>
    </row>
    <row r="265" spans="1:6" s="226" customFormat="1" ht="25.5">
      <c r="A265" s="555"/>
      <c r="B265" s="227" t="s">
        <v>296</v>
      </c>
      <c r="C265" s="217" t="s">
        <v>5</v>
      </c>
      <c r="D265" s="218">
        <v>1</v>
      </c>
      <c r="E265" s="65">
        <v>0</v>
      </c>
      <c r="F265" s="153">
        <f t="shared" si="0"/>
        <v>0</v>
      </c>
    </row>
    <row r="266" spans="1:6" s="226" customFormat="1" ht="153">
      <c r="A266" s="555"/>
      <c r="B266" s="225" t="s">
        <v>311</v>
      </c>
      <c r="C266" s="217" t="s">
        <v>5</v>
      </c>
      <c r="D266" s="218">
        <v>1</v>
      </c>
      <c r="E266" s="65">
        <v>0</v>
      </c>
      <c r="F266" s="153">
        <f t="shared" ref="F266" si="1">D266*E266</f>
        <v>0</v>
      </c>
    </row>
    <row r="267" spans="1:6" s="130" customFormat="1" ht="15" customHeight="1">
      <c r="A267" s="555"/>
      <c r="B267" s="164"/>
      <c r="C267" s="128"/>
      <c r="D267" s="148"/>
      <c r="E267" s="149"/>
      <c r="F267" s="149"/>
    </row>
    <row r="268" spans="1:6" ht="51">
      <c r="A268" s="555" t="s">
        <v>1404</v>
      </c>
      <c r="B268" s="116" t="s">
        <v>321</v>
      </c>
      <c r="C268" s="217"/>
      <c r="D268" s="218"/>
      <c r="E268" s="669"/>
      <c r="F268" s="224"/>
    </row>
    <row r="269" spans="1:6" s="221" customFormat="1">
      <c r="A269" s="555"/>
      <c r="B269" s="227" t="s">
        <v>319</v>
      </c>
      <c r="C269" s="217" t="s">
        <v>5</v>
      </c>
      <c r="D269" s="218">
        <v>4</v>
      </c>
      <c r="E269" s="65">
        <v>0</v>
      </c>
      <c r="F269" s="153">
        <f>D269*E269</f>
        <v>0</v>
      </c>
    </row>
    <row r="270" spans="1:6" s="221" customFormat="1">
      <c r="A270" s="555"/>
      <c r="B270" s="227" t="s">
        <v>320</v>
      </c>
      <c r="C270" s="217" t="s">
        <v>5</v>
      </c>
      <c r="D270" s="218">
        <v>2</v>
      </c>
      <c r="E270" s="65">
        <v>0</v>
      </c>
      <c r="F270" s="153">
        <f t="shared" ref="F270:F273" si="2">D270*E270</f>
        <v>0</v>
      </c>
    </row>
    <row r="271" spans="1:6" s="226" customFormat="1">
      <c r="A271" s="555"/>
      <c r="B271" s="116" t="s">
        <v>294</v>
      </c>
      <c r="C271" s="217" t="s">
        <v>5</v>
      </c>
      <c r="D271" s="218">
        <v>2</v>
      </c>
      <c r="E271" s="65">
        <v>0</v>
      </c>
      <c r="F271" s="153">
        <f t="shared" si="2"/>
        <v>0</v>
      </c>
    </row>
    <row r="272" spans="1:6" s="226" customFormat="1">
      <c r="A272" s="555"/>
      <c r="B272" s="227" t="s">
        <v>295</v>
      </c>
      <c r="C272" s="217" t="s">
        <v>5</v>
      </c>
      <c r="D272" s="218">
        <v>2</v>
      </c>
      <c r="E272" s="65">
        <v>0</v>
      </c>
      <c r="F272" s="153">
        <f t="shared" si="2"/>
        <v>0</v>
      </c>
    </row>
    <row r="273" spans="1:6" s="226" customFormat="1" ht="25.5">
      <c r="A273" s="555"/>
      <c r="B273" s="227" t="s">
        <v>296</v>
      </c>
      <c r="C273" s="217" t="s">
        <v>5</v>
      </c>
      <c r="D273" s="218">
        <v>2</v>
      </c>
      <c r="E273" s="65">
        <v>0</v>
      </c>
      <c r="F273" s="153">
        <f t="shared" si="2"/>
        <v>0</v>
      </c>
    </row>
    <row r="274" spans="1:6" s="64" customFormat="1">
      <c r="A274" s="555"/>
      <c r="B274" s="68"/>
      <c r="C274" s="63"/>
      <c r="D274" s="69"/>
      <c r="E274" s="156"/>
      <c r="F274" s="153"/>
    </row>
    <row r="275" spans="1:6" s="64" customFormat="1" ht="38.25">
      <c r="A275" s="555" t="s">
        <v>1405</v>
      </c>
      <c r="B275" s="68" t="s">
        <v>322</v>
      </c>
      <c r="C275" s="63" t="s">
        <v>5</v>
      </c>
      <c r="D275" s="70">
        <v>1</v>
      </c>
      <c r="E275" s="65">
        <v>0</v>
      </c>
      <c r="F275" s="69">
        <f>D275*E275</f>
        <v>0</v>
      </c>
    </row>
    <row r="276" spans="1:6" s="64" customFormat="1">
      <c r="A276" s="555"/>
      <c r="B276" s="68"/>
      <c r="C276" s="63"/>
      <c r="D276" s="69"/>
      <c r="E276" s="156"/>
      <c r="F276" s="153"/>
    </row>
    <row r="277" spans="1:6" s="64" customFormat="1" ht="38.25">
      <c r="A277" s="555" t="s">
        <v>1406</v>
      </c>
      <c r="B277" s="68" t="s">
        <v>323</v>
      </c>
      <c r="C277" s="63" t="s">
        <v>5</v>
      </c>
      <c r="D277" s="70">
        <v>2</v>
      </c>
      <c r="E277" s="65">
        <v>0</v>
      </c>
      <c r="F277" s="69">
        <f>D277*E277</f>
        <v>0</v>
      </c>
    </row>
    <row r="278" spans="1:6" s="64" customFormat="1">
      <c r="A278" s="555"/>
      <c r="B278" s="68"/>
      <c r="C278" s="63"/>
      <c r="D278" s="69"/>
      <c r="E278" s="156"/>
      <c r="F278" s="153"/>
    </row>
    <row r="279" spans="1:6" s="64" customFormat="1" ht="38.25">
      <c r="A279" s="555" t="s">
        <v>1407</v>
      </c>
      <c r="B279" s="68" t="s">
        <v>324</v>
      </c>
      <c r="C279" s="63" t="s">
        <v>5</v>
      </c>
      <c r="D279" s="70">
        <v>1</v>
      </c>
      <c r="E279" s="65">
        <v>0</v>
      </c>
      <c r="F279" s="69">
        <f>D279*E279</f>
        <v>0</v>
      </c>
    </row>
    <row r="280" spans="1:6" s="64" customFormat="1">
      <c r="A280" s="555"/>
      <c r="B280" s="68"/>
      <c r="C280" s="63"/>
      <c r="D280" s="70"/>
      <c r="E280" s="69"/>
      <c r="F280" s="69"/>
    </row>
    <row r="281" spans="1:6" s="64" customFormat="1" ht="178.5">
      <c r="A281" s="555" t="s">
        <v>1408</v>
      </c>
      <c r="B281" s="68" t="s">
        <v>334</v>
      </c>
      <c r="C281" s="63" t="s">
        <v>30</v>
      </c>
      <c r="D281" s="70">
        <v>2</v>
      </c>
      <c r="E281" s="65">
        <v>0</v>
      </c>
      <c r="F281" s="69">
        <f>D281*E281</f>
        <v>0</v>
      </c>
    </row>
    <row r="282" spans="1:6" s="64" customFormat="1">
      <c r="A282" s="555"/>
      <c r="B282" s="68"/>
      <c r="C282" s="63"/>
      <c r="D282" s="69"/>
      <c r="E282" s="156"/>
      <c r="F282" s="153"/>
    </row>
    <row r="283" spans="1:6" s="64" customFormat="1" ht="51">
      <c r="A283" s="555" t="s">
        <v>1409</v>
      </c>
      <c r="B283" s="68" t="s">
        <v>278</v>
      </c>
      <c r="C283" s="63" t="s">
        <v>100</v>
      </c>
      <c r="D283" s="70">
        <v>597</v>
      </c>
      <c r="E283" s="65">
        <v>0</v>
      </c>
      <c r="F283" s="69">
        <f>D283*E283</f>
        <v>0</v>
      </c>
    </row>
    <row r="284" spans="1:6" s="130" customFormat="1" ht="15" customHeight="1">
      <c r="A284" s="555"/>
      <c r="B284" s="164"/>
      <c r="C284" s="128"/>
      <c r="D284" s="148"/>
      <c r="E284" s="149"/>
      <c r="F284" s="149"/>
    </row>
    <row r="285" spans="1:6" s="162" customFormat="1" ht="76.5">
      <c r="A285" s="555" t="s">
        <v>1410</v>
      </c>
      <c r="B285" s="85" t="s">
        <v>312</v>
      </c>
      <c r="C285" s="63" t="s">
        <v>100</v>
      </c>
      <c r="D285" s="152">
        <v>34</v>
      </c>
      <c r="E285" s="65">
        <v>0</v>
      </c>
      <c r="F285" s="153">
        <f>D285*E285</f>
        <v>0</v>
      </c>
    </row>
    <row r="286" spans="1:6" s="130" customFormat="1" ht="15">
      <c r="A286" s="555"/>
      <c r="B286" s="164"/>
      <c r="C286" s="128"/>
      <c r="D286" s="148"/>
      <c r="E286" s="149"/>
      <c r="F286" s="149"/>
    </row>
    <row r="287" spans="1:6" s="162" customFormat="1" ht="51">
      <c r="A287" s="555" t="s">
        <v>1411</v>
      </c>
      <c r="B287" s="561" t="s">
        <v>313</v>
      </c>
      <c r="C287" s="63" t="s">
        <v>100</v>
      </c>
      <c r="D287" s="152">
        <v>34</v>
      </c>
      <c r="E287" s="65">
        <v>0</v>
      </c>
      <c r="F287" s="153">
        <f>D287*E287</f>
        <v>0</v>
      </c>
    </row>
    <row r="288" spans="1:6">
      <c r="A288" s="555"/>
      <c r="B288" s="228"/>
      <c r="C288" s="217"/>
      <c r="D288" s="218"/>
      <c r="E288" s="156"/>
      <c r="F288" s="156"/>
    </row>
    <row r="289" spans="1:6" s="221" customFormat="1" ht="51.95" customHeight="1">
      <c r="A289" s="555" t="s">
        <v>1412</v>
      </c>
      <c r="B289" s="219" t="s">
        <v>310</v>
      </c>
      <c r="C289" s="217" t="s">
        <v>100</v>
      </c>
      <c r="D289" s="218">
        <v>630</v>
      </c>
      <c r="E289" s="65">
        <v>0</v>
      </c>
      <c r="F289" s="220">
        <f>D289*E289</f>
        <v>0</v>
      </c>
    </row>
    <row r="290" spans="1:6" s="221" customFormat="1">
      <c r="A290" s="555"/>
      <c r="B290" s="228"/>
      <c r="C290" s="217"/>
      <c r="D290" s="218"/>
      <c r="E290" s="222"/>
      <c r="F290" s="223"/>
    </row>
    <row r="291" spans="1:6" s="221" customFormat="1" ht="25.5">
      <c r="A291" s="555" t="s">
        <v>1413</v>
      </c>
      <c r="B291" s="219" t="s">
        <v>280</v>
      </c>
      <c r="C291" s="217" t="s">
        <v>100</v>
      </c>
      <c r="D291" s="218">
        <v>630</v>
      </c>
      <c r="E291" s="65">
        <v>0</v>
      </c>
      <c r="F291" s="220">
        <f>D291*E291</f>
        <v>0</v>
      </c>
    </row>
    <row r="292" spans="1:6" s="221" customFormat="1">
      <c r="A292" s="555"/>
      <c r="B292" s="228"/>
      <c r="C292" s="217"/>
      <c r="D292" s="218"/>
      <c r="E292" s="222"/>
      <c r="F292" s="223"/>
    </row>
    <row r="293" spans="1:6" s="221" customFormat="1" ht="63.75">
      <c r="A293" s="555" t="s">
        <v>1414</v>
      </c>
      <c r="B293" s="234" t="s">
        <v>363</v>
      </c>
      <c r="C293" s="217" t="s">
        <v>30</v>
      </c>
      <c r="D293" s="218">
        <v>1</v>
      </c>
      <c r="E293" s="65">
        <v>0</v>
      </c>
      <c r="F293" s="220">
        <f>D293*E293</f>
        <v>0</v>
      </c>
    </row>
    <row r="294" spans="1:6" s="130" customFormat="1" ht="12.75" customHeight="1" thickBot="1">
      <c r="A294" s="126"/>
      <c r="B294" s="150"/>
      <c r="C294" s="128"/>
      <c r="D294" s="148"/>
      <c r="E294" s="149"/>
      <c r="F294" s="149"/>
    </row>
    <row r="295" spans="1:6" s="130" customFormat="1" ht="15" customHeight="1" thickTop="1" thickBot="1">
      <c r="A295" s="166" t="str">
        <f>A240</f>
        <v>1.7</v>
      </c>
      <c r="B295" s="167" t="str">
        <f>B240</f>
        <v>VODOVOD</v>
      </c>
      <c r="C295" s="142"/>
      <c r="D295" s="143"/>
      <c r="E295" s="143"/>
      <c r="F295" s="143">
        <f>SUM(F241:F294)</f>
        <v>0</v>
      </c>
    </row>
    <row r="296" spans="1:6" s="172" customFormat="1" ht="15" customHeight="1" thickTop="1">
      <c r="A296" s="168"/>
      <c r="B296" s="169"/>
      <c r="C296" s="170"/>
      <c r="D296" s="171"/>
      <c r="E296" s="171"/>
      <c r="F296" s="171"/>
    </row>
    <row r="297" spans="1:6" s="172" customFormat="1" ht="15" customHeight="1">
      <c r="A297" s="168"/>
      <c r="B297" s="169"/>
      <c r="C297" s="170"/>
      <c r="D297" s="171"/>
      <c r="E297" s="171"/>
      <c r="F297" s="171"/>
    </row>
    <row r="298" spans="1:6" s="130" customFormat="1" ht="15" customHeight="1">
      <c r="A298" s="126" t="s">
        <v>275</v>
      </c>
      <c r="B298" s="146" t="s">
        <v>316</v>
      </c>
      <c r="C298" s="147"/>
      <c r="D298" s="148"/>
      <c r="E298" s="149"/>
      <c r="F298" s="149"/>
    </row>
    <row r="299" spans="1:6" s="130" customFormat="1" ht="15" customHeight="1">
      <c r="A299" s="126"/>
      <c r="B299" s="150"/>
      <c r="C299" s="147"/>
      <c r="D299" s="148"/>
      <c r="E299" s="149"/>
      <c r="F299" s="149"/>
    </row>
    <row r="300" spans="1:6" s="154" customFormat="1" ht="38.25">
      <c r="A300" s="555" t="s">
        <v>277</v>
      </c>
      <c r="B300" s="151" t="s">
        <v>317</v>
      </c>
      <c r="C300" s="63" t="s">
        <v>100</v>
      </c>
      <c r="D300" s="152">
        <v>810</v>
      </c>
      <c r="E300" s="65">
        <v>0</v>
      </c>
      <c r="F300" s="153">
        <f>D300*E300</f>
        <v>0</v>
      </c>
    </row>
    <row r="301" spans="1:6" s="154" customFormat="1">
      <c r="A301" s="555"/>
      <c r="B301" s="151"/>
      <c r="C301" s="63"/>
      <c r="D301" s="152"/>
      <c r="E301" s="153"/>
      <c r="F301" s="153"/>
    </row>
    <row r="302" spans="1:6" s="154" customFormat="1" ht="76.5">
      <c r="A302" s="555" t="s">
        <v>287</v>
      </c>
      <c r="B302" s="151" t="s">
        <v>371</v>
      </c>
      <c r="C302" s="63" t="s">
        <v>118</v>
      </c>
      <c r="D302" s="152">
        <v>767</v>
      </c>
      <c r="E302" s="153"/>
      <c r="F302" s="153"/>
    </row>
    <row r="303" spans="1:6" ht="14.25">
      <c r="A303" s="554"/>
      <c r="B303" s="211" t="s">
        <v>119</v>
      </c>
      <c r="C303" s="63" t="s">
        <v>118</v>
      </c>
      <c r="D303" s="213">
        <f>D302*0.9</f>
        <v>690.30000000000007</v>
      </c>
      <c r="E303" s="237">
        <v>0</v>
      </c>
      <c r="F303" s="214">
        <f>D303*E303</f>
        <v>0</v>
      </c>
    </row>
    <row r="304" spans="1:6" ht="14.25">
      <c r="A304" s="554"/>
      <c r="B304" s="212" t="s">
        <v>136</v>
      </c>
      <c r="C304" s="63" t="s">
        <v>118</v>
      </c>
      <c r="D304" s="213">
        <f>D302*0.1</f>
        <v>76.7</v>
      </c>
      <c r="E304" s="237">
        <v>0</v>
      </c>
      <c r="F304" s="214">
        <f>D304*E304</f>
        <v>0</v>
      </c>
    </row>
    <row r="305" spans="1:6">
      <c r="A305" s="555"/>
      <c r="B305" s="151"/>
      <c r="C305" s="63"/>
      <c r="D305" s="152"/>
      <c r="E305" s="153"/>
      <c r="F305" s="153"/>
    </row>
    <row r="306" spans="1:6" s="154" customFormat="1" ht="51">
      <c r="A306" s="555" t="s">
        <v>288</v>
      </c>
      <c r="B306" s="151" t="s">
        <v>268</v>
      </c>
      <c r="C306" s="63" t="s">
        <v>120</v>
      </c>
      <c r="D306" s="152">
        <v>1832</v>
      </c>
      <c r="E306" s="65">
        <v>0</v>
      </c>
      <c r="F306" s="153">
        <f>D306*E306</f>
        <v>0</v>
      </c>
    </row>
    <row r="307" spans="1:6">
      <c r="A307" s="555"/>
      <c r="B307" s="151"/>
      <c r="C307" s="63"/>
      <c r="D307" s="152"/>
      <c r="E307" s="153"/>
      <c r="F307" s="153"/>
    </row>
    <row r="308" spans="1:6" s="154" customFormat="1" ht="38.25">
      <c r="A308" s="555" t="s">
        <v>289</v>
      </c>
      <c r="B308" s="151" t="s">
        <v>155</v>
      </c>
      <c r="C308" s="63" t="s">
        <v>120</v>
      </c>
      <c r="D308" s="152">
        <v>639</v>
      </c>
      <c r="E308" s="65">
        <v>0</v>
      </c>
      <c r="F308" s="153">
        <f>D308*E308</f>
        <v>0</v>
      </c>
    </row>
    <row r="309" spans="1:6">
      <c r="A309" s="555"/>
      <c r="B309" s="151"/>
      <c r="C309" s="63"/>
      <c r="D309" s="152"/>
      <c r="E309" s="153"/>
      <c r="F309" s="153"/>
    </row>
    <row r="310" spans="1:6" s="154" customFormat="1" ht="51">
      <c r="A310" s="555" t="s">
        <v>290</v>
      </c>
      <c r="B310" s="151" t="s">
        <v>156</v>
      </c>
      <c r="C310" s="63" t="s">
        <v>118</v>
      </c>
      <c r="D310" s="152">
        <v>236</v>
      </c>
      <c r="E310" s="65">
        <v>0</v>
      </c>
      <c r="F310" s="153">
        <f>D310*E310</f>
        <v>0</v>
      </c>
    </row>
    <row r="311" spans="1:6" s="154" customFormat="1">
      <c r="A311" s="555"/>
      <c r="B311" s="151"/>
      <c r="C311" s="63"/>
      <c r="D311" s="152"/>
      <c r="E311" s="153"/>
      <c r="F311" s="153"/>
    </row>
    <row r="312" spans="1:6" s="154" customFormat="1" ht="63.75">
      <c r="A312" s="555" t="s">
        <v>291</v>
      </c>
      <c r="B312" s="85" t="s">
        <v>230</v>
      </c>
      <c r="C312" s="63" t="s">
        <v>118</v>
      </c>
      <c r="D312" s="152">
        <v>518</v>
      </c>
      <c r="E312" s="65">
        <v>0</v>
      </c>
      <c r="F312" s="153">
        <f>D312*E312</f>
        <v>0</v>
      </c>
    </row>
    <row r="313" spans="1:6" s="221" customFormat="1">
      <c r="A313" s="555"/>
      <c r="B313" s="238"/>
      <c r="C313" s="239"/>
      <c r="D313" s="240"/>
      <c r="E313" s="222"/>
      <c r="F313" s="241"/>
    </row>
    <row r="314" spans="1:6" s="86" customFormat="1" ht="51">
      <c r="A314" s="555" t="s">
        <v>292</v>
      </c>
      <c r="B314" s="238" t="s">
        <v>372</v>
      </c>
      <c r="C314" s="158"/>
      <c r="D314" s="218">
        <v>325</v>
      </c>
      <c r="E314" s="242"/>
      <c r="F314" s="160"/>
    </row>
    <row r="315" spans="1:6" s="232" customFormat="1" ht="38.25">
      <c r="A315" s="555"/>
      <c r="B315" s="243" t="s">
        <v>373</v>
      </c>
      <c r="C315" s="244" t="s">
        <v>100</v>
      </c>
      <c r="D315" s="218">
        <f>ROUND(D314*30%,0)</f>
        <v>98</v>
      </c>
      <c r="E315" s="65">
        <v>0</v>
      </c>
      <c r="F315" s="220">
        <f>D315*E315</f>
        <v>0</v>
      </c>
    </row>
    <row r="316" spans="1:6" s="232" customFormat="1" ht="38.25">
      <c r="A316" s="555"/>
      <c r="B316" s="243" t="s">
        <v>374</v>
      </c>
      <c r="C316" s="244" t="s">
        <v>100</v>
      </c>
      <c r="D316" s="218">
        <f>ROUND(D314*70%,0)</f>
        <v>228</v>
      </c>
      <c r="E316" s="65">
        <v>0</v>
      </c>
      <c r="F316" s="220">
        <f>D316*E316</f>
        <v>0</v>
      </c>
    </row>
    <row r="317" spans="1:6" s="130" customFormat="1" ht="15">
      <c r="A317" s="555"/>
      <c r="B317" s="164"/>
      <c r="C317" s="128"/>
      <c r="D317" s="148"/>
      <c r="E317" s="149"/>
      <c r="F317" s="149"/>
    </row>
    <row r="318" spans="1:6" s="162" customFormat="1" ht="51">
      <c r="A318" s="555" t="s">
        <v>293</v>
      </c>
      <c r="B318" s="116" t="s">
        <v>333</v>
      </c>
      <c r="C318" s="63" t="s">
        <v>100</v>
      </c>
      <c r="D318" s="152">
        <v>485</v>
      </c>
      <c r="E318" s="65">
        <v>0</v>
      </c>
      <c r="F318" s="153">
        <f>D318*E318</f>
        <v>0</v>
      </c>
    </row>
    <row r="319" spans="1:6" s="90" customFormat="1">
      <c r="A319" s="555"/>
      <c r="B319" s="228"/>
      <c r="C319" s="229"/>
      <c r="D319" s="218"/>
      <c r="E319" s="230"/>
      <c r="F319" s="231"/>
    </row>
    <row r="320" spans="1:6" s="232" customFormat="1" ht="38.25">
      <c r="A320" s="555" t="s">
        <v>302</v>
      </c>
      <c r="B320" s="225" t="s">
        <v>340</v>
      </c>
      <c r="C320" s="217"/>
      <c r="D320" s="218"/>
      <c r="E320" s="670"/>
      <c r="F320" s="223"/>
    </row>
    <row r="321" spans="1:6" s="226" customFormat="1">
      <c r="A321" s="555"/>
      <c r="B321" s="225" t="s">
        <v>344</v>
      </c>
      <c r="C321" s="217" t="s">
        <v>5</v>
      </c>
      <c r="D321" s="218">
        <v>3</v>
      </c>
      <c r="E321" s="65">
        <v>0</v>
      </c>
      <c r="F321" s="69">
        <f t="shared" ref="F321" si="3">D321*E321</f>
        <v>0</v>
      </c>
    </row>
    <row r="322" spans="1:6" s="226" customFormat="1">
      <c r="A322" s="555"/>
      <c r="B322" s="225" t="s">
        <v>378</v>
      </c>
      <c r="C322" s="217" t="s">
        <v>5</v>
      </c>
      <c r="D322" s="218">
        <v>1</v>
      </c>
      <c r="E322" s="65">
        <v>0</v>
      </c>
      <c r="F322" s="69">
        <f>D322*E322</f>
        <v>0</v>
      </c>
    </row>
    <row r="323" spans="1:6" s="226" customFormat="1">
      <c r="A323" s="555"/>
      <c r="B323" s="225" t="s">
        <v>377</v>
      </c>
      <c r="C323" s="217" t="s">
        <v>5</v>
      </c>
      <c r="D323" s="218">
        <v>1</v>
      </c>
      <c r="E323" s="65">
        <v>0</v>
      </c>
      <c r="F323" s="69">
        <f>D323*E323</f>
        <v>0</v>
      </c>
    </row>
    <row r="324" spans="1:6" s="226" customFormat="1">
      <c r="A324" s="555"/>
      <c r="B324" s="225" t="s">
        <v>379</v>
      </c>
      <c r="C324" s="217" t="s">
        <v>5</v>
      </c>
      <c r="D324" s="218">
        <v>1</v>
      </c>
      <c r="E324" s="65">
        <v>0</v>
      </c>
      <c r="F324" s="69">
        <f>D324*E324</f>
        <v>0</v>
      </c>
    </row>
    <row r="325" spans="1:6" s="226" customFormat="1">
      <c r="A325" s="555"/>
      <c r="B325" s="225" t="s">
        <v>295</v>
      </c>
      <c r="C325" s="217" t="s">
        <v>5</v>
      </c>
      <c r="D325" s="218">
        <v>1</v>
      </c>
      <c r="E325" s="65">
        <v>0</v>
      </c>
      <c r="F325" s="69">
        <f>D325*E325</f>
        <v>0</v>
      </c>
    </row>
    <row r="326" spans="1:6" s="226" customFormat="1" ht="25.5">
      <c r="A326" s="555"/>
      <c r="B326" s="225" t="s">
        <v>296</v>
      </c>
      <c r="C326" s="217" t="s">
        <v>5</v>
      </c>
      <c r="D326" s="218">
        <v>1</v>
      </c>
      <c r="E326" s="65">
        <v>0</v>
      </c>
      <c r="F326" s="69">
        <f t="shared" ref="F326:F327" si="4">D326*E326</f>
        <v>0</v>
      </c>
    </row>
    <row r="327" spans="1:6" s="232" customFormat="1" ht="153">
      <c r="A327" s="555"/>
      <c r="B327" s="225" t="s">
        <v>311</v>
      </c>
      <c r="C327" s="217" t="s">
        <v>5</v>
      </c>
      <c r="D327" s="218">
        <v>1</v>
      </c>
      <c r="E327" s="65">
        <v>0</v>
      </c>
      <c r="F327" s="69">
        <f t="shared" si="4"/>
        <v>0</v>
      </c>
    </row>
    <row r="328" spans="1:6" s="90" customFormat="1">
      <c r="A328" s="555"/>
      <c r="B328" s="228"/>
      <c r="C328" s="229"/>
      <c r="D328" s="218"/>
      <c r="E328" s="230"/>
      <c r="F328" s="231"/>
    </row>
    <row r="329" spans="1:6" s="232" customFormat="1" ht="38.25">
      <c r="A329" s="555" t="s">
        <v>303</v>
      </c>
      <c r="B329" s="225" t="s">
        <v>381</v>
      </c>
      <c r="C329" s="217"/>
      <c r="D329" s="218"/>
      <c r="E329" s="670"/>
      <c r="F329" s="223"/>
    </row>
    <row r="330" spans="1:6" s="226" customFormat="1">
      <c r="A330" s="555"/>
      <c r="B330" s="225" t="s">
        <v>344</v>
      </c>
      <c r="C330" s="217" t="s">
        <v>5</v>
      </c>
      <c r="D330" s="218">
        <v>1</v>
      </c>
      <c r="E330" s="65">
        <v>0</v>
      </c>
      <c r="F330" s="69">
        <f t="shared" ref="F330" si="5">D330*E330</f>
        <v>0</v>
      </c>
    </row>
    <row r="331" spans="1:6" s="226" customFormat="1">
      <c r="A331" s="555"/>
      <c r="B331" s="225" t="s">
        <v>382</v>
      </c>
      <c r="C331" s="217" t="s">
        <v>5</v>
      </c>
      <c r="D331" s="218">
        <v>1</v>
      </c>
      <c r="E331" s="65">
        <v>0</v>
      </c>
      <c r="F331" s="69">
        <f>D331*E331</f>
        <v>0</v>
      </c>
    </row>
    <row r="332" spans="1:6" s="226" customFormat="1">
      <c r="A332" s="555"/>
      <c r="B332" s="225" t="s">
        <v>383</v>
      </c>
      <c r="C332" s="217" t="s">
        <v>5</v>
      </c>
      <c r="D332" s="218">
        <v>3</v>
      </c>
      <c r="E332" s="65">
        <v>0</v>
      </c>
      <c r="F332" s="69">
        <f>D332*E332</f>
        <v>0</v>
      </c>
    </row>
    <row r="333" spans="1:6" s="226" customFormat="1">
      <c r="A333" s="555"/>
      <c r="B333" s="225" t="s">
        <v>347</v>
      </c>
      <c r="C333" s="217" t="s">
        <v>5</v>
      </c>
      <c r="D333" s="218">
        <v>3</v>
      </c>
      <c r="E333" s="65">
        <v>0</v>
      </c>
      <c r="F333" s="69">
        <f>D333*E333</f>
        <v>0</v>
      </c>
    </row>
    <row r="334" spans="1:6" s="226" customFormat="1">
      <c r="A334" s="555"/>
      <c r="B334" s="225" t="s">
        <v>345</v>
      </c>
      <c r="C334" s="217" t="s">
        <v>5</v>
      </c>
      <c r="D334" s="218">
        <v>3</v>
      </c>
      <c r="E334" s="65">
        <v>0</v>
      </c>
      <c r="F334" s="69">
        <f t="shared" ref="F334" si="6">D334*E334</f>
        <v>0</v>
      </c>
    </row>
    <row r="335" spans="1:6" s="226" customFormat="1">
      <c r="A335" s="555"/>
      <c r="B335" s="225" t="s">
        <v>379</v>
      </c>
      <c r="C335" s="217" t="s">
        <v>5</v>
      </c>
      <c r="D335" s="218">
        <v>3</v>
      </c>
      <c r="E335" s="65">
        <v>0</v>
      </c>
      <c r="F335" s="69">
        <f>D335*E335</f>
        <v>0</v>
      </c>
    </row>
    <row r="336" spans="1:6" s="226" customFormat="1">
      <c r="A336" s="555"/>
      <c r="B336" s="225" t="s">
        <v>295</v>
      </c>
      <c r="C336" s="217" t="s">
        <v>5</v>
      </c>
      <c r="D336" s="218">
        <v>3</v>
      </c>
      <c r="E336" s="65">
        <v>0</v>
      </c>
      <c r="F336" s="69">
        <f>D336*E336</f>
        <v>0</v>
      </c>
    </row>
    <row r="337" spans="1:6" s="226" customFormat="1" ht="25.5">
      <c r="A337" s="555"/>
      <c r="B337" s="225" t="s">
        <v>296</v>
      </c>
      <c r="C337" s="217" t="s">
        <v>5</v>
      </c>
      <c r="D337" s="218">
        <v>3</v>
      </c>
      <c r="E337" s="65">
        <v>0</v>
      </c>
      <c r="F337" s="69">
        <f t="shared" ref="F337:F338" si="7">D337*E337</f>
        <v>0</v>
      </c>
    </row>
    <row r="338" spans="1:6" s="232" customFormat="1" ht="153">
      <c r="A338" s="555"/>
      <c r="B338" s="225" t="s">
        <v>311</v>
      </c>
      <c r="C338" s="217" t="s">
        <v>5</v>
      </c>
      <c r="D338" s="218">
        <v>3</v>
      </c>
      <c r="E338" s="65">
        <v>0</v>
      </c>
      <c r="F338" s="69">
        <f t="shared" si="7"/>
        <v>0</v>
      </c>
    </row>
    <row r="339" spans="1:6" s="90" customFormat="1">
      <c r="A339" s="555"/>
      <c r="B339" s="228"/>
      <c r="C339" s="229"/>
      <c r="D339" s="218"/>
      <c r="E339" s="230"/>
      <c r="F339" s="231"/>
    </row>
    <row r="340" spans="1:6" s="232" customFormat="1" ht="38.25">
      <c r="A340" s="555" t="s">
        <v>304</v>
      </c>
      <c r="B340" s="225" t="s">
        <v>380</v>
      </c>
      <c r="C340" s="217"/>
      <c r="D340" s="218"/>
      <c r="E340" s="670"/>
      <c r="F340" s="223"/>
    </row>
    <row r="341" spans="1:6" s="226" customFormat="1">
      <c r="A341" s="555"/>
      <c r="B341" s="225" t="s">
        <v>345</v>
      </c>
      <c r="C341" s="217" t="s">
        <v>5</v>
      </c>
      <c r="D341" s="218">
        <v>3</v>
      </c>
      <c r="E341" s="65">
        <v>0</v>
      </c>
      <c r="F341" s="69">
        <f t="shared" ref="F341" si="8">D341*E341</f>
        <v>0</v>
      </c>
    </row>
    <row r="342" spans="1:6" s="226" customFormat="1">
      <c r="A342" s="555"/>
      <c r="B342" s="225" t="s">
        <v>349</v>
      </c>
      <c r="C342" s="217" t="s">
        <v>5</v>
      </c>
      <c r="D342" s="218">
        <v>1</v>
      </c>
      <c r="E342" s="65">
        <v>0</v>
      </c>
      <c r="F342" s="69">
        <f>D342*E342</f>
        <v>0</v>
      </c>
    </row>
    <row r="343" spans="1:6" s="226" customFormat="1">
      <c r="A343" s="555"/>
      <c r="B343" s="225" t="s">
        <v>347</v>
      </c>
      <c r="C343" s="217" t="s">
        <v>5</v>
      </c>
      <c r="D343" s="218">
        <v>2</v>
      </c>
      <c r="E343" s="65">
        <v>0</v>
      </c>
      <c r="F343" s="69">
        <f>D343*E343</f>
        <v>0</v>
      </c>
    </row>
    <row r="344" spans="1:6" s="226" customFormat="1">
      <c r="A344" s="555"/>
      <c r="B344" s="225" t="s">
        <v>346</v>
      </c>
      <c r="C344" s="217" t="s">
        <v>5</v>
      </c>
      <c r="D344" s="218">
        <v>2</v>
      </c>
      <c r="E344" s="65">
        <v>0</v>
      </c>
      <c r="F344" s="69">
        <f>D344*E344</f>
        <v>0</v>
      </c>
    </row>
    <row r="345" spans="1:6" s="226" customFormat="1">
      <c r="A345" s="555"/>
      <c r="B345" s="225" t="s">
        <v>295</v>
      </c>
      <c r="C345" s="217" t="s">
        <v>5</v>
      </c>
      <c r="D345" s="218">
        <v>2</v>
      </c>
      <c r="E345" s="65">
        <v>0</v>
      </c>
      <c r="F345" s="69">
        <f>D345*E345</f>
        <v>0</v>
      </c>
    </row>
    <row r="346" spans="1:6" s="226" customFormat="1" ht="25.5">
      <c r="A346" s="555"/>
      <c r="B346" s="225" t="s">
        <v>296</v>
      </c>
      <c r="C346" s="217" t="s">
        <v>5</v>
      </c>
      <c r="D346" s="218">
        <v>2</v>
      </c>
      <c r="E346" s="65">
        <v>0</v>
      </c>
      <c r="F346" s="69">
        <f t="shared" ref="F346:F347" si="9">D346*E346</f>
        <v>0</v>
      </c>
    </row>
    <row r="347" spans="1:6" s="232" customFormat="1" ht="153">
      <c r="A347" s="555"/>
      <c r="B347" s="225" t="s">
        <v>311</v>
      </c>
      <c r="C347" s="217" t="s">
        <v>5</v>
      </c>
      <c r="D347" s="218">
        <v>2</v>
      </c>
      <c r="E347" s="65">
        <v>0</v>
      </c>
      <c r="F347" s="69">
        <f t="shared" si="9"/>
        <v>0</v>
      </c>
    </row>
    <row r="348" spans="1:6" s="90" customFormat="1">
      <c r="A348" s="555"/>
      <c r="B348" s="228"/>
      <c r="C348" s="229"/>
      <c r="D348" s="218"/>
      <c r="E348" s="230"/>
      <c r="F348" s="231"/>
    </row>
    <row r="349" spans="1:6" s="232" customFormat="1" ht="38.25">
      <c r="A349" s="555" t="s">
        <v>305</v>
      </c>
      <c r="B349" s="225" t="s">
        <v>350</v>
      </c>
      <c r="C349" s="217"/>
      <c r="D349" s="218"/>
      <c r="E349" s="670"/>
      <c r="F349" s="223"/>
    </row>
    <row r="350" spans="1:6" s="226" customFormat="1">
      <c r="A350" s="555"/>
      <c r="B350" s="225" t="s">
        <v>345</v>
      </c>
      <c r="C350" s="217" t="s">
        <v>5</v>
      </c>
      <c r="D350" s="218">
        <v>6</v>
      </c>
      <c r="E350" s="65">
        <v>0</v>
      </c>
      <c r="F350" s="69">
        <f t="shared" ref="F350" si="10">D350*E350</f>
        <v>0</v>
      </c>
    </row>
    <row r="351" spans="1:6" s="226" customFormat="1">
      <c r="A351" s="555"/>
      <c r="B351" s="225" t="s">
        <v>351</v>
      </c>
      <c r="C351" s="217" t="s">
        <v>5</v>
      </c>
      <c r="D351" s="218">
        <v>3</v>
      </c>
      <c r="E351" s="65">
        <v>0</v>
      </c>
      <c r="F351" s="69">
        <f>D351*E351</f>
        <v>0</v>
      </c>
    </row>
    <row r="352" spans="1:6" s="226" customFormat="1">
      <c r="A352" s="555"/>
      <c r="B352" s="225" t="s">
        <v>352</v>
      </c>
      <c r="C352" s="217" t="s">
        <v>5</v>
      </c>
      <c r="D352" s="218">
        <v>3</v>
      </c>
      <c r="E352" s="65">
        <v>0</v>
      </c>
      <c r="F352" s="69">
        <f>D352*E352</f>
        <v>0</v>
      </c>
    </row>
    <row r="353" spans="1:6" s="226" customFormat="1" ht="25.5">
      <c r="A353" s="555"/>
      <c r="B353" s="225" t="s">
        <v>336</v>
      </c>
      <c r="C353" s="217" t="s">
        <v>5</v>
      </c>
      <c r="D353" s="218">
        <v>3</v>
      </c>
      <c r="E353" s="65">
        <v>0</v>
      </c>
      <c r="F353" s="69">
        <f>D353*E353</f>
        <v>0</v>
      </c>
    </row>
    <row r="354" spans="1:6" s="226" customFormat="1">
      <c r="A354" s="555"/>
      <c r="B354" s="225" t="s">
        <v>295</v>
      </c>
      <c r="C354" s="217" t="s">
        <v>5</v>
      </c>
      <c r="D354" s="218">
        <v>3</v>
      </c>
      <c r="E354" s="65">
        <v>0</v>
      </c>
      <c r="F354" s="69">
        <f>D354*E354</f>
        <v>0</v>
      </c>
    </row>
    <row r="355" spans="1:6" s="226" customFormat="1" ht="25.5">
      <c r="A355" s="555"/>
      <c r="B355" s="225" t="s">
        <v>296</v>
      </c>
      <c r="C355" s="217" t="s">
        <v>5</v>
      </c>
      <c r="D355" s="218">
        <v>3</v>
      </c>
      <c r="E355" s="65">
        <v>0</v>
      </c>
      <c r="F355" s="69">
        <f t="shared" ref="F355:F361" si="11">D355*E355</f>
        <v>0</v>
      </c>
    </row>
    <row r="356" spans="1:6" s="226" customFormat="1">
      <c r="A356" s="555"/>
      <c r="B356" s="225" t="s">
        <v>354</v>
      </c>
      <c r="C356" s="217" t="s">
        <v>5</v>
      </c>
      <c r="D356" s="218">
        <v>3</v>
      </c>
      <c r="E356" s="65">
        <v>0</v>
      </c>
      <c r="F356" s="69">
        <f t="shared" si="11"/>
        <v>0</v>
      </c>
    </row>
    <row r="357" spans="1:6" s="226" customFormat="1">
      <c r="A357" s="555"/>
      <c r="B357" s="225" t="s">
        <v>355</v>
      </c>
      <c r="C357" s="217" t="s">
        <v>5</v>
      </c>
      <c r="D357" s="218">
        <v>3</v>
      </c>
      <c r="E357" s="65">
        <v>0</v>
      </c>
      <c r="F357" s="69">
        <f t="shared" ref="F357" si="12">D357*E357</f>
        <v>0</v>
      </c>
    </row>
    <row r="358" spans="1:6" s="232" customFormat="1" ht="25.5">
      <c r="A358" s="555"/>
      <c r="B358" s="225" t="s">
        <v>353</v>
      </c>
      <c r="C358" s="217" t="s">
        <v>5</v>
      </c>
      <c r="D358" s="218">
        <v>3</v>
      </c>
      <c r="E358" s="65">
        <v>0</v>
      </c>
      <c r="F358" s="69">
        <f t="shared" si="11"/>
        <v>0</v>
      </c>
    </row>
    <row r="359" spans="1:6" s="232" customFormat="1">
      <c r="A359" s="555"/>
      <c r="B359" s="225" t="s">
        <v>337</v>
      </c>
      <c r="C359" s="217" t="s">
        <v>5</v>
      </c>
      <c r="D359" s="218">
        <v>3</v>
      </c>
      <c r="E359" s="65">
        <v>0</v>
      </c>
      <c r="F359" s="69">
        <f t="shared" si="11"/>
        <v>0</v>
      </c>
    </row>
    <row r="360" spans="1:6" s="233" customFormat="1">
      <c r="A360" s="555"/>
      <c r="B360" s="225" t="s">
        <v>338</v>
      </c>
      <c r="C360" s="217" t="s">
        <v>5</v>
      </c>
      <c r="D360" s="218">
        <v>3</v>
      </c>
      <c r="E360" s="65">
        <v>0</v>
      </c>
      <c r="F360" s="69">
        <f t="shared" si="11"/>
        <v>0</v>
      </c>
    </row>
    <row r="361" spans="1:6" s="232" customFormat="1" ht="153">
      <c r="A361" s="555"/>
      <c r="B361" s="225" t="s">
        <v>339</v>
      </c>
      <c r="C361" s="217" t="s">
        <v>5</v>
      </c>
      <c r="D361" s="218">
        <v>3</v>
      </c>
      <c r="E361" s="65">
        <v>0</v>
      </c>
      <c r="F361" s="69">
        <f t="shared" si="11"/>
        <v>0</v>
      </c>
    </row>
    <row r="362" spans="1:6" s="90" customFormat="1">
      <c r="A362" s="555"/>
      <c r="B362" s="228"/>
      <c r="C362" s="229"/>
      <c r="D362" s="218"/>
      <c r="E362" s="230"/>
      <c r="F362" s="231"/>
    </row>
    <row r="363" spans="1:6" s="232" customFormat="1" ht="38.25">
      <c r="A363" s="555" t="s">
        <v>306</v>
      </c>
      <c r="B363" s="225" t="s">
        <v>356</v>
      </c>
      <c r="C363" s="217"/>
      <c r="D363" s="218"/>
      <c r="E363" s="670"/>
      <c r="F363" s="223"/>
    </row>
    <row r="364" spans="1:6" s="226" customFormat="1">
      <c r="A364" s="555"/>
      <c r="B364" s="225" t="s">
        <v>345</v>
      </c>
      <c r="C364" s="217" t="s">
        <v>5</v>
      </c>
      <c r="D364" s="218">
        <v>1</v>
      </c>
      <c r="E364" s="65">
        <v>0</v>
      </c>
      <c r="F364" s="69">
        <f t="shared" ref="F364" si="13">D364*E364</f>
        <v>0</v>
      </c>
    </row>
    <row r="365" spans="1:6" s="226" customFormat="1">
      <c r="A365" s="555"/>
      <c r="B365" s="225" t="s">
        <v>357</v>
      </c>
      <c r="C365" s="217" t="s">
        <v>5</v>
      </c>
      <c r="D365" s="218">
        <v>1</v>
      </c>
      <c r="E365" s="65">
        <v>0</v>
      </c>
      <c r="F365" s="69">
        <f>D365*E365</f>
        <v>0</v>
      </c>
    </row>
    <row r="366" spans="1:6" s="226" customFormat="1">
      <c r="A366" s="555"/>
      <c r="B366" s="225" t="s">
        <v>352</v>
      </c>
      <c r="C366" s="217" t="s">
        <v>5</v>
      </c>
      <c r="D366" s="218">
        <v>1</v>
      </c>
      <c r="E366" s="65">
        <v>0</v>
      </c>
      <c r="F366" s="69">
        <f>D366*E366</f>
        <v>0</v>
      </c>
    </row>
    <row r="367" spans="1:6" s="226" customFormat="1" ht="25.5">
      <c r="A367" s="555"/>
      <c r="B367" s="225" t="s">
        <v>336</v>
      </c>
      <c r="C367" s="217" t="s">
        <v>5</v>
      </c>
      <c r="D367" s="218">
        <v>1</v>
      </c>
      <c r="E367" s="65">
        <v>0</v>
      </c>
      <c r="F367" s="69">
        <f>D367*E367</f>
        <v>0</v>
      </c>
    </row>
    <row r="368" spans="1:6" s="226" customFormat="1">
      <c r="A368" s="555"/>
      <c r="B368" s="225" t="s">
        <v>295</v>
      </c>
      <c r="C368" s="217" t="s">
        <v>5</v>
      </c>
      <c r="D368" s="218">
        <v>1</v>
      </c>
      <c r="E368" s="65">
        <v>0</v>
      </c>
      <c r="F368" s="69">
        <f>D368*E368</f>
        <v>0</v>
      </c>
    </row>
    <row r="369" spans="1:6" s="226" customFormat="1" ht="25.5">
      <c r="A369" s="555"/>
      <c r="B369" s="225" t="s">
        <v>296</v>
      </c>
      <c r="C369" s="217" t="s">
        <v>5</v>
      </c>
      <c r="D369" s="218">
        <v>1</v>
      </c>
      <c r="E369" s="65">
        <v>0</v>
      </c>
      <c r="F369" s="69">
        <f t="shared" ref="F369:F375" si="14">D369*E369</f>
        <v>0</v>
      </c>
    </row>
    <row r="370" spans="1:6" s="226" customFormat="1">
      <c r="A370" s="555"/>
      <c r="B370" s="225" t="s">
        <v>354</v>
      </c>
      <c r="C370" s="217" t="s">
        <v>5</v>
      </c>
      <c r="D370" s="218">
        <v>1</v>
      </c>
      <c r="E370" s="65">
        <v>0</v>
      </c>
      <c r="F370" s="69">
        <f t="shared" si="14"/>
        <v>0</v>
      </c>
    </row>
    <row r="371" spans="1:6" s="226" customFormat="1">
      <c r="A371" s="555"/>
      <c r="B371" s="225" t="s">
        <v>386</v>
      </c>
      <c r="C371" s="217" t="s">
        <v>5</v>
      </c>
      <c r="D371" s="218">
        <v>1</v>
      </c>
      <c r="E371" s="65">
        <v>0</v>
      </c>
      <c r="F371" s="69">
        <f t="shared" si="14"/>
        <v>0</v>
      </c>
    </row>
    <row r="372" spans="1:6" s="232" customFormat="1" ht="25.5">
      <c r="A372" s="555"/>
      <c r="B372" s="225" t="s">
        <v>353</v>
      </c>
      <c r="C372" s="217" t="s">
        <v>5</v>
      </c>
      <c r="D372" s="218">
        <v>1</v>
      </c>
      <c r="E372" s="65">
        <v>0</v>
      </c>
      <c r="F372" s="69">
        <f t="shared" si="14"/>
        <v>0</v>
      </c>
    </row>
    <row r="373" spans="1:6" s="232" customFormat="1">
      <c r="A373" s="555"/>
      <c r="B373" s="225" t="s">
        <v>337</v>
      </c>
      <c r="C373" s="217" t="s">
        <v>5</v>
      </c>
      <c r="D373" s="218">
        <v>1</v>
      </c>
      <c r="E373" s="65">
        <v>0</v>
      </c>
      <c r="F373" s="69">
        <f t="shared" si="14"/>
        <v>0</v>
      </c>
    </row>
    <row r="374" spans="1:6" s="233" customFormat="1">
      <c r="A374" s="555"/>
      <c r="B374" s="225" t="s">
        <v>338</v>
      </c>
      <c r="C374" s="217" t="s">
        <v>5</v>
      </c>
      <c r="D374" s="218">
        <v>1</v>
      </c>
      <c r="E374" s="65">
        <v>0</v>
      </c>
      <c r="F374" s="69">
        <f t="shared" si="14"/>
        <v>0</v>
      </c>
    </row>
    <row r="375" spans="1:6" s="232" customFormat="1" ht="153">
      <c r="A375" s="555"/>
      <c r="B375" s="225" t="s">
        <v>339</v>
      </c>
      <c r="C375" s="217" t="s">
        <v>5</v>
      </c>
      <c r="D375" s="218">
        <v>1</v>
      </c>
      <c r="E375" s="65">
        <v>0</v>
      </c>
      <c r="F375" s="69">
        <f t="shared" si="14"/>
        <v>0</v>
      </c>
    </row>
    <row r="376" spans="1:6" s="90" customFormat="1">
      <c r="A376" s="555"/>
      <c r="B376" s="225"/>
      <c r="C376" s="229"/>
      <c r="D376" s="218"/>
      <c r="E376" s="230"/>
      <c r="F376" s="231"/>
    </row>
    <row r="377" spans="1:6" s="232" customFormat="1" ht="63.75">
      <c r="A377" s="555" t="s">
        <v>307</v>
      </c>
      <c r="B377" s="116" t="s">
        <v>387</v>
      </c>
      <c r="C377" s="217" t="s">
        <v>5</v>
      </c>
      <c r="D377" s="218">
        <v>2</v>
      </c>
      <c r="E377" s="65">
        <v>0</v>
      </c>
      <c r="F377" s="69">
        <f t="shared" ref="F377" si="15">D377*E377</f>
        <v>0</v>
      </c>
    </row>
    <row r="378" spans="1:6" s="90" customFormat="1">
      <c r="A378" s="555"/>
      <c r="B378" s="225"/>
      <c r="C378" s="229"/>
      <c r="D378" s="218"/>
      <c r="E378" s="230"/>
      <c r="F378" s="231"/>
    </row>
    <row r="379" spans="1:6" s="232" customFormat="1" ht="63.75">
      <c r="A379" s="555" t="s">
        <v>308</v>
      </c>
      <c r="B379" s="116" t="s">
        <v>341</v>
      </c>
      <c r="C379" s="217" t="s">
        <v>5</v>
      </c>
      <c r="D379" s="218">
        <v>3</v>
      </c>
      <c r="E379" s="65">
        <v>0</v>
      </c>
      <c r="F379" s="69">
        <f t="shared" ref="F379" si="16">D379*E379</f>
        <v>0</v>
      </c>
    </row>
    <row r="380" spans="1:6" s="64" customFormat="1">
      <c r="A380" s="555"/>
      <c r="B380" s="68"/>
      <c r="C380" s="63"/>
      <c r="D380" s="70"/>
      <c r="E380" s="69"/>
      <c r="F380" s="69"/>
    </row>
    <row r="381" spans="1:6" s="64" customFormat="1" ht="178.5">
      <c r="A381" s="555" t="s">
        <v>309</v>
      </c>
      <c r="B381" s="68" t="s">
        <v>334</v>
      </c>
      <c r="C381" s="63" t="s">
        <v>30</v>
      </c>
      <c r="D381" s="70">
        <v>4</v>
      </c>
      <c r="E381" s="65">
        <v>0</v>
      </c>
      <c r="F381" s="69">
        <f>D381*E381</f>
        <v>0</v>
      </c>
    </row>
    <row r="382" spans="1:6" s="64" customFormat="1">
      <c r="A382" s="555"/>
      <c r="B382" s="68"/>
      <c r="C382" s="63"/>
      <c r="D382" s="69"/>
      <c r="E382" s="156"/>
      <c r="F382" s="153"/>
    </row>
    <row r="383" spans="1:6" s="64" customFormat="1" ht="51">
      <c r="A383" s="555" t="s">
        <v>325</v>
      </c>
      <c r="B383" s="68" t="s">
        <v>278</v>
      </c>
      <c r="C383" s="63" t="s">
        <v>100</v>
      </c>
      <c r="D383" s="70">
        <v>764</v>
      </c>
      <c r="E383" s="65">
        <v>0</v>
      </c>
      <c r="F383" s="69">
        <f>D383*E383</f>
        <v>0</v>
      </c>
    </row>
    <row r="384" spans="1:6" s="130" customFormat="1" ht="15" customHeight="1">
      <c r="A384" s="555"/>
      <c r="B384" s="164"/>
      <c r="C384" s="128"/>
      <c r="D384" s="148"/>
      <c r="E384" s="149"/>
      <c r="F384" s="149"/>
    </row>
    <row r="385" spans="1:6" s="162" customFormat="1" ht="76.5">
      <c r="A385" s="555" t="s">
        <v>326</v>
      </c>
      <c r="B385" s="85" t="s">
        <v>376</v>
      </c>
      <c r="C385" s="63" t="s">
        <v>100</v>
      </c>
      <c r="D385" s="152">
        <v>47</v>
      </c>
      <c r="E385" s="65">
        <v>0</v>
      </c>
      <c r="F385" s="153">
        <f>D385*E385</f>
        <v>0</v>
      </c>
    </row>
    <row r="386" spans="1:6" s="130" customFormat="1" ht="15">
      <c r="A386" s="555"/>
      <c r="B386" s="164"/>
      <c r="C386" s="128"/>
      <c r="D386" s="148"/>
      <c r="E386" s="149"/>
      <c r="F386" s="149"/>
    </row>
    <row r="387" spans="1:6" s="162" customFormat="1" ht="51">
      <c r="A387" s="555" t="s">
        <v>335</v>
      </c>
      <c r="B387" s="561" t="s">
        <v>375</v>
      </c>
      <c r="C387" s="63" t="s">
        <v>100</v>
      </c>
      <c r="D387" s="152">
        <v>47</v>
      </c>
      <c r="E387" s="65">
        <v>0</v>
      </c>
      <c r="F387" s="153">
        <f>D387*E387</f>
        <v>0</v>
      </c>
    </row>
    <row r="388" spans="1:6">
      <c r="A388" s="555"/>
      <c r="B388" s="228"/>
      <c r="C388" s="217"/>
      <c r="D388" s="218"/>
      <c r="E388" s="156"/>
      <c r="F388" s="153"/>
    </row>
    <row r="389" spans="1:6" s="221" customFormat="1" ht="51.95" customHeight="1">
      <c r="A389" s="555" t="s">
        <v>362</v>
      </c>
      <c r="B389" s="219" t="s">
        <v>310</v>
      </c>
      <c r="C389" s="217" t="s">
        <v>100</v>
      </c>
      <c r="D389" s="218">
        <v>810</v>
      </c>
      <c r="E389" s="65">
        <v>0</v>
      </c>
      <c r="F389" s="69">
        <f>D389*E389</f>
        <v>0</v>
      </c>
    </row>
    <row r="390" spans="1:6" s="221" customFormat="1">
      <c r="A390" s="555"/>
      <c r="B390" s="228"/>
      <c r="C390" s="217"/>
      <c r="D390" s="218"/>
      <c r="E390" s="222"/>
      <c r="F390" s="223"/>
    </row>
    <row r="391" spans="1:6" s="221" customFormat="1" ht="63.75">
      <c r="A391" s="555" t="s">
        <v>1415</v>
      </c>
      <c r="B391" s="234" t="s">
        <v>363</v>
      </c>
      <c r="C391" s="217" t="s">
        <v>30</v>
      </c>
      <c r="D391" s="218">
        <v>1</v>
      </c>
      <c r="E391" s="65">
        <v>0</v>
      </c>
      <c r="F391" s="220">
        <f>D391*E391</f>
        <v>0</v>
      </c>
    </row>
    <row r="392" spans="1:6" s="130" customFormat="1" ht="12.75" customHeight="1" thickBot="1">
      <c r="A392" s="126"/>
      <c r="B392" s="150"/>
      <c r="C392" s="128"/>
      <c r="D392" s="148"/>
      <c r="E392" s="149"/>
      <c r="F392" s="149"/>
    </row>
    <row r="393" spans="1:6" s="130" customFormat="1" ht="15" customHeight="1" thickTop="1" thickBot="1">
      <c r="A393" s="166" t="str">
        <f>A298</f>
        <v>1.8</v>
      </c>
      <c r="B393" s="167" t="str">
        <f>B298</f>
        <v>OMREŽJE ZA TEHNOLOŠKO VODO</v>
      </c>
      <c r="C393" s="142"/>
      <c r="D393" s="143"/>
      <c r="E393" s="143"/>
      <c r="F393" s="143">
        <f>SUM(F299:F392)</f>
        <v>0</v>
      </c>
    </row>
    <row r="394" spans="1:6" s="172" customFormat="1" ht="15" customHeight="1" thickTop="1">
      <c r="A394" s="168"/>
      <c r="B394" s="169"/>
      <c r="C394" s="170"/>
      <c r="D394" s="171"/>
      <c r="E394" s="171"/>
      <c r="F394" s="171"/>
    </row>
    <row r="395" spans="1:6" s="172" customFormat="1" ht="15" customHeight="1">
      <c r="A395" s="168"/>
      <c r="B395" s="169"/>
      <c r="C395" s="170"/>
      <c r="D395" s="171"/>
      <c r="E395" s="171"/>
      <c r="F395" s="171"/>
    </row>
    <row r="396" spans="1:6" s="130" customFormat="1" ht="15" customHeight="1">
      <c r="A396" s="126" t="s">
        <v>314</v>
      </c>
      <c r="B396" s="150" t="s">
        <v>29</v>
      </c>
      <c r="C396" s="128"/>
      <c r="D396" s="148"/>
      <c r="E396" s="149"/>
      <c r="F396" s="149"/>
    </row>
    <row r="397" spans="1:6" s="86" customFormat="1" ht="12.75" customHeight="1">
      <c r="A397" s="555"/>
      <c r="B397" s="219"/>
      <c r="C397" s="63"/>
      <c r="D397" s="70"/>
      <c r="E397" s="153"/>
      <c r="F397" s="153"/>
    </row>
    <row r="398" spans="1:6" s="86" customFormat="1" ht="63.75">
      <c r="A398" s="555" t="s">
        <v>315</v>
      </c>
      <c r="B398" s="219" t="s">
        <v>391</v>
      </c>
      <c r="C398" s="63" t="s">
        <v>5</v>
      </c>
      <c r="D398" s="133">
        <v>4</v>
      </c>
      <c r="E398" s="216">
        <v>0</v>
      </c>
      <c r="F398" s="69">
        <f>D398*E398</f>
        <v>0</v>
      </c>
    </row>
    <row r="399" spans="1:6" s="86" customFormat="1" ht="12.75" customHeight="1">
      <c r="A399" s="555"/>
      <c r="B399" s="219"/>
      <c r="C399" s="63"/>
      <c r="D399" s="70"/>
      <c r="E399" s="153"/>
      <c r="F399" s="153"/>
    </row>
    <row r="400" spans="1:6" s="86" customFormat="1" ht="63.75">
      <c r="A400" s="555" t="s">
        <v>327</v>
      </c>
      <c r="B400" s="219" t="s">
        <v>394</v>
      </c>
      <c r="C400" s="63" t="s">
        <v>5</v>
      </c>
      <c r="D400" s="133">
        <v>4</v>
      </c>
      <c r="E400" s="216">
        <v>0</v>
      </c>
      <c r="F400" s="69">
        <f>D400*E400</f>
        <v>0</v>
      </c>
    </row>
    <row r="401" spans="1:6" s="86" customFormat="1" ht="12.75" customHeight="1">
      <c r="A401" s="555"/>
      <c r="B401" s="219"/>
      <c r="C401" s="63"/>
      <c r="D401" s="70"/>
      <c r="E401" s="153"/>
      <c r="F401" s="153"/>
    </row>
    <row r="402" spans="1:6" s="86" customFormat="1" ht="63.75">
      <c r="A402" s="555" t="s">
        <v>328</v>
      </c>
      <c r="B402" s="219" t="s">
        <v>368</v>
      </c>
      <c r="C402" s="63" t="s">
        <v>5</v>
      </c>
      <c r="D402" s="133">
        <v>8</v>
      </c>
      <c r="E402" s="216">
        <v>0</v>
      </c>
      <c r="F402" s="69">
        <f>D402*E402</f>
        <v>0</v>
      </c>
    </row>
    <row r="403" spans="1:6" s="86" customFormat="1" ht="12.75" customHeight="1">
      <c r="A403" s="555"/>
      <c r="B403" s="219"/>
      <c r="C403" s="63"/>
      <c r="D403" s="70"/>
      <c r="E403" s="153"/>
      <c r="F403" s="153"/>
    </row>
    <row r="404" spans="1:6" s="86" customFormat="1" ht="63.75">
      <c r="A404" s="555" t="s">
        <v>329</v>
      </c>
      <c r="B404" s="219" t="s">
        <v>417</v>
      </c>
      <c r="C404" s="63" t="s">
        <v>5</v>
      </c>
      <c r="D404" s="133">
        <v>3</v>
      </c>
      <c r="E404" s="216">
        <v>0</v>
      </c>
      <c r="F404" s="69">
        <f>D404*E404</f>
        <v>0</v>
      </c>
    </row>
    <row r="405" spans="1:6" s="86" customFormat="1" ht="12.75" customHeight="1">
      <c r="A405" s="555"/>
      <c r="B405" s="219"/>
      <c r="C405" s="63"/>
      <c r="D405" s="133"/>
      <c r="E405" s="153"/>
      <c r="F405" s="69"/>
    </row>
    <row r="406" spans="1:6" s="86" customFormat="1" ht="63.75">
      <c r="A406" s="555" t="s">
        <v>330</v>
      </c>
      <c r="B406" s="219" t="s">
        <v>397</v>
      </c>
      <c r="C406" s="63" t="s">
        <v>5</v>
      </c>
      <c r="D406" s="133">
        <v>1</v>
      </c>
      <c r="E406" s="216">
        <v>0</v>
      </c>
      <c r="F406" s="69">
        <f t="shared" ref="F406" si="17">D406*E406</f>
        <v>0</v>
      </c>
    </row>
    <row r="407" spans="1:6" s="86" customFormat="1" ht="12.75" customHeight="1">
      <c r="A407" s="555"/>
      <c r="B407" s="219"/>
      <c r="C407" s="63"/>
      <c r="D407" s="133"/>
      <c r="E407" s="153"/>
      <c r="F407" s="69"/>
    </row>
    <row r="408" spans="1:6" s="86" customFormat="1" ht="63.75">
      <c r="A408" s="555" t="s">
        <v>331</v>
      </c>
      <c r="B408" s="219" t="s">
        <v>398</v>
      </c>
      <c r="C408" s="63" t="s">
        <v>5</v>
      </c>
      <c r="D408" s="133">
        <v>3</v>
      </c>
      <c r="E408" s="216">
        <v>0</v>
      </c>
      <c r="F408" s="69">
        <f t="shared" ref="F408" si="18">D408*E408</f>
        <v>0</v>
      </c>
    </row>
    <row r="409" spans="1:6" s="86" customFormat="1">
      <c r="A409" s="555"/>
      <c r="B409" s="219"/>
      <c r="C409" s="63"/>
      <c r="D409" s="133"/>
      <c r="E409" s="69"/>
      <c r="F409" s="69"/>
    </row>
    <row r="410" spans="1:6" s="86" customFormat="1" ht="63.75">
      <c r="A410" s="555" t="s">
        <v>332</v>
      </c>
      <c r="B410" s="219" t="s">
        <v>401</v>
      </c>
      <c r="C410" s="63" t="s">
        <v>5</v>
      </c>
      <c r="D410" s="133">
        <v>5</v>
      </c>
      <c r="E410" s="216">
        <v>0</v>
      </c>
      <c r="F410" s="69">
        <f>D410*E410</f>
        <v>0</v>
      </c>
    </row>
    <row r="411" spans="1:6" s="86" customFormat="1">
      <c r="A411" s="555"/>
      <c r="B411" s="219"/>
      <c r="C411" s="63"/>
      <c r="D411" s="133"/>
      <c r="E411" s="69"/>
      <c r="F411" s="69"/>
    </row>
    <row r="412" spans="1:6" s="86" customFormat="1" ht="63.75">
      <c r="A412" s="555" t="s">
        <v>342</v>
      </c>
      <c r="B412" s="219" t="s">
        <v>418</v>
      </c>
      <c r="C412" s="63" t="s">
        <v>5</v>
      </c>
      <c r="D412" s="133">
        <v>3</v>
      </c>
      <c r="E412" s="216">
        <v>0</v>
      </c>
      <c r="F412" s="69">
        <f>D412*E412</f>
        <v>0</v>
      </c>
    </row>
    <row r="413" spans="1:6" s="86" customFormat="1" ht="12.75" customHeight="1">
      <c r="A413" s="555"/>
      <c r="B413" s="219"/>
      <c r="C413" s="63"/>
      <c r="D413" s="133"/>
      <c r="E413" s="153"/>
      <c r="F413" s="153"/>
    </row>
    <row r="414" spans="1:6" s="86" customFormat="1" ht="63.75">
      <c r="A414" s="555" t="s">
        <v>343</v>
      </c>
      <c r="B414" s="219" t="s">
        <v>432</v>
      </c>
      <c r="C414" s="63" t="s">
        <v>5</v>
      </c>
      <c r="D414" s="133">
        <v>1</v>
      </c>
      <c r="E414" s="216">
        <v>0</v>
      </c>
      <c r="F414" s="69">
        <f t="shared" ref="F414" si="19">D414*E414</f>
        <v>0</v>
      </c>
    </row>
    <row r="415" spans="1:6" s="86" customFormat="1" ht="12.75" customHeight="1">
      <c r="A415" s="555"/>
      <c r="B415" s="219"/>
      <c r="C415" s="63"/>
      <c r="D415" s="133"/>
      <c r="E415" s="153"/>
      <c r="F415" s="69"/>
    </row>
    <row r="416" spans="1:6" s="86" customFormat="1" ht="63.75">
      <c r="A416" s="555" t="s">
        <v>348</v>
      </c>
      <c r="B416" s="219" t="s">
        <v>419</v>
      </c>
      <c r="C416" s="63" t="s">
        <v>5</v>
      </c>
      <c r="D416" s="133">
        <v>3</v>
      </c>
      <c r="E416" s="216">
        <v>0</v>
      </c>
      <c r="F416" s="69">
        <f t="shared" ref="F416" si="20">D416*E416</f>
        <v>0</v>
      </c>
    </row>
    <row r="417" spans="1:6" s="86" customFormat="1" ht="12.75" customHeight="1">
      <c r="A417" s="555"/>
      <c r="B417" s="219"/>
      <c r="C417" s="63"/>
      <c r="D417" s="133"/>
      <c r="E417" s="153"/>
      <c r="F417" s="153"/>
    </row>
    <row r="418" spans="1:6" s="86" customFormat="1" ht="63.75">
      <c r="A418" s="555" t="s">
        <v>358</v>
      </c>
      <c r="B418" s="219" t="s">
        <v>403</v>
      </c>
      <c r="C418" s="63" t="s">
        <v>5</v>
      </c>
      <c r="D418" s="133">
        <v>2</v>
      </c>
      <c r="E418" s="216">
        <v>0</v>
      </c>
      <c r="F418" s="69">
        <f t="shared" ref="F418" si="21">D418*E418</f>
        <v>0</v>
      </c>
    </row>
    <row r="419" spans="1:6" s="86" customFormat="1">
      <c r="A419" s="555"/>
      <c r="B419" s="219"/>
      <c r="C419" s="63"/>
      <c r="D419" s="133"/>
      <c r="E419" s="69"/>
      <c r="F419" s="69"/>
    </row>
    <row r="420" spans="1:6" s="86" customFormat="1" ht="63.75">
      <c r="A420" s="555" t="s">
        <v>359</v>
      </c>
      <c r="B420" s="219" t="s">
        <v>406</v>
      </c>
      <c r="C420" s="63" t="s">
        <v>5</v>
      </c>
      <c r="D420" s="133">
        <v>1</v>
      </c>
      <c r="E420" s="216">
        <v>0</v>
      </c>
      <c r="F420" s="69">
        <f t="shared" ref="F420" si="22">D420*E420</f>
        <v>0</v>
      </c>
    </row>
    <row r="421" spans="1:6" s="86" customFormat="1">
      <c r="A421" s="555"/>
      <c r="B421" s="219"/>
      <c r="C421" s="63"/>
      <c r="D421" s="133"/>
      <c r="E421" s="69"/>
      <c r="F421" s="69"/>
    </row>
    <row r="422" spans="1:6" s="86" customFormat="1" ht="63.75">
      <c r="A422" s="555" t="s">
        <v>360</v>
      </c>
      <c r="B422" s="219" t="s">
        <v>407</v>
      </c>
      <c r="C422" s="63" t="s">
        <v>5</v>
      </c>
      <c r="D422" s="133">
        <v>1</v>
      </c>
      <c r="E422" s="216">
        <v>0</v>
      </c>
      <c r="F422" s="69">
        <f t="shared" ref="F422" si="23">D422*E422</f>
        <v>0</v>
      </c>
    </row>
    <row r="423" spans="1:6" s="86" customFormat="1" ht="12.75" customHeight="1">
      <c r="A423" s="555"/>
      <c r="B423" s="219"/>
      <c r="C423" s="63"/>
      <c r="D423" s="133"/>
      <c r="E423" s="153"/>
      <c r="F423" s="69"/>
    </row>
    <row r="424" spans="1:6" s="86" customFormat="1" ht="63.75">
      <c r="A424" s="555" t="s">
        <v>361</v>
      </c>
      <c r="B424" s="219" t="s">
        <v>408</v>
      </c>
      <c r="C424" s="63" t="s">
        <v>5</v>
      </c>
      <c r="D424" s="133">
        <v>3</v>
      </c>
      <c r="E424" s="216">
        <v>0</v>
      </c>
      <c r="F424" s="69">
        <f t="shared" ref="F424" si="24">D424*E424</f>
        <v>0</v>
      </c>
    </row>
    <row r="425" spans="1:6" s="86" customFormat="1">
      <c r="A425" s="555"/>
      <c r="B425" s="219"/>
      <c r="C425" s="63"/>
      <c r="D425" s="133"/>
      <c r="E425" s="69"/>
      <c r="F425" s="69"/>
    </row>
    <row r="426" spans="1:6" s="86" customFormat="1" ht="63.75">
      <c r="A426" s="555" t="s">
        <v>364</v>
      </c>
      <c r="B426" s="219" t="s">
        <v>410</v>
      </c>
      <c r="C426" s="63" t="s">
        <v>5</v>
      </c>
      <c r="D426" s="133">
        <v>1</v>
      </c>
      <c r="E426" s="216">
        <v>0</v>
      </c>
      <c r="F426" s="69">
        <f t="shared" ref="F426" si="25">D426*E426</f>
        <v>0</v>
      </c>
    </row>
    <row r="427" spans="1:6" s="86" customFormat="1">
      <c r="A427" s="555"/>
      <c r="B427" s="219"/>
      <c r="C427" s="63"/>
      <c r="D427" s="133"/>
      <c r="E427" s="69"/>
      <c r="F427" s="69"/>
    </row>
    <row r="428" spans="1:6" s="86" customFormat="1" ht="63.75">
      <c r="A428" s="555" t="s">
        <v>365</v>
      </c>
      <c r="B428" s="219" t="s">
        <v>434</v>
      </c>
      <c r="C428" s="63" t="s">
        <v>5</v>
      </c>
      <c r="D428" s="133">
        <v>1</v>
      </c>
      <c r="E428" s="216">
        <v>0</v>
      </c>
      <c r="F428" s="69">
        <f>D428*E428</f>
        <v>0</v>
      </c>
    </row>
    <row r="429" spans="1:6" s="86" customFormat="1">
      <c r="A429" s="555"/>
      <c r="B429" s="219"/>
      <c r="C429" s="63"/>
      <c r="D429" s="133"/>
      <c r="E429" s="69"/>
      <c r="F429" s="69"/>
    </row>
    <row r="430" spans="1:6" s="86" customFormat="1" ht="63.75">
      <c r="A430" s="555" t="s">
        <v>366</v>
      </c>
      <c r="B430" s="219" t="s">
        <v>433</v>
      </c>
      <c r="C430" s="63" t="s">
        <v>5</v>
      </c>
      <c r="D430" s="133">
        <v>1</v>
      </c>
      <c r="E430" s="216">
        <v>0</v>
      </c>
      <c r="F430" s="69">
        <f>D430*E430</f>
        <v>0</v>
      </c>
    </row>
    <row r="431" spans="1:6" s="86" customFormat="1">
      <c r="A431" s="555"/>
      <c r="B431" s="219"/>
      <c r="C431" s="63"/>
      <c r="D431" s="133"/>
      <c r="E431" s="69"/>
      <c r="F431" s="69"/>
    </row>
    <row r="432" spans="1:6" s="86" customFormat="1" ht="63.75">
      <c r="A432" s="555" t="s">
        <v>367</v>
      </c>
      <c r="B432" s="219" t="s">
        <v>412</v>
      </c>
      <c r="C432" s="63" t="s">
        <v>5</v>
      </c>
      <c r="D432" s="133">
        <v>2</v>
      </c>
      <c r="E432" s="216">
        <v>0</v>
      </c>
      <c r="F432" s="69">
        <f>D432*E432</f>
        <v>0</v>
      </c>
    </row>
    <row r="433" spans="1:6" s="86" customFormat="1">
      <c r="A433" s="555"/>
      <c r="B433" s="219"/>
      <c r="C433" s="63"/>
      <c r="D433" s="133"/>
      <c r="E433" s="69"/>
      <c r="F433" s="69"/>
    </row>
    <row r="434" spans="1:6" s="86" customFormat="1" ht="63.75">
      <c r="A434" s="555" t="s">
        <v>384</v>
      </c>
      <c r="B434" s="219" t="s">
        <v>414</v>
      </c>
      <c r="C434" s="63" t="s">
        <v>5</v>
      </c>
      <c r="D434" s="133">
        <v>2</v>
      </c>
      <c r="E434" s="216">
        <v>0</v>
      </c>
      <c r="F434" s="69">
        <f t="shared" ref="F434" si="26">D434*E434</f>
        <v>0</v>
      </c>
    </row>
    <row r="435" spans="1:6" s="86" customFormat="1">
      <c r="A435" s="555"/>
      <c r="B435" s="219"/>
      <c r="C435" s="63"/>
      <c r="D435" s="133"/>
      <c r="E435" s="69"/>
      <c r="F435" s="69"/>
    </row>
    <row r="436" spans="1:6" s="86" customFormat="1" ht="63.75">
      <c r="A436" s="555" t="s">
        <v>385</v>
      </c>
      <c r="B436" s="219" t="s">
        <v>415</v>
      </c>
      <c r="C436" s="63" t="s">
        <v>5</v>
      </c>
      <c r="D436" s="133">
        <v>2</v>
      </c>
      <c r="E436" s="216">
        <v>0</v>
      </c>
      <c r="F436" s="69">
        <f t="shared" ref="F436" si="27">D436*E436</f>
        <v>0</v>
      </c>
    </row>
    <row r="437" spans="1:6" s="86" customFormat="1">
      <c r="A437" s="555"/>
      <c r="B437" s="219"/>
      <c r="C437" s="63"/>
      <c r="D437" s="133"/>
      <c r="E437" s="69"/>
      <c r="F437" s="69"/>
    </row>
    <row r="438" spans="1:6" s="86" customFormat="1" ht="63.75">
      <c r="A438" s="555" t="s">
        <v>388</v>
      </c>
      <c r="B438" s="219" t="s">
        <v>416</v>
      </c>
      <c r="C438" s="63" t="s">
        <v>5</v>
      </c>
      <c r="D438" s="133">
        <v>2</v>
      </c>
      <c r="E438" s="216">
        <v>0</v>
      </c>
      <c r="F438" s="69">
        <f t="shared" ref="F438" si="28">D438*E438</f>
        <v>0</v>
      </c>
    </row>
    <row r="439" spans="1:6" s="86" customFormat="1">
      <c r="A439" s="555"/>
      <c r="B439" s="219"/>
      <c r="C439" s="63"/>
      <c r="D439" s="133"/>
      <c r="E439" s="69"/>
      <c r="F439" s="69"/>
    </row>
    <row r="440" spans="1:6" s="64" customFormat="1" ht="76.5">
      <c r="A440" s="555" t="s">
        <v>1416</v>
      </c>
      <c r="B440" s="219" t="s">
        <v>420</v>
      </c>
      <c r="C440" s="63" t="s">
        <v>100</v>
      </c>
      <c r="D440" s="133">
        <v>514</v>
      </c>
      <c r="E440" s="65">
        <v>0</v>
      </c>
      <c r="F440" s="69">
        <f t="shared" ref="F440" si="29">D440*E440</f>
        <v>0</v>
      </c>
    </row>
    <row r="441" spans="1:6" s="86" customFormat="1">
      <c r="A441" s="555"/>
      <c r="B441" s="219"/>
      <c r="C441" s="63"/>
      <c r="D441" s="133"/>
      <c r="E441" s="69"/>
      <c r="F441" s="69"/>
    </row>
    <row r="442" spans="1:6" s="64" customFormat="1" ht="76.5">
      <c r="A442" s="555" t="s">
        <v>1417</v>
      </c>
      <c r="B442" s="219" t="s">
        <v>421</v>
      </c>
      <c r="C442" s="63" t="s">
        <v>100</v>
      </c>
      <c r="D442" s="133">
        <v>1176</v>
      </c>
      <c r="E442" s="65">
        <v>0</v>
      </c>
      <c r="F442" s="69">
        <f t="shared" ref="F442" si="30">D442*E442</f>
        <v>0</v>
      </c>
    </row>
    <row r="443" spans="1:6" s="86" customFormat="1" ht="12.75" customHeight="1">
      <c r="A443" s="555"/>
      <c r="B443" s="219"/>
      <c r="C443" s="63"/>
      <c r="D443" s="70"/>
      <c r="E443" s="153"/>
      <c r="F443" s="153"/>
    </row>
    <row r="444" spans="1:6" s="64" customFormat="1" ht="76.5">
      <c r="A444" s="555" t="s">
        <v>1418</v>
      </c>
      <c r="B444" s="219" t="s">
        <v>422</v>
      </c>
      <c r="C444" s="63" t="s">
        <v>100</v>
      </c>
      <c r="D444" s="133">
        <v>918</v>
      </c>
      <c r="E444" s="65">
        <v>0</v>
      </c>
      <c r="F444" s="69">
        <f t="shared" ref="F444" si="31">D444*E444</f>
        <v>0</v>
      </c>
    </row>
    <row r="445" spans="1:6" s="86" customFormat="1" ht="12.75" customHeight="1">
      <c r="A445" s="555"/>
      <c r="B445" s="219"/>
      <c r="C445" s="63"/>
      <c r="D445" s="70"/>
      <c r="E445" s="153"/>
      <c r="F445" s="153"/>
    </row>
    <row r="446" spans="1:6" s="64" customFormat="1" ht="76.5">
      <c r="A446" s="555" t="s">
        <v>1419</v>
      </c>
      <c r="B446" s="219" t="s">
        <v>423</v>
      </c>
      <c r="C446" s="63" t="s">
        <v>100</v>
      </c>
      <c r="D446" s="133">
        <v>221</v>
      </c>
      <c r="E446" s="65">
        <v>0</v>
      </c>
      <c r="F446" s="69">
        <f t="shared" ref="F446" si="32">D446*E446</f>
        <v>0</v>
      </c>
    </row>
    <row r="447" spans="1:6" s="86" customFormat="1" ht="12.75" customHeight="1">
      <c r="A447" s="555"/>
      <c r="B447" s="219"/>
      <c r="C447" s="63"/>
      <c r="D447" s="70"/>
      <c r="E447" s="153"/>
      <c r="F447" s="153"/>
    </row>
    <row r="448" spans="1:6" s="64" customFormat="1" ht="76.5">
      <c r="A448" s="555" t="s">
        <v>1420</v>
      </c>
      <c r="B448" s="219" t="s">
        <v>428</v>
      </c>
      <c r="C448" s="63" t="s">
        <v>100</v>
      </c>
      <c r="D448" s="133">
        <v>125</v>
      </c>
      <c r="E448" s="65">
        <v>0</v>
      </c>
      <c r="F448" s="69">
        <f t="shared" ref="F448" si="33">D448*E448</f>
        <v>0</v>
      </c>
    </row>
    <row r="449" spans="1:6" s="86" customFormat="1" ht="12.75" customHeight="1">
      <c r="A449" s="555"/>
      <c r="B449" s="219"/>
      <c r="C449" s="63"/>
      <c r="D449" s="70"/>
      <c r="E449" s="153"/>
      <c r="F449" s="153"/>
    </row>
    <row r="450" spans="1:6" s="64" customFormat="1" ht="76.5">
      <c r="A450" s="555" t="s">
        <v>1421</v>
      </c>
      <c r="B450" s="219" t="s">
        <v>427</v>
      </c>
      <c r="C450" s="63" t="s">
        <v>120</v>
      </c>
      <c r="D450" s="133">
        <v>14</v>
      </c>
      <c r="E450" s="65">
        <v>0</v>
      </c>
      <c r="F450" s="69">
        <f t="shared" ref="F450" si="34">D450*E450</f>
        <v>0</v>
      </c>
    </row>
    <row r="451" spans="1:6" s="86" customFormat="1" ht="12.75" customHeight="1">
      <c r="A451" s="555"/>
      <c r="B451" s="219"/>
      <c r="C451" s="63"/>
      <c r="D451" s="70"/>
      <c r="E451" s="153"/>
      <c r="F451" s="153"/>
    </row>
    <row r="452" spans="1:6" s="64" customFormat="1" ht="76.5">
      <c r="A452" s="555" t="s">
        <v>1422</v>
      </c>
      <c r="B452" s="219" t="s">
        <v>424</v>
      </c>
      <c r="C452" s="63" t="s">
        <v>120</v>
      </c>
      <c r="D452" s="133">
        <v>7</v>
      </c>
      <c r="E452" s="65">
        <v>0</v>
      </c>
      <c r="F452" s="69">
        <f t="shared" ref="F452" si="35">D452*E452</f>
        <v>0</v>
      </c>
    </row>
    <row r="453" spans="1:6" s="86" customFormat="1" ht="12.75" customHeight="1">
      <c r="A453" s="555"/>
      <c r="B453" s="219"/>
      <c r="C453" s="63"/>
      <c r="D453" s="70"/>
      <c r="E453" s="153"/>
      <c r="F453" s="153"/>
    </row>
    <row r="454" spans="1:6" s="64" customFormat="1" ht="76.5">
      <c r="A454" s="555" t="s">
        <v>1423</v>
      </c>
      <c r="B454" s="219" t="s">
        <v>429</v>
      </c>
      <c r="C454" s="63" t="s">
        <v>100</v>
      </c>
      <c r="D454" s="133">
        <v>324</v>
      </c>
      <c r="E454" s="65">
        <v>0</v>
      </c>
      <c r="F454" s="69">
        <f t="shared" ref="F454" si="36">D454*E454</f>
        <v>0</v>
      </c>
    </row>
    <row r="455" spans="1:6" s="86" customFormat="1" ht="12.75" customHeight="1">
      <c r="A455" s="555"/>
      <c r="B455" s="219"/>
      <c r="C455" s="63"/>
      <c r="D455" s="70"/>
      <c r="E455" s="153"/>
      <c r="F455" s="153"/>
    </row>
    <row r="456" spans="1:6" s="64" customFormat="1" ht="76.5">
      <c r="A456" s="555" t="s">
        <v>1424</v>
      </c>
      <c r="B456" s="219" t="s">
        <v>426</v>
      </c>
      <c r="C456" s="63" t="s">
        <v>120</v>
      </c>
      <c r="D456" s="133">
        <v>5</v>
      </c>
      <c r="E456" s="65">
        <v>0</v>
      </c>
      <c r="F456" s="69">
        <f t="shared" ref="F456" si="37">D456*E456</f>
        <v>0</v>
      </c>
    </row>
    <row r="457" spans="1:6" s="86" customFormat="1" ht="12.75" customHeight="1">
      <c r="A457" s="555"/>
      <c r="B457" s="219"/>
      <c r="C457" s="63"/>
      <c r="D457" s="70"/>
      <c r="E457" s="153"/>
      <c r="F457" s="153"/>
    </row>
    <row r="458" spans="1:6" s="64" customFormat="1" ht="76.5">
      <c r="A458" s="555" t="s">
        <v>1425</v>
      </c>
      <c r="B458" s="219" t="s">
        <v>430</v>
      </c>
      <c r="C458" s="63" t="s">
        <v>100</v>
      </c>
      <c r="D458" s="133">
        <v>21</v>
      </c>
      <c r="E458" s="65">
        <v>0</v>
      </c>
      <c r="F458" s="69">
        <f t="shared" ref="F458" si="38">D458*E458</f>
        <v>0</v>
      </c>
    </row>
    <row r="459" spans="1:6" s="86" customFormat="1" ht="12.75" customHeight="1">
      <c r="A459" s="555"/>
      <c r="B459" s="219"/>
      <c r="C459" s="63"/>
      <c r="D459" s="70"/>
      <c r="E459" s="153"/>
      <c r="F459" s="153"/>
    </row>
    <row r="460" spans="1:6" s="64" customFormat="1" ht="76.5">
      <c r="A460" s="555" t="s">
        <v>1426</v>
      </c>
      <c r="B460" s="219" t="s">
        <v>431</v>
      </c>
      <c r="C460" s="63" t="s">
        <v>100</v>
      </c>
      <c r="D460" s="133">
        <v>20</v>
      </c>
      <c r="E460" s="65">
        <v>0</v>
      </c>
      <c r="F460" s="69">
        <f t="shared" ref="F460" si="39">D460*E460</f>
        <v>0</v>
      </c>
    </row>
    <row r="461" spans="1:6" s="130" customFormat="1" ht="15.75" thickBot="1">
      <c r="A461" s="126"/>
      <c r="B461" s="150"/>
      <c r="C461" s="128"/>
      <c r="D461" s="148"/>
      <c r="E461" s="149"/>
      <c r="F461" s="149"/>
    </row>
    <row r="462" spans="1:6" s="130" customFormat="1" ht="15" customHeight="1" thickTop="1" thickBot="1">
      <c r="A462" s="166" t="str">
        <f>A396</f>
        <v>1.9</v>
      </c>
      <c r="B462" s="177" t="str">
        <f>B396</f>
        <v>OSTALA DELA</v>
      </c>
      <c r="C462" s="142"/>
      <c r="D462" s="143"/>
      <c r="E462" s="143"/>
      <c r="F462" s="143">
        <f>SUM(F397:F461)</f>
        <v>0</v>
      </c>
    </row>
    <row r="463" spans="1:6" s="172" customFormat="1" ht="15" customHeight="1" thickTop="1">
      <c r="A463" s="168"/>
      <c r="B463" s="169"/>
      <c r="C463" s="170"/>
      <c r="D463" s="171"/>
      <c r="E463" s="171"/>
      <c r="F463" s="171"/>
    </row>
    <row r="464" spans="1:6" s="172" customFormat="1" ht="15" customHeight="1">
      <c r="A464" s="168"/>
      <c r="B464" s="169"/>
      <c r="C464" s="170"/>
      <c r="D464" s="171"/>
      <c r="E464" s="171"/>
      <c r="F464" s="171"/>
    </row>
    <row r="465" spans="1:6" s="130" customFormat="1" ht="15" customHeight="1">
      <c r="A465" s="126" t="s">
        <v>369</v>
      </c>
      <c r="B465" s="146" t="s">
        <v>435</v>
      </c>
      <c r="C465" s="147"/>
      <c r="D465" s="148"/>
      <c r="E465" s="149"/>
      <c r="F465" s="149"/>
    </row>
    <row r="466" spans="1:6" s="130" customFormat="1" ht="15" customHeight="1">
      <c r="A466" s="126"/>
      <c r="B466" s="150"/>
      <c r="C466" s="147"/>
      <c r="D466" s="148"/>
      <c r="E466" s="149"/>
      <c r="F466" s="149"/>
    </row>
    <row r="467" spans="1:6" s="154" customFormat="1" ht="38.25">
      <c r="A467" s="555" t="s">
        <v>389</v>
      </c>
      <c r="B467" s="151" t="s">
        <v>436</v>
      </c>
      <c r="C467" s="63" t="s">
        <v>100</v>
      </c>
      <c r="D467" s="152">
        <v>474</v>
      </c>
      <c r="E467" s="65">
        <v>0</v>
      </c>
      <c r="F467" s="153">
        <f>D467*E467</f>
        <v>0</v>
      </c>
    </row>
    <row r="468" spans="1:6" s="154" customFormat="1">
      <c r="A468" s="555"/>
      <c r="B468" s="151"/>
      <c r="C468" s="63"/>
      <c r="D468" s="152"/>
      <c r="E468" s="153"/>
      <c r="F468" s="153"/>
    </row>
    <row r="469" spans="1:6" s="154" customFormat="1" ht="76.5">
      <c r="A469" s="555" t="s">
        <v>390</v>
      </c>
      <c r="B469" s="151" t="s">
        <v>437</v>
      </c>
      <c r="C469" s="63" t="s">
        <v>118</v>
      </c>
      <c r="D469" s="152">
        <v>352</v>
      </c>
      <c r="E469" s="153"/>
      <c r="F469" s="153"/>
    </row>
    <row r="470" spans="1:6" ht="14.25">
      <c r="A470" s="554"/>
      <c r="B470" s="211" t="s">
        <v>119</v>
      </c>
      <c r="C470" s="63" t="s">
        <v>118</v>
      </c>
      <c r="D470" s="213">
        <f>D469*0.9</f>
        <v>316.8</v>
      </c>
      <c r="E470" s="237">
        <v>0</v>
      </c>
      <c r="F470" s="214">
        <f>D470*E470</f>
        <v>0</v>
      </c>
    </row>
    <row r="471" spans="1:6" ht="14.25">
      <c r="A471" s="554"/>
      <c r="B471" s="212" t="s">
        <v>136</v>
      </c>
      <c r="C471" s="63" t="s">
        <v>118</v>
      </c>
      <c r="D471" s="213">
        <f>D469*0.1</f>
        <v>35.200000000000003</v>
      </c>
      <c r="E471" s="237">
        <v>0</v>
      </c>
      <c r="F471" s="214">
        <f>D471*E471</f>
        <v>0</v>
      </c>
    </row>
    <row r="472" spans="1:6">
      <c r="A472" s="555"/>
      <c r="B472" s="151"/>
      <c r="C472" s="63"/>
      <c r="D472" s="152"/>
      <c r="E472" s="153"/>
      <c r="F472" s="153"/>
    </row>
    <row r="473" spans="1:6" s="154" customFormat="1" ht="38.25">
      <c r="A473" s="555" t="s">
        <v>392</v>
      </c>
      <c r="B473" s="151" t="s">
        <v>155</v>
      </c>
      <c r="C473" s="63" t="s">
        <v>120</v>
      </c>
      <c r="D473" s="152">
        <v>352</v>
      </c>
      <c r="E473" s="65">
        <v>0</v>
      </c>
      <c r="F473" s="153">
        <f>D473*E473</f>
        <v>0</v>
      </c>
    </row>
    <row r="474" spans="1:6">
      <c r="A474" s="555"/>
      <c r="B474" s="151"/>
      <c r="C474" s="63"/>
      <c r="D474" s="152"/>
      <c r="E474" s="153"/>
      <c r="F474" s="153"/>
    </row>
    <row r="475" spans="1:6" s="154" customFormat="1" ht="51">
      <c r="A475" s="555" t="s">
        <v>393</v>
      </c>
      <c r="B475" s="151" t="s">
        <v>156</v>
      </c>
      <c r="C475" s="63" t="s">
        <v>118</v>
      </c>
      <c r="D475" s="152">
        <v>115</v>
      </c>
      <c r="E475" s="65">
        <v>0</v>
      </c>
      <c r="F475" s="153">
        <f>D475*E475</f>
        <v>0</v>
      </c>
    </row>
    <row r="476" spans="1:6">
      <c r="A476" s="555"/>
      <c r="B476" s="151"/>
      <c r="C476" s="63"/>
      <c r="D476" s="152"/>
      <c r="E476" s="153"/>
      <c r="F476" s="153"/>
    </row>
    <row r="477" spans="1:6" s="154" customFormat="1" ht="63.75">
      <c r="A477" s="555" t="s">
        <v>395</v>
      </c>
      <c r="B477" s="116" t="s">
        <v>438</v>
      </c>
      <c r="C477" s="63" t="s">
        <v>100</v>
      </c>
      <c r="D477" s="152">
        <v>442</v>
      </c>
      <c r="E477" s="65">
        <v>0</v>
      </c>
      <c r="F477" s="153">
        <f>D477*E477</f>
        <v>0</v>
      </c>
    </row>
    <row r="478" spans="1:6">
      <c r="A478" s="555"/>
      <c r="B478" s="151"/>
      <c r="C478" s="63"/>
      <c r="D478" s="152"/>
      <c r="E478" s="153"/>
      <c r="F478" s="153"/>
    </row>
    <row r="479" spans="1:6" s="154" customFormat="1" ht="63.75">
      <c r="A479" s="555" t="s">
        <v>396</v>
      </c>
      <c r="B479" s="116" t="s">
        <v>439</v>
      </c>
      <c r="C479" s="63" t="s">
        <v>100</v>
      </c>
      <c r="D479" s="152">
        <v>29</v>
      </c>
      <c r="E479" s="65">
        <v>0</v>
      </c>
      <c r="F479" s="153">
        <f>D479*E479</f>
        <v>0</v>
      </c>
    </row>
    <row r="480" spans="1:6">
      <c r="A480" s="555"/>
      <c r="B480" s="93"/>
      <c r="C480" s="63"/>
      <c r="D480" s="153"/>
      <c r="E480" s="156"/>
      <c r="F480" s="153"/>
    </row>
    <row r="481" spans="1:6" ht="89.25">
      <c r="A481" s="555" t="s">
        <v>399</v>
      </c>
      <c r="B481" s="116" t="s">
        <v>442</v>
      </c>
      <c r="C481" s="63" t="s">
        <v>100</v>
      </c>
      <c r="D481" s="153">
        <v>53</v>
      </c>
      <c r="E481" s="65">
        <v>0</v>
      </c>
      <c r="F481" s="153">
        <f>D481*E481</f>
        <v>0</v>
      </c>
    </row>
    <row r="482" spans="1:6">
      <c r="A482" s="555"/>
      <c r="B482" s="93"/>
      <c r="C482" s="63"/>
      <c r="D482" s="153"/>
      <c r="E482" s="156"/>
      <c r="F482" s="153"/>
    </row>
    <row r="483" spans="1:6" ht="51">
      <c r="A483" s="555" t="s">
        <v>400</v>
      </c>
      <c r="B483" s="66" t="s">
        <v>440</v>
      </c>
      <c r="C483" s="63" t="s">
        <v>118</v>
      </c>
      <c r="D483" s="153">
        <v>9</v>
      </c>
      <c r="E483" s="65">
        <v>0</v>
      </c>
      <c r="F483" s="153">
        <f>D483*E483</f>
        <v>0</v>
      </c>
    </row>
    <row r="484" spans="1:6" s="154" customFormat="1">
      <c r="A484" s="555"/>
      <c r="B484" s="151"/>
      <c r="C484" s="63"/>
      <c r="D484" s="152"/>
      <c r="E484" s="153"/>
      <c r="F484" s="153"/>
    </row>
    <row r="485" spans="1:6" s="154" customFormat="1" ht="63.75">
      <c r="A485" s="555" t="s">
        <v>402</v>
      </c>
      <c r="B485" s="85" t="s">
        <v>230</v>
      </c>
      <c r="C485" s="63" t="s">
        <v>118</v>
      </c>
      <c r="D485" s="152">
        <v>264</v>
      </c>
      <c r="E485" s="65">
        <v>0</v>
      </c>
      <c r="F485" s="153">
        <f>D485*E485</f>
        <v>0</v>
      </c>
    </row>
    <row r="486" spans="1:6" s="64" customFormat="1">
      <c r="A486" s="555"/>
      <c r="B486" s="68"/>
      <c r="C486" s="63"/>
      <c r="D486" s="69"/>
      <c r="E486" s="156"/>
      <c r="F486" s="153"/>
    </row>
    <row r="487" spans="1:6" s="64" customFormat="1" ht="51">
      <c r="A487" s="555" t="s">
        <v>404</v>
      </c>
      <c r="B487" s="68" t="s">
        <v>441</v>
      </c>
      <c r="C487" s="63" t="s">
        <v>100</v>
      </c>
      <c r="D487" s="70">
        <v>440</v>
      </c>
      <c r="E487" s="65">
        <v>0</v>
      </c>
      <c r="F487" s="69">
        <f>D487*E487</f>
        <v>0</v>
      </c>
    </row>
    <row r="488" spans="1:6" s="130" customFormat="1" ht="15" customHeight="1">
      <c r="A488" s="555"/>
      <c r="B488" s="164"/>
      <c r="C488" s="128"/>
      <c r="D488" s="148"/>
      <c r="E488" s="149"/>
      <c r="F488" s="149"/>
    </row>
    <row r="489" spans="1:6" s="162" customFormat="1" ht="76.5">
      <c r="A489" s="555" t="s">
        <v>405</v>
      </c>
      <c r="B489" s="85" t="s">
        <v>443</v>
      </c>
      <c r="C489" s="63" t="s">
        <v>100</v>
      </c>
      <c r="D489" s="152">
        <v>34</v>
      </c>
      <c r="E489" s="65">
        <v>0</v>
      </c>
      <c r="F489" s="153">
        <f>D489*E489</f>
        <v>0</v>
      </c>
    </row>
    <row r="490" spans="1:6" s="130" customFormat="1" ht="15">
      <c r="A490" s="555"/>
      <c r="B490" s="164"/>
      <c r="C490" s="128"/>
      <c r="D490" s="148"/>
      <c r="E490" s="149"/>
      <c r="F490" s="149"/>
    </row>
    <row r="491" spans="1:6" s="162" customFormat="1" ht="51">
      <c r="A491" s="555" t="s">
        <v>409</v>
      </c>
      <c r="B491" s="85" t="s">
        <v>444</v>
      </c>
      <c r="C491" s="63" t="s">
        <v>100</v>
      </c>
      <c r="D491" s="152">
        <v>34</v>
      </c>
      <c r="E491" s="65">
        <v>0</v>
      </c>
      <c r="F491" s="153">
        <f>D491*E491</f>
        <v>0</v>
      </c>
    </row>
    <row r="492" spans="1:6" s="668" customFormat="1">
      <c r="A492" s="555"/>
      <c r="B492" s="151"/>
      <c r="C492" s="63"/>
      <c r="D492" s="133"/>
      <c r="E492" s="153"/>
      <c r="F492" s="153"/>
    </row>
    <row r="493" spans="1:6" s="235" customFormat="1" ht="51">
      <c r="A493" s="555" t="s">
        <v>411</v>
      </c>
      <c r="B493" s="68" t="s">
        <v>459</v>
      </c>
      <c r="C493" s="158"/>
      <c r="D493" s="250"/>
      <c r="E493" s="153"/>
      <c r="F493" s="153"/>
    </row>
    <row r="494" spans="1:6" ht="51">
      <c r="A494" s="555"/>
      <c r="B494" s="251" t="s">
        <v>445</v>
      </c>
      <c r="C494" s="63" t="s">
        <v>118</v>
      </c>
      <c r="D494" s="236">
        <v>102</v>
      </c>
      <c r="E494" s="65">
        <v>0</v>
      </c>
      <c r="F494" s="153">
        <f t="shared" ref="F494:F508" si="40">D494*E494</f>
        <v>0</v>
      </c>
    </row>
    <row r="495" spans="1:6" s="235" customFormat="1" ht="14.25">
      <c r="A495" s="555"/>
      <c r="B495" s="251" t="s">
        <v>446</v>
      </c>
      <c r="C495" s="158" t="s">
        <v>447</v>
      </c>
      <c r="D495" s="250">
        <v>19</v>
      </c>
      <c r="E495" s="65">
        <v>0</v>
      </c>
      <c r="F495" s="153">
        <f t="shared" si="40"/>
        <v>0</v>
      </c>
    </row>
    <row r="496" spans="1:6" ht="38.25">
      <c r="A496" s="555"/>
      <c r="B496" s="251" t="s">
        <v>460</v>
      </c>
      <c r="C496" s="63" t="s">
        <v>118</v>
      </c>
      <c r="D496" s="133">
        <v>4</v>
      </c>
      <c r="E496" s="65">
        <v>0</v>
      </c>
      <c r="F496" s="153">
        <f>D496*E496</f>
        <v>0</v>
      </c>
    </row>
    <row r="497" spans="1:6" ht="51">
      <c r="A497" s="555"/>
      <c r="B497" s="252" t="s">
        <v>448</v>
      </c>
      <c r="C497" s="63" t="s">
        <v>118</v>
      </c>
      <c r="D497" s="236">
        <v>1</v>
      </c>
      <c r="E497" s="237">
        <v>0</v>
      </c>
      <c r="F497" s="153">
        <f t="shared" si="40"/>
        <v>0</v>
      </c>
    </row>
    <row r="498" spans="1:6" ht="52.5">
      <c r="A498" s="555"/>
      <c r="B498" s="252" t="s">
        <v>449</v>
      </c>
      <c r="C498" s="63" t="s">
        <v>118</v>
      </c>
      <c r="D498" s="236">
        <v>2</v>
      </c>
      <c r="E498" s="237">
        <v>0</v>
      </c>
      <c r="F498" s="153">
        <f t="shared" si="40"/>
        <v>0</v>
      </c>
    </row>
    <row r="499" spans="1:6" ht="52.5">
      <c r="A499" s="555"/>
      <c r="B499" s="252" t="s">
        <v>450</v>
      </c>
      <c r="C499" s="63" t="s">
        <v>118</v>
      </c>
      <c r="D499" s="236">
        <v>5</v>
      </c>
      <c r="E499" s="237">
        <v>0</v>
      </c>
      <c r="F499" s="153">
        <f t="shared" si="40"/>
        <v>0</v>
      </c>
    </row>
    <row r="500" spans="1:6" ht="52.5">
      <c r="A500" s="555"/>
      <c r="B500" s="252" t="s">
        <v>451</v>
      </c>
      <c r="C500" s="63" t="s">
        <v>118</v>
      </c>
      <c r="D500" s="236">
        <v>1</v>
      </c>
      <c r="E500" s="237">
        <v>0</v>
      </c>
      <c r="F500" s="153">
        <f t="shared" si="40"/>
        <v>0</v>
      </c>
    </row>
    <row r="501" spans="1:6" ht="38.25">
      <c r="A501" s="555"/>
      <c r="B501" s="252" t="s">
        <v>452</v>
      </c>
      <c r="C501" s="63" t="s">
        <v>35</v>
      </c>
      <c r="D501" s="236">
        <f>(D498+D499+D500)*150</f>
        <v>1200</v>
      </c>
      <c r="E501" s="237">
        <v>0</v>
      </c>
      <c r="F501" s="153">
        <f t="shared" si="40"/>
        <v>0</v>
      </c>
    </row>
    <row r="502" spans="1:6" ht="38.25">
      <c r="A502" s="555"/>
      <c r="B502" s="252" t="s">
        <v>453</v>
      </c>
      <c r="C502" s="63" t="s">
        <v>100</v>
      </c>
      <c r="D502" s="236">
        <v>17</v>
      </c>
      <c r="E502" s="237">
        <v>0</v>
      </c>
      <c r="F502" s="153">
        <f t="shared" si="40"/>
        <v>0</v>
      </c>
    </row>
    <row r="503" spans="1:6" ht="38.25">
      <c r="A503" s="555"/>
      <c r="B503" s="252" t="s">
        <v>454</v>
      </c>
      <c r="C503" s="63" t="s">
        <v>100</v>
      </c>
      <c r="D503" s="236">
        <v>15</v>
      </c>
      <c r="E503" s="237">
        <v>0</v>
      </c>
      <c r="F503" s="153">
        <f t="shared" si="40"/>
        <v>0</v>
      </c>
    </row>
    <row r="504" spans="1:6" ht="38.25">
      <c r="A504" s="555"/>
      <c r="B504" s="252" t="s">
        <v>461</v>
      </c>
      <c r="C504" s="63" t="s">
        <v>120</v>
      </c>
      <c r="D504" s="236">
        <v>44</v>
      </c>
      <c r="E504" s="237">
        <v>0</v>
      </c>
      <c r="F504" s="153">
        <f t="shared" si="40"/>
        <v>0</v>
      </c>
    </row>
    <row r="505" spans="1:6" ht="38.25">
      <c r="A505" s="555"/>
      <c r="B505" s="252" t="s">
        <v>455</v>
      </c>
      <c r="C505" s="63" t="s">
        <v>100</v>
      </c>
      <c r="D505" s="236">
        <v>20</v>
      </c>
      <c r="E505" s="237">
        <v>0</v>
      </c>
      <c r="F505" s="153">
        <f t="shared" si="40"/>
        <v>0</v>
      </c>
    </row>
    <row r="506" spans="1:6" ht="38.25">
      <c r="A506" s="555"/>
      <c r="B506" s="252" t="s">
        <v>458</v>
      </c>
      <c r="C506" s="63" t="s">
        <v>120</v>
      </c>
      <c r="D506" s="236">
        <v>3</v>
      </c>
      <c r="E506" s="237">
        <v>0</v>
      </c>
      <c r="F506" s="153">
        <f t="shared" si="40"/>
        <v>0</v>
      </c>
    </row>
    <row r="507" spans="1:6" ht="89.25">
      <c r="A507" s="555"/>
      <c r="B507" s="251" t="s">
        <v>457</v>
      </c>
      <c r="C507" s="63" t="s">
        <v>5</v>
      </c>
      <c r="D507" s="236">
        <v>2</v>
      </c>
      <c r="E507" s="237">
        <v>0</v>
      </c>
      <c r="F507" s="153">
        <f t="shared" si="40"/>
        <v>0</v>
      </c>
    </row>
    <row r="508" spans="1:6" ht="38.25">
      <c r="A508" s="555"/>
      <c r="B508" s="155" t="s">
        <v>456</v>
      </c>
      <c r="C508" s="63" t="s">
        <v>118</v>
      </c>
      <c r="D508" s="253">
        <v>81</v>
      </c>
      <c r="E508" s="237">
        <v>0</v>
      </c>
      <c r="F508" s="153">
        <f t="shared" si="40"/>
        <v>0</v>
      </c>
    </row>
    <row r="509" spans="1:6" s="668" customFormat="1">
      <c r="A509" s="555"/>
      <c r="B509" s="151"/>
      <c r="C509" s="63"/>
      <c r="D509" s="133"/>
      <c r="E509" s="153"/>
      <c r="F509" s="153"/>
    </row>
    <row r="510" spans="1:6" s="254" customFormat="1" ht="204">
      <c r="A510" s="555" t="s">
        <v>413</v>
      </c>
      <c r="B510" s="68" t="s">
        <v>462</v>
      </c>
      <c r="C510" s="63" t="s">
        <v>5</v>
      </c>
      <c r="D510" s="153">
        <v>2</v>
      </c>
      <c r="E510" s="65">
        <v>0</v>
      </c>
      <c r="F510" s="153">
        <f>D510*E510</f>
        <v>0</v>
      </c>
    </row>
    <row r="511" spans="1:6" s="130" customFormat="1" ht="12.75" customHeight="1" thickBot="1">
      <c r="A511" s="126"/>
      <c r="B511" s="150"/>
      <c r="C511" s="128"/>
      <c r="D511" s="148"/>
      <c r="E511" s="149"/>
      <c r="F511" s="149"/>
    </row>
    <row r="512" spans="1:6" s="130" customFormat="1" ht="15" customHeight="1" thickTop="1" thickBot="1">
      <c r="A512" s="166" t="str">
        <f>A465</f>
        <v>1.10</v>
      </c>
      <c r="B512" s="167" t="str">
        <f>B465</f>
        <v>GRADBENA DELA ZA KABLOVOD PREHODA</v>
      </c>
      <c r="C512" s="142"/>
      <c r="D512" s="143"/>
      <c r="E512" s="143"/>
      <c r="F512" s="143">
        <f>SUM(F466:F511)</f>
        <v>0</v>
      </c>
    </row>
    <row r="513" spans="1:6" s="172" customFormat="1" ht="15" customHeight="1" thickTop="1">
      <c r="A513" s="168"/>
      <c r="B513" s="169"/>
      <c r="C513" s="170"/>
      <c r="D513" s="171"/>
      <c r="E513" s="171"/>
      <c r="F513" s="171"/>
    </row>
    <row r="514" spans="1:6" s="172" customFormat="1" ht="15" customHeight="1">
      <c r="A514" s="168"/>
      <c r="B514" s="169"/>
      <c r="C514" s="170"/>
      <c r="D514" s="171"/>
      <c r="E514" s="171"/>
      <c r="F514" s="171"/>
    </row>
    <row r="515" spans="1:6" s="654" customFormat="1" ht="15" customHeight="1">
      <c r="A515" s="134" t="s">
        <v>370</v>
      </c>
      <c r="B515" s="135" t="s">
        <v>3</v>
      </c>
      <c r="C515" s="136"/>
      <c r="D515" s="137"/>
      <c r="E515" s="137"/>
      <c r="F515" s="137"/>
    </row>
    <row r="516" spans="1:6" s="130" customFormat="1" ht="15">
      <c r="A516" s="134"/>
      <c r="B516" s="135"/>
      <c r="C516" s="138"/>
      <c r="D516" s="139"/>
      <c r="E516" s="139"/>
      <c r="F516" s="139"/>
    </row>
    <row r="517" spans="1:6" s="130" customFormat="1" ht="14.25">
      <c r="A517" s="144" t="str">
        <f>A30</f>
        <v>1.1</v>
      </c>
      <c r="B517" s="145" t="str">
        <f>B30</f>
        <v>PREDELA</v>
      </c>
      <c r="C517" s="138"/>
      <c r="D517" s="139"/>
      <c r="E517" s="139"/>
      <c r="F517" s="139">
        <f>F30</f>
        <v>0</v>
      </c>
    </row>
    <row r="518" spans="1:6" s="130" customFormat="1" ht="14.25">
      <c r="A518" s="144" t="str">
        <f>A57</f>
        <v>1.2</v>
      </c>
      <c r="B518" s="145" t="str">
        <f>B57</f>
        <v>ZEMELJSKA DELA</v>
      </c>
      <c r="C518" s="138"/>
      <c r="D518" s="139"/>
      <c r="E518" s="139"/>
      <c r="F518" s="139">
        <f>F57</f>
        <v>0</v>
      </c>
    </row>
    <row r="519" spans="1:6" s="130" customFormat="1" ht="14.25">
      <c r="A519" s="144" t="str">
        <f>A92</f>
        <v>1.3</v>
      </c>
      <c r="B519" s="145" t="str">
        <f>B92</f>
        <v>ZGORNJI USTROJ</v>
      </c>
      <c r="C519" s="138"/>
      <c r="D519" s="139"/>
      <c r="E519" s="139"/>
      <c r="F519" s="139">
        <f>F92</f>
        <v>0</v>
      </c>
    </row>
    <row r="520" spans="1:6" s="130" customFormat="1" ht="14.25">
      <c r="A520" s="144" t="str">
        <f>A175</f>
        <v>1.4</v>
      </c>
      <c r="B520" s="145" t="str">
        <f>B175</f>
        <v>METEORNA KANALIZACIJA</v>
      </c>
      <c r="C520" s="138"/>
      <c r="D520" s="139"/>
      <c r="E520" s="139"/>
      <c r="F520" s="139">
        <f>F175</f>
        <v>0</v>
      </c>
    </row>
    <row r="521" spans="1:6" s="130" customFormat="1" ht="14.25">
      <c r="A521" s="144" t="str">
        <f>A212</f>
        <v>1.5</v>
      </c>
      <c r="B521" s="145" t="str">
        <f>B212</f>
        <v>FEKALNA KANALIZACIJA - GAVITACIJSKI VOD</v>
      </c>
      <c r="C521" s="138"/>
      <c r="D521" s="139"/>
      <c r="E521" s="139"/>
      <c r="F521" s="139">
        <f>F212</f>
        <v>0</v>
      </c>
    </row>
    <row r="522" spans="1:6" s="130" customFormat="1" ht="14.25">
      <c r="A522" s="144" t="str">
        <f>A237</f>
        <v>1.6</v>
      </c>
      <c r="B522" s="145" t="str">
        <f>B237</f>
        <v>FEKALNA KANALIZACIJA - TLAČNI VOD</v>
      </c>
      <c r="C522" s="138"/>
      <c r="D522" s="139"/>
      <c r="E522" s="139"/>
      <c r="F522" s="139">
        <f>F237</f>
        <v>0</v>
      </c>
    </row>
    <row r="523" spans="1:6" s="130" customFormat="1" ht="14.25">
      <c r="A523" s="144" t="str">
        <f>A295</f>
        <v>1.7</v>
      </c>
      <c r="B523" s="145" t="str">
        <f>B295</f>
        <v>VODOVOD</v>
      </c>
      <c r="C523" s="138"/>
      <c r="D523" s="139"/>
      <c r="E523" s="139"/>
      <c r="F523" s="139">
        <f>F295</f>
        <v>0</v>
      </c>
    </row>
    <row r="524" spans="1:6" s="130" customFormat="1" ht="14.25">
      <c r="A524" s="144" t="str">
        <f>A393</f>
        <v>1.8</v>
      </c>
      <c r="B524" s="145" t="str">
        <f>B393</f>
        <v>OMREŽJE ZA TEHNOLOŠKO VODO</v>
      </c>
      <c r="C524" s="138"/>
      <c r="D524" s="139"/>
      <c r="E524" s="139"/>
      <c r="F524" s="139">
        <f>F393</f>
        <v>0</v>
      </c>
    </row>
    <row r="525" spans="1:6" s="130" customFormat="1" ht="14.25">
      <c r="A525" s="144" t="str">
        <f>A462</f>
        <v>1.9</v>
      </c>
      <c r="B525" s="145" t="str">
        <f>B462</f>
        <v>OSTALA DELA</v>
      </c>
      <c r="C525" s="138"/>
      <c r="D525" s="139"/>
      <c r="E525" s="139"/>
      <c r="F525" s="139">
        <f>F462</f>
        <v>0</v>
      </c>
    </row>
    <row r="526" spans="1:6" s="130" customFormat="1" ht="14.25">
      <c r="A526" s="144" t="str">
        <f>A512</f>
        <v>1.10</v>
      </c>
      <c r="B526" s="145" t="str">
        <f>B512</f>
        <v>GRADBENA DELA ZA KABLOVOD PREHODA</v>
      </c>
      <c r="C526" s="138"/>
      <c r="D526" s="139"/>
      <c r="E526" s="139"/>
      <c r="F526" s="139">
        <f>F512</f>
        <v>0</v>
      </c>
    </row>
    <row r="527" spans="1:6" s="130" customFormat="1" ht="15.75" thickBot="1">
      <c r="A527" s="134"/>
      <c r="B527" s="135"/>
      <c r="C527" s="138"/>
      <c r="D527" s="139"/>
      <c r="E527" s="139"/>
      <c r="F527" s="139"/>
    </row>
    <row r="528" spans="1:6" s="656" customFormat="1" ht="16.5" thickTop="1" thickBot="1">
      <c r="A528" s="140" t="str">
        <f>A7</f>
        <v>1.</v>
      </c>
      <c r="B528" s="141" t="str">
        <f>B7</f>
        <v>OBJEKT O1</v>
      </c>
      <c r="C528" s="142"/>
      <c r="D528" s="143"/>
      <c r="E528" s="143"/>
      <c r="F528" s="143">
        <f>SUM(F517:F527)</f>
        <v>0</v>
      </c>
    </row>
    <row r="529" spans="1:6" ht="13.5" thickTop="1"/>
    <row r="530" spans="1:6">
      <c r="A530" s="671"/>
      <c r="B530" s="671"/>
      <c r="C530" s="671"/>
      <c r="D530" s="671"/>
      <c r="E530" s="671">
        <v>0</v>
      </c>
      <c r="F530" s="671"/>
    </row>
    <row r="531" spans="1:6">
      <c r="A531" s="671"/>
      <c r="B531" s="671"/>
      <c r="C531" s="671"/>
      <c r="D531" s="671"/>
      <c r="E531" s="671">
        <v>0</v>
      </c>
      <c r="F531" s="671"/>
    </row>
    <row r="532" spans="1:6">
      <c r="A532" s="671"/>
      <c r="B532" s="671"/>
      <c r="C532" s="671"/>
      <c r="D532" s="671"/>
      <c r="E532" s="671"/>
      <c r="F532" s="671"/>
    </row>
  </sheetData>
  <sheetProtection password="D692" sheet="1" objects="1" scenarios="1" selectLockedCells="1"/>
  <pageMargins left="0.78740157480314965" right="0.39370078740157483" top="0.59055118110236227" bottom="0.59055118110236227" header="0.39370078740157483" footer="0.39370078740157483"/>
  <pageSetup paperSize="9" orientation="portrait" r:id="rId1"/>
  <headerFooter alignWithMargins="0">
    <oddFooter>&amp;C&amp;P</oddFooter>
  </headerFooter>
  <rowBreaks count="10" manualBreakCount="10">
    <brk id="32" max="5" man="1"/>
    <brk id="59" max="5" man="1"/>
    <brk id="94" max="5" man="1"/>
    <brk id="177" max="5" man="1"/>
    <brk id="214" max="5" man="1"/>
    <brk id="239" max="5" man="1"/>
    <brk id="297" max="5" man="1"/>
    <brk id="395" max="5" man="1"/>
    <brk id="464" max="5" man="1"/>
    <brk id="51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showZeros="0" topLeftCell="A100" zoomScale="140" zoomScaleNormal="140" zoomScaleSheetLayoutView="120" workbookViewId="0">
      <selection activeCell="E16" sqref="E16"/>
    </sheetView>
  </sheetViews>
  <sheetFormatPr defaultRowHeight="12.75"/>
  <cols>
    <col min="1" max="1" width="8.7109375" style="71" customWidth="1"/>
    <col min="2" max="2" width="41.7109375" style="71" customWidth="1"/>
    <col min="3" max="3" width="5.7109375" style="71" customWidth="1"/>
    <col min="4" max="4" width="10.7109375" style="71" customWidth="1"/>
    <col min="5" max="5" width="9.7109375" style="71" customWidth="1"/>
    <col min="6" max="6" width="14.7109375" style="71" customWidth="1"/>
    <col min="7" max="16384" width="9.140625" style="71"/>
  </cols>
  <sheetData>
    <row r="1" spans="1:6" ht="11.1" customHeight="1">
      <c r="A1" s="119" t="s">
        <v>16</v>
      </c>
      <c r="B1" s="120"/>
      <c r="C1" s="121"/>
      <c r="D1" s="117"/>
      <c r="E1" s="117"/>
      <c r="F1" s="117" t="s">
        <v>158</v>
      </c>
    </row>
    <row r="2" spans="1:6" ht="11.1" customHeight="1">
      <c r="A2" s="95" t="s">
        <v>17</v>
      </c>
      <c r="B2" s="118"/>
      <c r="C2" s="97"/>
      <c r="D2" s="122"/>
      <c r="E2" s="97"/>
      <c r="F2" s="122"/>
    </row>
    <row r="3" spans="1:6" ht="11.1" customHeight="1">
      <c r="A3" s="95" t="s">
        <v>28</v>
      </c>
      <c r="B3" s="118"/>
      <c r="C3" s="97"/>
      <c r="D3" s="97"/>
      <c r="E3" s="97"/>
      <c r="F3" s="97"/>
    </row>
    <row r="4" spans="1:6" ht="11.1" customHeight="1">
      <c r="A4" s="95"/>
      <c r="B4" s="118"/>
      <c r="C4" s="123"/>
      <c r="D4" s="97"/>
      <c r="E4" s="97"/>
      <c r="F4" s="97"/>
    </row>
    <row r="5" spans="1:6" s="124" customFormat="1" ht="25.5" customHeight="1">
      <c r="A5" s="245" t="s">
        <v>107</v>
      </c>
      <c r="B5" s="246" t="s">
        <v>106</v>
      </c>
      <c r="C5" s="246" t="s">
        <v>0</v>
      </c>
      <c r="D5" s="247" t="s">
        <v>1</v>
      </c>
      <c r="E5" s="248" t="s">
        <v>425</v>
      </c>
      <c r="F5" s="248" t="s">
        <v>2</v>
      </c>
    </row>
    <row r="6" spans="1:6" s="97" customFormat="1" ht="11.1" customHeight="1">
      <c r="A6" s="607"/>
      <c r="B6" s="608"/>
      <c r="C6" s="609"/>
      <c r="D6" s="606"/>
      <c r="E6" s="606"/>
      <c r="F6" s="606"/>
    </row>
    <row r="7" spans="1:6" s="172" customFormat="1" ht="15">
      <c r="A7" s="134" t="s">
        <v>9</v>
      </c>
      <c r="B7" s="610" t="s">
        <v>162</v>
      </c>
      <c r="C7" s="586"/>
      <c r="D7" s="584"/>
      <c r="E7" s="584"/>
      <c r="F7" s="611"/>
    </row>
    <row r="8" spans="1:6" s="64" customFormat="1">
      <c r="A8" s="622"/>
      <c r="B8" s="628" t="s">
        <v>491</v>
      </c>
      <c r="C8" s="260"/>
      <c r="D8" s="133"/>
      <c r="E8" s="153"/>
      <c r="F8" s="153"/>
    </row>
    <row r="9" spans="1:6" s="64" customFormat="1">
      <c r="A9" s="622"/>
      <c r="B9" s="628" t="s">
        <v>492</v>
      </c>
      <c r="C9" s="260"/>
      <c r="D9" s="133"/>
      <c r="E9" s="153"/>
      <c r="F9" s="153"/>
    </row>
    <row r="10" spans="1:6" s="64" customFormat="1">
      <c r="A10" s="622"/>
      <c r="B10" s="628" t="s">
        <v>493</v>
      </c>
      <c r="C10" s="260"/>
      <c r="D10" s="133"/>
      <c r="E10" s="153"/>
      <c r="F10" s="153"/>
    </row>
    <row r="11" spans="1:6" s="64" customFormat="1">
      <c r="A11" s="555"/>
      <c r="B11" s="132"/>
      <c r="C11" s="63"/>
      <c r="D11" s="133"/>
      <c r="E11" s="153"/>
      <c r="F11" s="153"/>
    </row>
    <row r="12" spans="1:6" s="259" customFormat="1" ht="165.75">
      <c r="A12" s="255"/>
      <c r="B12" s="113" t="s">
        <v>132</v>
      </c>
      <c r="C12" s="125"/>
      <c r="D12" s="256"/>
      <c r="E12" s="257"/>
      <c r="F12" s="258"/>
    </row>
    <row r="13" spans="1:6" s="64" customFormat="1">
      <c r="A13" s="555"/>
      <c r="B13" s="132"/>
      <c r="C13" s="63"/>
      <c r="D13" s="133"/>
      <c r="E13" s="153"/>
      <c r="F13" s="153"/>
    </row>
    <row r="14" spans="1:6" s="130" customFormat="1" ht="15" customHeight="1">
      <c r="A14" s="126" t="s">
        <v>10</v>
      </c>
      <c r="B14" s="146" t="s">
        <v>185</v>
      </c>
      <c r="C14" s="147"/>
      <c r="D14" s="148"/>
      <c r="E14" s="149"/>
      <c r="F14" s="149"/>
    </row>
    <row r="15" spans="1:6" s="64" customFormat="1" ht="12.75" customHeight="1">
      <c r="A15" s="555"/>
      <c r="B15" s="132"/>
      <c r="C15" s="63"/>
      <c r="D15" s="133"/>
      <c r="E15" s="153"/>
      <c r="F15" s="153"/>
    </row>
    <row r="16" spans="1:6" s="64" customFormat="1" ht="38.25">
      <c r="A16" s="555" t="s">
        <v>11</v>
      </c>
      <c r="B16" s="85" t="s">
        <v>494</v>
      </c>
      <c r="C16" s="63" t="s">
        <v>100</v>
      </c>
      <c r="D16" s="70">
        <v>268</v>
      </c>
      <c r="E16" s="216">
        <v>0</v>
      </c>
      <c r="F16" s="153">
        <f>D16*E16</f>
        <v>0</v>
      </c>
    </row>
    <row r="17" spans="1:6" s="64" customFormat="1">
      <c r="A17" s="555"/>
      <c r="B17" s="185"/>
      <c r="C17" s="63"/>
      <c r="D17" s="133"/>
      <c r="E17" s="153"/>
      <c r="F17" s="153"/>
    </row>
    <row r="18" spans="1:6" s="64" customFormat="1" ht="51">
      <c r="A18" s="555" t="s">
        <v>12</v>
      </c>
      <c r="B18" s="85" t="s">
        <v>495</v>
      </c>
      <c r="C18" s="63" t="s">
        <v>120</v>
      </c>
      <c r="D18" s="133">
        <v>6469</v>
      </c>
      <c r="E18" s="65">
        <v>0</v>
      </c>
      <c r="F18" s="153">
        <f>D18*E18</f>
        <v>0</v>
      </c>
    </row>
    <row r="19" spans="1:6" s="64" customFormat="1">
      <c r="A19" s="555"/>
      <c r="B19" s="132"/>
      <c r="C19" s="63"/>
      <c r="D19" s="133"/>
      <c r="E19" s="69"/>
      <c r="F19" s="69"/>
    </row>
    <row r="20" spans="1:6" s="154" customFormat="1" ht="38.25">
      <c r="A20" s="555" t="s">
        <v>13</v>
      </c>
      <c r="B20" s="85" t="s">
        <v>496</v>
      </c>
      <c r="C20" s="63" t="s">
        <v>120</v>
      </c>
      <c r="D20" s="152">
        <v>570</v>
      </c>
      <c r="E20" s="65">
        <v>0</v>
      </c>
      <c r="F20" s="153">
        <f>D20*E20</f>
        <v>0</v>
      </c>
    </row>
    <row r="21" spans="1:6" s="130" customFormat="1" ht="12.75" customHeight="1" thickBot="1">
      <c r="A21" s="126"/>
      <c r="B21" s="150"/>
      <c r="C21" s="128"/>
      <c r="D21" s="148"/>
      <c r="E21" s="149"/>
      <c r="F21" s="149"/>
    </row>
    <row r="22" spans="1:6" s="130" customFormat="1" ht="15" customHeight="1" thickTop="1" thickBot="1">
      <c r="A22" s="166" t="str">
        <f>A14</f>
        <v>2.1</v>
      </c>
      <c r="B22" s="167" t="str">
        <f>B14</f>
        <v>PREDELA</v>
      </c>
      <c r="C22" s="142"/>
      <c r="D22" s="143"/>
      <c r="E22" s="143"/>
      <c r="F22" s="143">
        <f>SUM(F15:F21)</f>
        <v>0</v>
      </c>
    </row>
    <row r="23" spans="1:6" s="172" customFormat="1" ht="15" customHeight="1" thickTop="1">
      <c r="A23" s="168"/>
      <c r="B23" s="169"/>
      <c r="C23" s="170"/>
      <c r="D23" s="171"/>
      <c r="E23" s="171"/>
      <c r="F23" s="171"/>
    </row>
    <row r="24" spans="1:6" s="172" customFormat="1" ht="15" customHeight="1">
      <c r="A24" s="168"/>
      <c r="B24" s="169"/>
      <c r="C24" s="170"/>
      <c r="D24" s="171"/>
      <c r="E24" s="171"/>
      <c r="F24" s="171"/>
    </row>
    <row r="25" spans="1:6" s="130" customFormat="1" ht="15" customHeight="1">
      <c r="A25" s="126" t="s">
        <v>14</v>
      </c>
      <c r="B25" s="146" t="s">
        <v>47</v>
      </c>
      <c r="C25" s="147"/>
      <c r="D25" s="148"/>
      <c r="E25" s="149"/>
      <c r="F25" s="149"/>
    </row>
    <row r="26" spans="1:6" s="64" customFormat="1" ht="12.75" customHeight="1">
      <c r="A26" s="555"/>
      <c r="B26" s="132"/>
      <c r="C26" s="63"/>
      <c r="D26" s="133"/>
      <c r="E26" s="153"/>
      <c r="F26" s="153"/>
    </row>
    <row r="27" spans="1:6" s="64" customFormat="1" ht="89.25">
      <c r="A27" s="555" t="s">
        <v>43</v>
      </c>
      <c r="B27" s="85" t="s">
        <v>502</v>
      </c>
      <c r="C27" s="63" t="s">
        <v>118</v>
      </c>
      <c r="D27" s="70">
        <v>1618</v>
      </c>
      <c r="E27" s="216">
        <v>0</v>
      </c>
      <c r="F27" s="69">
        <f>SUM(D27*E27)</f>
        <v>0</v>
      </c>
    </row>
    <row r="28" spans="1:6" s="64" customFormat="1" ht="12.75" customHeight="1">
      <c r="A28" s="555"/>
      <c r="B28" s="132"/>
      <c r="C28" s="63"/>
      <c r="D28" s="133"/>
      <c r="E28" s="153"/>
      <c r="F28" s="153"/>
    </row>
    <row r="29" spans="1:6" s="64" customFormat="1" ht="63.75">
      <c r="A29" s="555" t="s">
        <v>44</v>
      </c>
      <c r="B29" s="85" t="s">
        <v>501</v>
      </c>
      <c r="C29" s="63" t="s">
        <v>118</v>
      </c>
      <c r="D29" s="70">
        <v>466</v>
      </c>
      <c r="E29" s="216">
        <v>0</v>
      </c>
      <c r="F29" s="69">
        <f>SUM(D29*E29)</f>
        <v>0</v>
      </c>
    </row>
    <row r="30" spans="1:6" s="64" customFormat="1" ht="12.75" customHeight="1">
      <c r="A30" s="555"/>
      <c r="B30" s="85"/>
      <c r="C30" s="63"/>
      <c r="D30" s="70"/>
      <c r="E30" s="153"/>
      <c r="F30" s="153"/>
    </row>
    <row r="31" spans="1:6" s="64" customFormat="1" ht="63.75">
      <c r="A31" s="555" t="s">
        <v>140</v>
      </c>
      <c r="B31" s="85" t="s">
        <v>189</v>
      </c>
      <c r="C31" s="63" t="s">
        <v>118</v>
      </c>
      <c r="D31" s="70">
        <v>3354</v>
      </c>
      <c r="E31" s="216">
        <v>0</v>
      </c>
      <c r="F31" s="69">
        <f>SUM(D31*E31)</f>
        <v>0</v>
      </c>
    </row>
    <row r="32" spans="1:6" s="64" customFormat="1" ht="12.75" customHeight="1">
      <c r="A32" s="555"/>
      <c r="B32" s="85"/>
      <c r="C32" s="63"/>
      <c r="D32" s="70"/>
      <c r="E32" s="153"/>
      <c r="F32" s="153"/>
    </row>
    <row r="33" spans="1:6" s="64" customFormat="1" ht="38.25">
      <c r="A33" s="555" t="s">
        <v>141</v>
      </c>
      <c r="B33" s="85" t="s">
        <v>190</v>
      </c>
      <c r="C33" s="63" t="s">
        <v>120</v>
      </c>
      <c r="D33" s="133">
        <v>10113</v>
      </c>
      <c r="E33" s="65">
        <v>0</v>
      </c>
      <c r="F33" s="69">
        <f>SUM(D33*E33)</f>
        <v>0</v>
      </c>
    </row>
    <row r="34" spans="1:6" s="86" customFormat="1" ht="12.75" customHeight="1">
      <c r="A34" s="555"/>
      <c r="B34" s="68"/>
      <c r="C34" s="63"/>
      <c r="D34" s="133"/>
      <c r="E34" s="69"/>
      <c r="F34" s="153"/>
    </row>
    <row r="35" spans="1:6" s="64" customFormat="1" ht="38.25">
      <c r="A35" s="555" t="s">
        <v>142</v>
      </c>
      <c r="B35" s="132" t="s">
        <v>88</v>
      </c>
      <c r="C35" s="63" t="s">
        <v>120</v>
      </c>
      <c r="D35" s="133">
        <v>10113</v>
      </c>
      <c r="E35" s="65">
        <v>0</v>
      </c>
      <c r="F35" s="69">
        <f>SUM(D35*E35)</f>
        <v>0</v>
      </c>
    </row>
    <row r="36" spans="1:6" s="64" customFormat="1" ht="12.75" customHeight="1">
      <c r="A36" s="555"/>
      <c r="B36" s="132"/>
      <c r="C36" s="63"/>
      <c r="D36" s="133"/>
      <c r="E36" s="153"/>
      <c r="F36" s="153"/>
    </row>
    <row r="37" spans="1:6" s="64" customFormat="1" ht="63.75">
      <c r="A37" s="555" t="s">
        <v>143</v>
      </c>
      <c r="B37" s="85" t="s">
        <v>497</v>
      </c>
      <c r="C37" s="63" t="s">
        <v>118</v>
      </c>
      <c r="D37" s="133">
        <v>264</v>
      </c>
      <c r="E37" s="65">
        <v>0</v>
      </c>
      <c r="F37" s="69">
        <f>SUM(D37*E37)</f>
        <v>0</v>
      </c>
    </row>
    <row r="38" spans="1:6" s="64" customFormat="1" ht="12.75" customHeight="1">
      <c r="A38" s="555"/>
      <c r="B38" s="132"/>
      <c r="C38" s="63"/>
      <c r="D38" s="133"/>
      <c r="E38" s="153"/>
      <c r="F38" s="153"/>
    </row>
    <row r="39" spans="1:6" s="64" customFormat="1" ht="76.5">
      <c r="A39" s="555" t="s">
        <v>144</v>
      </c>
      <c r="B39" s="85" t="s">
        <v>500</v>
      </c>
      <c r="C39" s="63" t="s">
        <v>118</v>
      </c>
      <c r="D39" s="133">
        <v>1970</v>
      </c>
      <c r="E39" s="65">
        <v>0</v>
      </c>
      <c r="F39" s="69">
        <f>SUM(D39*E39)</f>
        <v>0</v>
      </c>
    </row>
    <row r="40" spans="1:6" s="64" customFormat="1" ht="12.75" customHeight="1">
      <c r="A40" s="555"/>
      <c r="B40" s="132"/>
      <c r="C40" s="63"/>
      <c r="D40" s="133"/>
      <c r="E40" s="153"/>
      <c r="F40" s="153"/>
    </row>
    <row r="41" spans="1:6" s="64" customFormat="1" ht="89.25">
      <c r="A41" s="555" t="s">
        <v>145</v>
      </c>
      <c r="B41" s="85" t="s">
        <v>1814</v>
      </c>
      <c r="C41" s="63" t="s">
        <v>118</v>
      </c>
      <c r="D41" s="133">
        <v>4432</v>
      </c>
      <c r="E41" s="65">
        <v>0</v>
      </c>
      <c r="F41" s="69">
        <f>SUM(D41*E41)</f>
        <v>0</v>
      </c>
    </row>
    <row r="42" spans="1:6" s="86" customFormat="1" ht="12.75" customHeight="1">
      <c r="A42" s="555"/>
      <c r="B42" s="85"/>
      <c r="C42" s="63"/>
      <c r="D42" s="133"/>
      <c r="E42" s="153"/>
      <c r="F42" s="153"/>
    </row>
    <row r="43" spans="1:6" s="64" customFormat="1" ht="76.5">
      <c r="A43" s="555" t="s">
        <v>146</v>
      </c>
      <c r="B43" s="132" t="s">
        <v>1813</v>
      </c>
      <c r="C43" s="63" t="s">
        <v>118</v>
      </c>
      <c r="D43" s="133">
        <v>2232</v>
      </c>
      <c r="E43" s="65">
        <v>0</v>
      </c>
      <c r="F43" s="69">
        <f>SUM(D43*E43)</f>
        <v>0</v>
      </c>
    </row>
    <row r="44" spans="1:6" s="86" customFormat="1" ht="12.75" customHeight="1">
      <c r="A44" s="555"/>
      <c r="B44" s="85"/>
      <c r="C44" s="63"/>
      <c r="D44" s="133"/>
      <c r="E44" s="153"/>
      <c r="F44" s="153"/>
    </row>
    <row r="45" spans="1:6" s="64" customFormat="1" ht="89.25">
      <c r="A45" s="555" t="s">
        <v>147</v>
      </c>
      <c r="B45" s="85" t="s">
        <v>505</v>
      </c>
      <c r="C45" s="63" t="s">
        <v>118</v>
      </c>
      <c r="D45" s="133">
        <v>300</v>
      </c>
      <c r="E45" s="65">
        <v>0</v>
      </c>
      <c r="F45" s="69">
        <f>SUM(D45*E45)</f>
        <v>0</v>
      </c>
    </row>
    <row r="46" spans="1:6" s="64" customFormat="1" ht="12.75" customHeight="1">
      <c r="A46" s="555"/>
      <c r="B46" s="131"/>
      <c r="C46" s="63"/>
      <c r="D46" s="133"/>
      <c r="E46" s="153"/>
      <c r="F46" s="153"/>
    </row>
    <row r="47" spans="1:6" s="64" customFormat="1" ht="76.5">
      <c r="A47" s="555" t="s">
        <v>148</v>
      </c>
      <c r="B47" s="85" t="s">
        <v>503</v>
      </c>
      <c r="C47" s="63" t="s">
        <v>120</v>
      </c>
      <c r="D47" s="133">
        <v>1107</v>
      </c>
      <c r="E47" s="216">
        <v>0</v>
      </c>
      <c r="F47" s="69">
        <f>SUM(D47*E47)</f>
        <v>0</v>
      </c>
    </row>
    <row r="48" spans="1:6" s="130" customFormat="1" ht="12.75" customHeight="1" thickBot="1">
      <c r="A48" s="126"/>
      <c r="B48" s="150"/>
      <c r="C48" s="128"/>
      <c r="D48" s="148"/>
      <c r="E48" s="149"/>
      <c r="F48" s="149"/>
    </row>
    <row r="49" spans="1:6" s="130" customFormat="1" ht="15" customHeight="1" thickTop="1" thickBot="1">
      <c r="A49" s="166" t="str">
        <f>A25</f>
        <v>2.2</v>
      </c>
      <c r="B49" s="167" t="str">
        <f>B25</f>
        <v>ZEMELJSKA DELA</v>
      </c>
      <c r="C49" s="142"/>
      <c r="D49" s="143"/>
      <c r="E49" s="143"/>
      <c r="F49" s="143">
        <f>SUM(F26:F48)</f>
        <v>0</v>
      </c>
    </row>
    <row r="50" spans="1:6" s="172" customFormat="1" ht="15" customHeight="1" thickTop="1">
      <c r="A50" s="168"/>
      <c r="B50" s="169"/>
      <c r="C50" s="170"/>
      <c r="D50" s="171"/>
      <c r="E50" s="171"/>
      <c r="F50" s="171"/>
    </row>
    <row r="51" spans="1:6" s="172" customFormat="1" ht="15" customHeight="1">
      <c r="A51" s="168"/>
      <c r="B51" s="169"/>
      <c r="C51" s="170"/>
      <c r="D51" s="171"/>
      <c r="E51" s="171"/>
      <c r="F51" s="171"/>
    </row>
    <row r="52" spans="1:6" s="130" customFormat="1" ht="15" customHeight="1">
      <c r="A52" s="126" t="s">
        <v>6</v>
      </c>
      <c r="B52" s="150" t="s">
        <v>137</v>
      </c>
      <c r="C52" s="128"/>
      <c r="D52" s="148"/>
      <c r="E52" s="149"/>
      <c r="F52" s="149"/>
    </row>
    <row r="53" spans="1:6" s="130" customFormat="1" ht="14.25">
      <c r="A53" s="165"/>
      <c r="B53" s="175"/>
      <c r="C53" s="128"/>
      <c r="D53" s="148"/>
      <c r="E53" s="149"/>
      <c r="F53" s="149"/>
    </row>
    <row r="54" spans="1:6" s="162" customFormat="1" ht="38.25">
      <c r="A54" s="555" t="s">
        <v>45</v>
      </c>
      <c r="B54" s="151" t="s">
        <v>105</v>
      </c>
      <c r="C54" s="63" t="s">
        <v>120</v>
      </c>
      <c r="D54" s="152">
        <v>7508</v>
      </c>
      <c r="E54" s="65">
        <v>0</v>
      </c>
      <c r="F54" s="153">
        <f>D54*E54</f>
        <v>0</v>
      </c>
    </row>
    <row r="55" spans="1:6" s="130" customFormat="1" ht="14.25">
      <c r="A55" s="165"/>
      <c r="B55" s="175"/>
      <c r="C55" s="128"/>
      <c r="D55" s="148"/>
      <c r="E55" s="149"/>
      <c r="F55" s="149"/>
    </row>
    <row r="56" spans="1:6" s="162" customFormat="1" ht="51">
      <c r="A56" s="555" t="s">
        <v>46</v>
      </c>
      <c r="B56" s="163" t="s">
        <v>1809</v>
      </c>
      <c r="C56" s="63" t="s">
        <v>120</v>
      </c>
      <c r="D56" s="152">
        <v>7387</v>
      </c>
      <c r="E56" s="65">
        <v>0</v>
      </c>
      <c r="F56" s="153">
        <f>D56*E56</f>
        <v>0</v>
      </c>
    </row>
    <row r="57" spans="1:6" s="130" customFormat="1" ht="14.25">
      <c r="A57" s="165"/>
      <c r="B57" s="175"/>
      <c r="C57" s="128"/>
      <c r="D57" s="148"/>
      <c r="E57" s="149"/>
      <c r="F57" s="149"/>
    </row>
    <row r="58" spans="1:6" s="162" customFormat="1" ht="51">
      <c r="A58" s="555" t="s">
        <v>78</v>
      </c>
      <c r="B58" s="163" t="s">
        <v>138</v>
      </c>
      <c r="C58" s="63" t="s">
        <v>120</v>
      </c>
      <c r="D58" s="152">
        <v>7387</v>
      </c>
      <c r="E58" s="65">
        <v>0</v>
      </c>
      <c r="F58" s="153">
        <f>D58*E58</f>
        <v>0</v>
      </c>
    </row>
    <row r="59" spans="1:6" s="130" customFormat="1" ht="14.25">
      <c r="A59" s="165"/>
      <c r="B59" s="175"/>
      <c r="C59" s="128"/>
      <c r="D59" s="148"/>
      <c r="E59" s="149"/>
      <c r="F59" s="149"/>
    </row>
    <row r="60" spans="1:6" s="162" customFormat="1" ht="51">
      <c r="A60" s="555" t="s">
        <v>149</v>
      </c>
      <c r="B60" s="163" t="s">
        <v>1811</v>
      </c>
      <c r="C60" s="63" t="s">
        <v>120</v>
      </c>
      <c r="D60" s="152">
        <v>7387</v>
      </c>
      <c r="E60" s="65">
        <v>0</v>
      </c>
      <c r="F60" s="153">
        <f>D60*E60</f>
        <v>0</v>
      </c>
    </row>
    <row r="61" spans="1:6" s="130" customFormat="1" ht="14.25">
      <c r="A61" s="165"/>
      <c r="B61" s="175"/>
      <c r="C61" s="128"/>
      <c r="D61" s="148"/>
      <c r="E61" s="149"/>
      <c r="F61" s="149"/>
    </row>
    <row r="62" spans="1:6" s="162" customFormat="1" ht="51">
      <c r="A62" s="555" t="s">
        <v>150</v>
      </c>
      <c r="B62" s="163" t="s">
        <v>507</v>
      </c>
      <c r="C62" s="63" t="s">
        <v>120</v>
      </c>
      <c r="D62" s="152">
        <v>122</v>
      </c>
      <c r="E62" s="65">
        <v>0</v>
      </c>
      <c r="F62" s="153">
        <f>D62*E62</f>
        <v>0</v>
      </c>
    </row>
    <row r="63" spans="1:6" s="162" customFormat="1" ht="14.25">
      <c r="A63" s="165"/>
      <c r="B63" s="163"/>
      <c r="C63" s="63"/>
      <c r="D63" s="152"/>
      <c r="E63" s="153"/>
      <c r="F63" s="153"/>
    </row>
    <row r="64" spans="1:6" s="162" customFormat="1" ht="102">
      <c r="A64" s="555" t="s">
        <v>151</v>
      </c>
      <c r="B64" s="68" t="s">
        <v>204</v>
      </c>
      <c r="C64" s="63" t="s">
        <v>100</v>
      </c>
      <c r="D64" s="152">
        <v>534</v>
      </c>
      <c r="E64" s="65">
        <v>0</v>
      </c>
      <c r="F64" s="153">
        <f>D64*E64</f>
        <v>0</v>
      </c>
    </row>
    <row r="65" spans="1:6" s="162" customFormat="1" ht="14.25">
      <c r="A65" s="165"/>
      <c r="B65" s="163"/>
      <c r="C65" s="63"/>
      <c r="D65" s="152"/>
      <c r="E65" s="153"/>
      <c r="F65" s="153"/>
    </row>
    <row r="66" spans="1:6" s="162" customFormat="1" ht="114.75">
      <c r="A66" s="555" t="s">
        <v>152</v>
      </c>
      <c r="B66" s="68" t="s">
        <v>514</v>
      </c>
      <c r="C66" s="63" t="s">
        <v>5</v>
      </c>
      <c r="D66" s="152">
        <v>3</v>
      </c>
      <c r="E66" s="65">
        <v>0</v>
      </c>
      <c r="F66" s="153">
        <f>D66*E66</f>
        <v>0</v>
      </c>
    </row>
    <row r="67" spans="1:6" s="162" customFormat="1" ht="14.25">
      <c r="A67" s="165"/>
      <c r="B67" s="163"/>
      <c r="C67" s="63"/>
      <c r="D67" s="152"/>
      <c r="E67" s="153"/>
      <c r="F67" s="153"/>
    </row>
    <row r="68" spans="1:6" s="162" customFormat="1" ht="102">
      <c r="A68" s="555" t="s">
        <v>153</v>
      </c>
      <c r="B68" s="68" t="s">
        <v>508</v>
      </c>
      <c r="C68" s="63" t="s">
        <v>100</v>
      </c>
      <c r="D68" s="152">
        <v>142</v>
      </c>
      <c r="E68" s="65">
        <v>0</v>
      </c>
      <c r="F68" s="153">
        <f>D68*E68</f>
        <v>0</v>
      </c>
    </row>
    <row r="69" spans="1:6" ht="14.25">
      <c r="A69" s="165"/>
      <c r="B69" s="131"/>
      <c r="C69" s="184"/>
      <c r="D69" s="133"/>
      <c r="E69" s="153"/>
      <c r="F69" s="153"/>
    </row>
    <row r="70" spans="1:6" s="64" customFormat="1" ht="65.25">
      <c r="A70" s="555" t="s">
        <v>509</v>
      </c>
      <c r="B70" s="66" t="s">
        <v>478</v>
      </c>
      <c r="C70" s="63" t="s">
        <v>118</v>
      </c>
      <c r="D70" s="133">
        <v>17</v>
      </c>
      <c r="E70" s="65">
        <v>0</v>
      </c>
      <c r="F70" s="153">
        <f>D70*E70</f>
        <v>0</v>
      </c>
    </row>
    <row r="71" spans="1:6" s="162" customFormat="1" ht="14.25">
      <c r="A71" s="165"/>
      <c r="B71" s="68"/>
      <c r="C71" s="63"/>
      <c r="D71" s="152"/>
      <c r="E71" s="153"/>
      <c r="F71" s="153"/>
    </row>
    <row r="72" spans="1:6" s="162" customFormat="1" ht="116.25">
      <c r="A72" s="555" t="s">
        <v>510</v>
      </c>
      <c r="B72" s="176" t="s">
        <v>512</v>
      </c>
      <c r="C72" s="63" t="s">
        <v>118</v>
      </c>
      <c r="D72" s="152">
        <v>30</v>
      </c>
      <c r="E72" s="65">
        <v>0</v>
      </c>
      <c r="F72" s="153">
        <f>D72*E72</f>
        <v>0</v>
      </c>
    </row>
    <row r="73" spans="1:6" ht="14.25">
      <c r="A73" s="165"/>
      <c r="B73" s="151"/>
      <c r="C73" s="63"/>
      <c r="D73" s="133"/>
      <c r="E73" s="153"/>
      <c r="F73" s="153"/>
    </row>
    <row r="74" spans="1:6" s="64" customFormat="1" ht="63.75">
      <c r="A74" s="555" t="s">
        <v>511</v>
      </c>
      <c r="B74" s="66" t="s">
        <v>129</v>
      </c>
      <c r="C74" s="63" t="s">
        <v>100</v>
      </c>
      <c r="D74" s="133">
        <v>132</v>
      </c>
      <c r="E74" s="65">
        <v>0</v>
      </c>
      <c r="F74" s="153">
        <f>D74*E74</f>
        <v>0</v>
      </c>
    </row>
    <row r="75" spans="1:6" ht="14.25">
      <c r="A75" s="165"/>
      <c r="B75" s="151"/>
      <c r="C75" s="63"/>
      <c r="D75" s="133"/>
      <c r="E75" s="153"/>
      <c r="F75" s="153"/>
    </row>
    <row r="76" spans="1:6" s="64" customFormat="1" ht="63.75">
      <c r="A76" s="555" t="s">
        <v>515</v>
      </c>
      <c r="B76" s="66" t="s">
        <v>490</v>
      </c>
      <c r="C76" s="63" t="s">
        <v>120</v>
      </c>
      <c r="D76" s="133">
        <v>27</v>
      </c>
      <c r="E76" s="65">
        <v>0</v>
      </c>
      <c r="F76" s="153">
        <f>D76*E76</f>
        <v>0</v>
      </c>
    </row>
    <row r="77" spans="1:6" s="130" customFormat="1" ht="14.25">
      <c r="A77" s="165"/>
      <c r="B77" s="175"/>
      <c r="C77" s="128"/>
      <c r="D77" s="148"/>
      <c r="E77" s="149"/>
      <c r="F77" s="149"/>
    </row>
    <row r="78" spans="1:6" s="162" customFormat="1" ht="76.5">
      <c r="A78" s="555" t="s">
        <v>516</v>
      </c>
      <c r="B78" s="68" t="s">
        <v>517</v>
      </c>
      <c r="C78" s="63" t="s">
        <v>120</v>
      </c>
      <c r="D78" s="152">
        <v>70</v>
      </c>
      <c r="E78" s="65">
        <v>0</v>
      </c>
      <c r="F78" s="153">
        <f>D78*E78</f>
        <v>0</v>
      </c>
    </row>
    <row r="79" spans="1:6" s="130" customFormat="1" ht="14.25">
      <c r="A79" s="165"/>
      <c r="B79" s="175"/>
      <c r="C79" s="128"/>
      <c r="D79" s="148"/>
      <c r="E79" s="149"/>
      <c r="F79" s="149"/>
    </row>
    <row r="80" spans="1:6" s="162" customFormat="1" ht="76.5">
      <c r="A80" s="555" t="s">
        <v>516</v>
      </c>
      <c r="B80" s="68" t="s">
        <v>211</v>
      </c>
      <c r="C80" s="63" t="s">
        <v>120</v>
      </c>
      <c r="D80" s="152">
        <v>1224</v>
      </c>
      <c r="E80" s="65">
        <v>0</v>
      </c>
      <c r="F80" s="153">
        <f>D80*E80</f>
        <v>0</v>
      </c>
    </row>
    <row r="81" spans="1:6" s="130" customFormat="1" ht="15.75" thickBot="1">
      <c r="A81" s="126"/>
      <c r="B81" s="150"/>
      <c r="C81" s="128"/>
      <c r="D81" s="148"/>
      <c r="E81" s="149"/>
      <c r="F81" s="149"/>
    </row>
    <row r="82" spans="1:6" s="130" customFormat="1" ht="15" customHeight="1" thickTop="1" thickBot="1">
      <c r="A82" s="166" t="str">
        <f>A52</f>
        <v>2.3</v>
      </c>
      <c r="B82" s="177" t="str">
        <f>B52</f>
        <v>ZGORNJI USTROJ</v>
      </c>
      <c r="C82" s="142"/>
      <c r="D82" s="143"/>
      <c r="E82" s="143"/>
      <c r="F82" s="143">
        <f>SUM(F53:F81)</f>
        <v>0</v>
      </c>
    </row>
    <row r="83" spans="1:6" s="172" customFormat="1" ht="15" customHeight="1" thickTop="1">
      <c r="A83" s="168"/>
      <c r="B83" s="169"/>
      <c r="C83" s="170"/>
      <c r="D83" s="171"/>
      <c r="E83" s="171"/>
      <c r="F83" s="171"/>
    </row>
    <row r="84" spans="1:6" s="172" customFormat="1" ht="15" customHeight="1">
      <c r="A84" s="168"/>
      <c r="B84" s="169"/>
      <c r="C84" s="170"/>
      <c r="D84" s="171"/>
      <c r="E84" s="171"/>
      <c r="F84" s="171"/>
    </row>
    <row r="85" spans="1:6" s="130" customFormat="1" ht="15" customHeight="1">
      <c r="A85" s="126" t="s">
        <v>7</v>
      </c>
      <c r="B85" s="150" t="s">
        <v>29</v>
      </c>
      <c r="C85" s="128"/>
      <c r="D85" s="148"/>
      <c r="E85" s="149"/>
      <c r="F85" s="149"/>
    </row>
    <row r="86" spans="1:6" s="86" customFormat="1">
      <c r="A86" s="555"/>
      <c r="B86" s="219"/>
      <c r="C86" s="63"/>
      <c r="D86" s="133"/>
      <c r="E86" s="69"/>
      <c r="F86" s="69"/>
    </row>
    <row r="87" spans="1:6" s="64" customFormat="1" ht="76.5">
      <c r="A87" s="555" t="s">
        <v>154</v>
      </c>
      <c r="B87" s="219" t="s">
        <v>431</v>
      </c>
      <c r="C87" s="63" t="s">
        <v>100</v>
      </c>
      <c r="D87" s="133">
        <v>570</v>
      </c>
      <c r="E87" s="65">
        <v>0</v>
      </c>
      <c r="F87" s="69">
        <f t="shared" ref="F87" si="0">D87*E87</f>
        <v>0</v>
      </c>
    </row>
    <row r="88" spans="1:6" s="86" customFormat="1" ht="12.75" customHeight="1">
      <c r="A88" s="555"/>
      <c r="B88" s="219"/>
      <c r="C88" s="63"/>
      <c r="D88" s="70"/>
      <c r="E88" s="153"/>
      <c r="F88" s="69"/>
    </row>
    <row r="89" spans="1:6" s="86" customFormat="1" ht="89.25">
      <c r="A89" s="555" t="s">
        <v>87</v>
      </c>
      <c r="B89" s="219" t="s">
        <v>518</v>
      </c>
      <c r="C89" s="63" t="s">
        <v>120</v>
      </c>
      <c r="D89" s="70">
        <v>15</v>
      </c>
      <c r="E89" s="216">
        <v>0</v>
      </c>
      <c r="F89" s="69">
        <f t="shared" ref="F89" si="1">D89*E89</f>
        <v>0</v>
      </c>
    </row>
    <row r="90" spans="1:6" s="130" customFormat="1" ht="15.75" thickBot="1">
      <c r="A90" s="126"/>
      <c r="B90" s="150"/>
      <c r="C90" s="128"/>
      <c r="D90" s="148"/>
      <c r="E90" s="149"/>
      <c r="F90" s="149"/>
    </row>
    <row r="91" spans="1:6" s="130" customFormat="1" ht="15" customHeight="1" thickTop="1" thickBot="1">
      <c r="A91" s="166" t="str">
        <f>A85</f>
        <v>2.4</v>
      </c>
      <c r="B91" s="177" t="str">
        <f>B85</f>
        <v>OSTALA DELA</v>
      </c>
      <c r="C91" s="142"/>
      <c r="D91" s="143"/>
      <c r="E91" s="143"/>
      <c r="F91" s="143">
        <f>SUM(F86:F90)</f>
        <v>0</v>
      </c>
    </row>
    <row r="92" spans="1:6" s="172" customFormat="1" ht="15" customHeight="1" thickTop="1">
      <c r="A92" s="168"/>
      <c r="B92" s="169"/>
      <c r="C92" s="170"/>
      <c r="D92" s="171"/>
      <c r="E92" s="171"/>
      <c r="F92" s="171"/>
    </row>
    <row r="93" spans="1:6" s="172" customFormat="1" ht="15" customHeight="1">
      <c r="A93" s="168"/>
      <c r="B93" s="169"/>
      <c r="C93" s="170"/>
      <c r="D93" s="171"/>
      <c r="E93" s="171"/>
      <c r="F93" s="171"/>
    </row>
    <row r="94" spans="1:6" s="654" customFormat="1" ht="15" customHeight="1">
      <c r="A94" s="134" t="s">
        <v>8</v>
      </c>
      <c r="B94" s="135" t="s">
        <v>3</v>
      </c>
      <c r="C94" s="136"/>
      <c r="D94" s="137"/>
      <c r="E94" s="137"/>
      <c r="F94" s="137"/>
    </row>
    <row r="95" spans="1:6" s="130" customFormat="1" ht="15">
      <c r="A95" s="134"/>
      <c r="B95" s="135"/>
      <c r="C95" s="138"/>
      <c r="D95" s="139"/>
      <c r="E95" s="139"/>
      <c r="F95" s="139"/>
    </row>
    <row r="96" spans="1:6" s="130" customFormat="1" ht="14.25">
      <c r="A96" s="144" t="str">
        <f>A22</f>
        <v>2.1</v>
      </c>
      <c r="B96" s="145" t="str">
        <f>B22</f>
        <v>PREDELA</v>
      </c>
      <c r="C96" s="138"/>
      <c r="D96" s="139"/>
      <c r="E96" s="139"/>
      <c r="F96" s="139">
        <f>F22</f>
        <v>0</v>
      </c>
    </row>
    <row r="97" spans="1:6" s="130" customFormat="1" ht="14.25">
      <c r="A97" s="144" t="str">
        <f>A49</f>
        <v>2.2</v>
      </c>
      <c r="B97" s="145" t="str">
        <f>B49</f>
        <v>ZEMELJSKA DELA</v>
      </c>
      <c r="C97" s="138"/>
      <c r="D97" s="139"/>
      <c r="E97" s="139"/>
      <c r="F97" s="139">
        <f>F49</f>
        <v>0</v>
      </c>
    </row>
    <row r="98" spans="1:6" s="130" customFormat="1" ht="14.25">
      <c r="A98" s="144" t="str">
        <f>A82</f>
        <v>2.3</v>
      </c>
      <c r="B98" s="145" t="str">
        <f>B82</f>
        <v>ZGORNJI USTROJ</v>
      </c>
      <c r="C98" s="138"/>
      <c r="D98" s="139"/>
      <c r="E98" s="139"/>
      <c r="F98" s="139">
        <f>F82</f>
        <v>0</v>
      </c>
    </row>
    <row r="99" spans="1:6" s="130" customFormat="1" ht="14.25">
      <c r="A99" s="144" t="str">
        <f>A91</f>
        <v>2.4</v>
      </c>
      <c r="B99" s="145" t="str">
        <f>B91</f>
        <v>OSTALA DELA</v>
      </c>
      <c r="C99" s="138"/>
      <c r="D99" s="139"/>
      <c r="E99" s="139"/>
      <c r="F99" s="139">
        <f>F91</f>
        <v>0</v>
      </c>
    </row>
    <row r="100" spans="1:6" s="130" customFormat="1" ht="15.75" thickBot="1">
      <c r="A100" s="134"/>
      <c r="B100" s="135"/>
      <c r="C100" s="138"/>
      <c r="D100" s="139"/>
      <c r="E100" s="139"/>
      <c r="F100" s="139"/>
    </row>
    <row r="101" spans="1:6" s="656" customFormat="1" ht="16.5" thickTop="1" thickBot="1">
      <c r="A101" s="140" t="str">
        <f>A7</f>
        <v>2.</v>
      </c>
      <c r="B101" s="141" t="str">
        <f>B7</f>
        <v>OBJEKT O2</v>
      </c>
      <c r="C101" s="142"/>
      <c r="D101" s="143"/>
      <c r="E101" s="143"/>
      <c r="F101" s="143">
        <f>SUM(F96:F100)</f>
        <v>0</v>
      </c>
    </row>
    <row r="102" spans="1:6" ht="13.5" thickTop="1"/>
    <row r="103" spans="1:6">
      <c r="A103" s="671"/>
      <c r="B103" s="671"/>
      <c r="C103" s="671"/>
      <c r="D103" s="671"/>
      <c r="E103" s="671"/>
      <c r="F103" s="671"/>
    </row>
    <row r="104" spans="1:6">
      <c r="A104" s="671"/>
      <c r="B104" s="671"/>
      <c r="C104" s="671"/>
      <c r="D104" s="671"/>
      <c r="E104" s="671"/>
      <c r="F104" s="671"/>
    </row>
    <row r="105" spans="1:6">
      <c r="A105" s="671"/>
      <c r="B105" s="671"/>
      <c r="C105" s="671"/>
      <c r="D105" s="671"/>
      <c r="E105" s="671"/>
      <c r="F105" s="671"/>
    </row>
  </sheetData>
  <sheetProtection password="D692" sheet="1" objects="1" scenarios="1" selectLockedCells="1"/>
  <pageMargins left="0.78740157480314965" right="0.39370078740157483" top="0.59055118110236227" bottom="0.59055118110236227" header="0.39370078740157483" footer="0.39370078740157483"/>
  <pageSetup paperSize="9" orientation="portrait" r:id="rId1"/>
  <headerFooter alignWithMargins="0">
    <oddFooter>&amp;C&amp;P</oddFooter>
  </headerFooter>
  <rowBreaks count="4" manualBreakCount="4">
    <brk id="24" max="5" man="1"/>
    <brk id="51" max="5" man="1"/>
    <brk id="84" max="5" man="1"/>
    <brk id="9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0"/>
  <sheetViews>
    <sheetView showZeros="0" topLeftCell="A118" zoomScale="140" zoomScaleNormal="140" zoomScaleSheetLayoutView="100" workbookViewId="0">
      <selection activeCell="E16" sqref="E16"/>
    </sheetView>
  </sheetViews>
  <sheetFormatPr defaultRowHeight="14.25"/>
  <cols>
    <col min="1" max="1" width="8.7109375" style="658" customWidth="1"/>
    <col min="2" max="2" width="41.7109375" style="175" customWidth="1"/>
    <col min="3" max="3" width="5.7109375" style="192" customWidth="1"/>
    <col min="4" max="4" width="10.7109375" style="148" customWidth="1"/>
    <col min="5" max="5" width="9.7109375" style="148" customWidth="1"/>
    <col min="6" max="6" width="14.7109375" style="148" customWidth="1"/>
    <col min="7" max="7" width="12" style="130" bestFit="1" customWidth="1"/>
    <col min="8" max="8" width="9.85546875" style="130" bestFit="1" customWidth="1"/>
    <col min="9" max="16384" width="9.140625" style="130"/>
  </cols>
  <sheetData>
    <row r="1" spans="1:6" s="97" customFormat="1" ht="11.1" customHeight="1">
      <c r="A1" s="119" t="s">
        <v>16</v>
      </c>
      <c r="B1" s="120"/>
      <c r="C1" s="121"/>
      <c r="D1" s="117"/>
      <c r="E1" s="117"/>
      <c r="F1" s="117" t="s">
        <v>158</v>
      </c>
    </row>
    <row r="2" spans="1:6" s="97" customFormat="1" ht="11.1" customHeight="1">
      <c r="A2" s="95" t="s">
        <v>17</v>
      </c>
      <c r="B2" s="118"/>
      <c r="D2" s="122"/>
      <c r="F2" s="178"/>
    </row>
    <row r="3" spans="1:6" s="97" customFormat="1" ht="11.1" customHeight="1">
      <c r="A3" s="95" t="s">
        <v>28</v>
      </c>
      <c r="B3" s="118"/>
      <c r="F3" s="179"/>
    </row>
    <row r="4" spans="1:6" s="97" customFormat="1" ht="11.1" customHeight="1">
      <c r="A4" s="95"/>
      <c r="B4" s="118"/>
      <c r="F4" s="179"/>
    </row>
    <row r="5" spans="1:6" s="180" customFormat="1" ht="25.5" customHeight="1">
      <c r="A5" s="245" t="s">
        <v>107</v>
      </c>
      <c r="B5" s="246" t="s">
        <v>106</v>
      </c>
      <c r="C5" s="246" t="s">
        <v>0</v>
      </c>
      <c r="D5" s="247" t="s">
        <v>1</v>
      </c>
      <c r="E5" s="248" t="s">
        <v>425</v>
      </c>
      <c r="F5" s="248" t="s">
        <v>2</v>
      </c>
    </row>
    <row r="6" spans="1:6" s="97" customFormat="1" ht="11.25">
      <c r="A6" s="607"/>
      <c r="B6" s="608"/>
      <c r="C6" s="609"/>
      <c r="D6" s="606"/>
      <c r="E6" s="606"/>
      <c r="F6" s="612"/>
    </row>
    <row r="7" spans="1:6" ht="15">
      <c r="A7" s="126" t="s">
        <v>80</v>
      </c>
      <c r="B7" s="127" t="s">
        <v>163</v>
      </c>
      <c r="C7" s="128"/>
      <c r="D7" s="129"/>
      <c r="E7" s="149"/>
      <c r="F7" s="149"/>
    </row>
    <row r="8" spans="1:6" s="64" customFormat="1" ht="12.75">
      <c r="A8" s="622"/>
      <c r="B8" s="628" t="s">
        <v>1667</v>
      </c>
      <c r="C8" s="260"/>
      <c r="D8" s="133"/>
      <c r="E8" s="153"/>
      <c r="F8" s="153"/>
    </row>
    <row r="9" spans="1:6" s="64" customFormat="1" ht="12.75">
      <c r="A9" s="622"/>
      <c r="B9" s="628" t="s">
        <v>1668</v>
      </c>
      <c r="C9" s="260"/>
      <c r="D9" s="133"/>
      <c r="E9" s="153"/>
      <c r="F9" s="153"/>
    </row>
    <row r="10" spans="1:6" s="64" customFormat="1" ht="12.75">
      <c r="A10" s="622"/>
      <c r="B10" s="628" t="s">
        <v>1669</v>
      </c>
      <c r="C10" s="260"/>
      <c r="D10" s="133"/>
      <c r="E10" s="153"/>
      <c r="F10" s="153"/>
    </row>
    <row r="11" spans="1:6" s="71" customFormat="1" ht="12.75">
      <c r="A11" s="589"/>
      <c r="B11" s="590"/>
      <c r="C11" s="63"/>
      <c r="D11" s="133"/>
      <c r="E11" s="153"/>
      <c r="F11" s="153"/>
    </row>
    <row r="12" spans="1:6" s="84" customFormat="1" ht="165.75">
      <c r="A12" s="80"/>
      <c r="B12" s="113" t="s">
        <v>1427</v>
      </c>
      <c r="C12" s="81"/>
      <c r="D12" s="82"/>
      <c r="E12" s="83"/>
      <c r="F12" s="83"/>
    </row>
    <row r="13" spans="1:6" s="172" customFormat="1">
      <c r="A13" s="165"/>
      <c r="B13" s="181"/>
      <c r="C13" s="182"/>
      <c r="D13" s="183"/>
      <c r="E13" s="183"/>
      <c r="F13" s="139"/>
    </row>
    <row r="14" spans="1:6" ht="15">
      <c r="A14" s="126" t="s">
        <v>1671</v>
      </c>
      <c r="B14" s="127" t="s">
        <v>32</v>
      </c>
      <c r="C14" s="147"/>
      <c r="D14" s="129"/>
      <c r="E14" s="149"/>
      <c r="F14" s="149"/>
    </row>
    <row r="15" spans="1:6" s="71" customFormat="1" ht="12.75">
      <c r="A15" s="555"/>
      <c r="B15" s="131"/>
      <c r="C15" s="184"/>
      <c r="D15" s="133"/>
      <c r="E15" s="153"/>
      <c r="F15" s="153"/>
    </row>
    <row r="16" spans="1:6" s="64" customFormat="1" ht="38.25">
      <c r="A16" s="555" t="s">
        <v>1672</v>
      </c>
      <c r="B16" s="132" t="s">
        <v>1670</v>
      </c>
      <c r="C16" s="63" t="s">
        <v>120</v>
      </c>
      <c r="D16" s="133">
        <v>825</v>
      </c>
      <c r="E16" s="216">
        <v>0</v>
      </c>
      <c r="F16" s="69">
        <f>SUM(D16*E16)</f>
        <v>0</v>
      </c>
    </row>
    <row r="17" spans="1:7" s="71" customFormat="1" ht="13.5" thickBot="1">
      <c r="A17" s="555"/>
      <c r="B17" s="131"/>
      <c r="C17" s="63"/>
      <c r="D17" s="133"/>
      <c r="E17" s="153"/>
      <c r="F17" s="153"/>
    </row>
    <row r="18" spans="1:7" s="196" customFormat="1" ht="16.5" thickTop="1" thickBot="1">
      <c r="A18" s="140" t="str">
        <f>A14</f>
        <v>3.1</v>
      </c>
      <c r="B18" s="195" t="str">
        <f>B14</f>
        <v>PREDDELA</v>
      </c>
      <c r="C18" s="142"/>
      <c r="D18" s="143"/>
      <c r="E18" s="143"/>
      <c r="F18" s="143">
        <f>SUM(F16:F17)</f>
        <v>0</v>
      </c>
    </row>
    <row r="19" spans="1:7" s="194" customFormat="1" ht="15" thickTop="1">
      <c r="A19" s="201"/>
      <c r="B19" s="202"/>
      <c r="C19" s="170"/>
      <c r="D19" s="171"/>
      <c r="E19" s="171"/>
      <c r="F19" s="171"/>
    </row>
    <row r="20" spans="1:7" s="194" customFormat="1">
      <c r="A20" s="201"/>
      <c r="B20" s="202"/>
      <c r="C20" s="170"/>
      <c r="D20" s="171"/>
      <c r="E20" s="171"/>
      <c r="F20" s="171"/>
    </row>
    <row r="21" spans="1:7" s="196" customFormat="1" ht="15">
      <c r="A21" s="134" t="s">
        <v>1673</v>
      </c>
      <c r="B21" s="198" t="s">
        <v>47</v>
      </c>
      <c r="C21" s="199"/>
      <c r="D21" s="171"/>
      <c r="E21" s="139"/>
      <c r="F21" s="139"/>
    </row>
    <row r="22" spans="1:7" s="64" customFormat="1" ht="12.75">
      <c r="A22" s="555"/>
      <c r="B22" s="131"/>
      <c r="C22" s="63"/>
      <c r="D22" s="133"/>
      <c r="E22" s="153"/>
      <c r="F22" s="153"/>
    </row>
    <row r="23" spans="1:7" s="64" customFormat="1" ht="63.75">
      <c r="A23" s="554" t="s">
        <v>1674</v>
      </c>
      <c r="B23" s="689" t="s">
        <v>1428</v>
      </c>
      <c r="C23" s="63" t="s">
        <v>118</v>
      </c>
      <c r="D23" s="133">
        <v>33</v>
      </c>
      <c r="E23" s="65">
        <v>0</v>
      </c>
      <c r="F23" s="153">
        <f>D23*E23</f>
        <v>0</v>
      </c>
      <c r="G23" s="629"/>
    </row>
    <row r="24" spans="1:7" s="64" customFormat="1" ht="12.75">
      <c r="A24" s="554"/>
      <c r="B24" s="689"/>
      <c r="C24" s="63"/>
      <c r="D24" s="133"/>
      <c r="E24" s="153"/>
      <c r="F24" s="153"/>
    </row>
    <row r="25" spans="1:7" s="64" customFormat="1" ht="63.75">
      <c r="A25" s="555" t="s">
        <v>1675</v>
      </c>
      <c r="B25" s="689" t="s">
        <v>1429</v>
      </c>
      <c r="C25" s="63" t="s">
        <v>118</v>
      </c>
      <c r="D25" s="133">
        <v>72</v>
      </c>
      <c r="E25" s="65">
        <v>0</v>
      </c>
      <c r="F25" s="153">
        <f>D25*E25</f>
        <v>0</v>
      </c>
      <c r="G25" s="629"/>
    </row>
    <row r="26" spans="1:7" s="64" customFormat="1" ht="12.75">
      <c r="A26" s="555"/>
      <c r="B26" s="689"/>
      <c r="C26" s="63"/>
      <c r="D26" s="133"/>
      <c r="E26" s="153"/>
      <c r="F26" s="153"/>
    </row>
    <row r="27" spans="1:7" s="64" customFormat="1" ht="76.5">
      <c r="A27" s="554" t="s">
        <v>1676</v>
      </c>
      <c r="B27" s="132" t="s">
        <v>1430</v>
      </c>
      <c r="C27" s="63" t="s">
        <v>969</v>
      </c>
      <c r="D27" s="133">
        <v>18</v>
      </c>
      <c r="E27" s="678">
        <v>0</v>
      </c>
      <c r="F27" s="153">
        <f>SUM(D27*E27)</f>
        <v>0</v>
      </c>
    </row>
    <row r="28" spans="1:7" s="64" customFormat="1" ht="12.75">
      <c r="A28" s="554"/>
      <c r="B28" s="689"/>
      <c r="C28" s="63"/>
      <c r="D28" s="133"/>
      <c r="E28" s="153"/>
      <c r="F28" s="153"/>
    </row>
    <row r="29" spans="1:7" s="64" customFormat="1" ht="76.5">
      <c r="A29" s="555" t="s">
        <v>1677</v>
      </c>
      <c r="B29" s="132" t="s">
        <v>1431</v>
      </c>
      <c r="C29" s="63" t="s">
        <v>969</v>
      </c>
      <c r="D29" s="133">
        <v>185</v>
      </c>
      <c r="E29" s="678">
        <v>0</v>
      </c>
      <c r="F29" s="153">
        <f>SUM(D29*E29)</f>
        <v>0</v>
      </c>
    </row>
    <row r="30" spans="1:7" s="64" customFormat="1" ht="12.75">
      <c r="A30" s="555"/>
      <c r="B30" s="701"/>
      <c r="C30" s="63"/>
      <c r="D30" s="133"/>
      <c r="E30" s="564"/>
      <c r="F30" s="153"/>
    </row>
    <row r="31" spans="1:7" s="64" customFormat="1" ht="38.25">
      <c r="A31" s="554" t="s">
        <v>1678</v>
      </c>
      <c r="B31" s="689" t="s">
        <v>1432</v>
      </c>
      <c r="C31" s="63" t="s">
        <v>120</v>
      </c>
      <c r="D31" s="133">
        <v>235</v>
      </c>
      <c r="E31" s="678">
        <v>0</v>
      </c>
      <c r="F31" s="153">
        <f>D31*E31</f>
        <v>0</v>
      </c>
      <c r="G31" s="629"/>
    </row>
    <row r="32" spans="1:7" s="64" customFormat="1" ht="12.75">
      <c r="A32" s="554"/>
      <c r="B32" s="689"/>
      <c r="C32" s="63"/>
      <c r="D32" s="133"/>
      <c r="E32" s="564"/>
      <c r="F32" s="153"/>
    </row>
    <row r="33" spans="1:6" s="64" customFormat="1" ht="51">
      <c r="A33" s="555" t="s">
        <v>1679</v>
      </c>
      <c r="B33" s="689" t="s">
        <v>1433</v>
      </c>
      <c r="C33" s="63" t="s">
        <v>120</v>
      </c>
      <c r="D33" s="133">
        <v>235</v>
      </c>
      <c r="E33" s="65">
        <v>0</v>
      </c>
      <c r="F33" s="153">
        <f>SUM(D33*E33)</f>
        <v>0</v>
      </c>
    </row>
    <row r="34" spans="1:6" s="64" customFormat="1" ht="12.75">
      <c r="A34" s="555"/>
      <c r="B34" s="689"/>
      <c r="C34" s="63"/>
      <c r="D34" s="133"/>
      <c r="E34" s="153"/>
      <c r="F34" s="153"/>
    </row>
    <row r="35" spans="1:6" s="64" customFormat="1" ht="89.25">
      <c r="A35" s="554" t="s">
        <v>1680</v>
      </c>
      <c r="B35" s="689" t="s">
        <v>1849</v>
      </c>
      <c r="C35" s="63" t="s">
        <v>118</v>
      </c>
      <c r="D35" s="133">
        <v>28</v>
      </c>
      <c r="E35" s="65">
        <v>0</v>
      </c>
      <c r="F35" s="153">
        <f>SUM(D35*E35)</f>
        <v>0</v>
      </c>
    </row>
    <row r="36" spans="1:6" s="64" customFormat="1" ht="12.75">
      <c r="A36" s="555"/>
      <c r="B36" s="689"/>
      <c r="C36" s="63"/>
      <c r="D36" s="133"/>
      <c r="E36" s="153"/>
      <c r="F36" s="153"/>
    </row>
    <row r="37" spans="1:6" s="64" customFormat="1" ht="89.25">
      <c r="A37" s="554" t="s">
        <v>1681</v>
      </c>
      <c r="B37" s="689" t="s">
        <v>1850</v>
      </c>
      <c r="C37" s="63" t="s">
        <v>118</v>
      </c>
      <c r="D37" s="133">
        <v>10</v>
      </c>
      <c r="E37" s="65">
        <v>0</v>
      </c>
      <c r="F37" s="153">
        <f>SUM(D37*E37)</f>
        <v>0</v>
      </c>
    </row>
    <row r="38" spans="1:6" s="71" customFormat="1" ht="13.5" thickBot="1">
      <c r="A38" s="555"/>
      <c r="B38" s="131"/>
      <c r="C38" s="63"/>
      <c r="D38" s="133"/>
      <c r="E38" s="153"/>
      <c r="F38" s="153"/>
    </row>
    <row r="39" spans="1:6" s="196" customFormat="1" ht="16.5" thickTop="1" thickBot="1">
      <c r="A39" s="140" t="str">
        <f>A21</f>
        <v>3.2</v>
      </c>
      <c r="B39" s="195" t="str">
        <f>B21</f>
        <v>ZEMELJSKA DELA</v>
      </c>
      <c r="C39" s="142"/>
      <c r="D39" s="143"/>
      <c r="E39" s="143"/>
      <c r="F39" s="143">
        <f>SUM(F22:F38)</f>
        <v>0</v>
      </c>
    </row>
    <row r="40" spans="1:6" s="194" customFormat="1" ht="15.75" thickTop="1">
      <c r="A40" s="197"/>
      <c r="B40" s="198"/>
      <c r="C40" s="173"/>
      <c r="D40" s="174"/>
      <c r="E40" s="174"/>
      <c r="F40" s="174"/>
    </row>
    <row r="41" spans="1:6" s="194" customFormat="1" ht="15">
      <c r="A41" s="197"/>
      <c r="B41" s="198"/>
      <c r="C41" s="173"/>
      <c r="D41" s="174"/>
      <c r="E41" s="174"/>
      <c r="F41" s="174"/>
    </row>
    <row r="42" spans="1:6" s="194" customFormat="1" ht="15">
      <c r="A42" s="134" t="s">
        <v>1682</v>
      </c>
      <c r="B42" s="610" t="s">
        <v>53</v>
      </c>
      <c r="C42" s="613"/>
      <c r="D42" s="183"/>
      <c r="E42" s="183"/>
      <c r="F42" s="183"/>
    </row>
    <row r="43" spans="1:6" s="71" customFormat="1" ht="12.75">
      <c r="A43" s="555"/>
      <c r="B43" s="132"/>
      <c r="C43" s="63"/>
      <c r="D43" s="133"/>
      <c r="E43" s="153"/>
      <c r="F43" s="153"/>
    </row>
    <row r="44" spans="1:6" s="71" customFormat="1" ht="63.75">
      <c r="A44" s="554" t="s">
        <v>1683</v>
      </c>
      <c r="B44" s="66" t="s">
        <v>1434</v>
      </c>
      <c r="C44" s="63" t="s">
        <v>118</v>
      </c>
      <c r="D44" s="133">
        <v>5</v>
      </c>
      <c r="E44" s="65">
        <v>0</v>
      </c>
      <c r="F44" s="153">
        <f>D44*E44</f>
        <v>0</v>
      </c>
    </row>
    <row r="45" spans="1:6" s="71" customFormat="1" ht="12.75">
      <c r="A45" s="555"/>
      <c r="B45" s="151"/>
      <c r="C45" s="63"/>
      <c r="D45" s="133"/>
      <c r="E45" s="153"/>
      <c r="F45" s="153"/>
    </row>
    <row r="46" spans="1:6" s="71" customFormat="1" ht="63.75">
      <c r="A46" s="554" t="s">
        <v>1684</v>
      </c>
      <c r="B46" s="66" t="s">
        <v>1435</v>
      </c>
      <c r="C46" s="63" t="s">
        <v>118</v>
      </c>
      <c r="D46" s="133">
        <v>0.3</v>
      </c>
      <c r="E46" s="65">
        <v>0</v>
      </c>
      <c r="F46" s="153">
        <f>D46*E46</f>
        <v>0</v>
      </c>
    </row>
    <row r="47" spans="1:6" s="71" customFormat="1" ht="12.75">
      <c r="A47" s="555"/>
      <c r="B47" s="151"/>
      <c r="C47" s="63"/>
      <c r="D47" s="133"/>
      <c r="E47" s="153"/>
      <c r="F47" s="153"/>
    </row>
    <row r="48" spans="1:6" s="71" customFormat="1" ht="63.75">
      <c r="A48" s="554" t="s">
        <v>1685</v>
      </c>
      <c r="B48" s="66" t="s">
        <v>1436</v>
      </c>
      <c r="C48" s="63" t="s">
        <v>118</v>
      </c>
      <c r="D48" s="133">
        <v>20</v>
      </c>
      <c r="E48" s="65">
        <v>0</v>
      </c>
      <c r="F48" s="153">
        <f>D48*E48</f>
        <v>0</v>
      </c>
    </row>
    <row r="49" spans="1:6" s="71" customFormat="1" ht="12.75">
      <c r="A49" s="555"/>
      <c r="B49" s="151"/>
      <c r="C49" s="63"/>
      <c r="D49" s="133"/>
      <c r="E49" s="153"/>
      <c r="F49" s="153"/>
    </row>
    <row r="50" spans="1:6" s="71" customFormat="1" ht="63.75">
      <c r="A50" s="554" t="s">
        <v>1686</v>
      </c>
      <c r="B50" s="66" t="s">
        <v>1437</v>
      </c>
      <c r="C50" s="63" t="s">
        <v>118</v>
      </c>
      <c r="D50" s="133">
        <v>10</v>
      </c>
      <c r="E50" s="65">
        <v>0</v>
      </c>
      <c r="F50" s="153">
        <f>D50*E50</f>
        <v>0</v>
      </c>
    </row>
    <row r="51" spans="1:6" s="71" customFormat="1" ht="12.75">
      <c r="A51" s="555"/>
      <c r="B51" s="151"/>
      <c r="C51" s="63"/>
      <c r="D51" s="133"/>
      <c r="E51" s="153"/>
      <c r="F51" s="153"/>
    </row>
    <row r="52" spans="1:6" s="71" customFormat="1" ht="63.75">
      <c r="A52" s="554" t="s">
        <v>1687</v>
      </c>
      <c r="B52" s="66" t="s">
        <v>1438</v>
      </c>
      <c r="C52" s="63" t="s">
        <v>118</v>
      </c>
      <c r="D52" s="133">
        <v>2</v>
      </c>
      <c r="E52" s="65">
        <v>0</v>
      </c>
      <c r="F52" s="153">
        <f>D52*E52</f>
        <v>0</v>
      </c>
    </row>
    <row r="53" spans="1:6" s="71" customFormat="1" ht="12.75">
      <c r="A53" s="555"/>
      <c r="B53" s="151"/>
      <c r="C53" s="63"/>
      <c r="D53" s="133"/>
      <c r="E53" s="153"/>
      <c r="F53" s="153"/>
    </row>
    <row r="54" spans="1:6" s="71" customFormat="1" ht="63.75">
      <c r="A54" s="554" t="s">
        <v>1688</v>
      </c>
      <c r="B54" s="66" t="s">
        <v>1439</v>
      </c>
      <c r="C54" s="63" t="s">
        <v>118</v>
      </c>
      <c r="D54" s="133">
        <v>5</v>
      </c>
      <c r="E54" s="65">
        <v>0</v>
      </c>
      <c r="F54" s="153">
        <f>D54*E54</f>
        <v>0</v>
      </c>
    </row>
    <row r="55" spans="1:6" s="71" customFormat="1" ht="12.75">
      <c r="A55" s="555"/>
      <c r="B55" s="151"/>
      <c r="C55" s="63"/>
      <c r="D55" s="133"/>
      <c r="E55" s="153"/>
      <c r="F55" s="153"/>
    </row>
    <row r="56" spans="1:6" s="71" customFormat="1" ht="63.75">
      <c r="A56" s="554" t="s">
        <v>1689</v>
      </c>
      <c r="B56" s="66" t="s">
        <v>1440</v>
      </c>
      <c r="C56" s="63" t="s">
        <v>118</v>
      </c>
      <c r="D56" s="133">
        <v>2</v>
      </c>
      <c r="E56" s="65">
        <v>0</v>
      </c>
      <c r="F56" s="153">
        <f>D56*E56</f>
        <v>0</v>
      </c>
    </row>
    <row r="57" spans="1:6" s="71" customFormat="1" ht="12.75">
      <c r="A57" s="555"/>
      <c r="B57" s="151"/>
      <c r="C57" s="63"/>
      <c r="D57" s="133"/>
      <c r="E57" s="153"/>
      <c r="F57" s="153"/>
    </row>
    <row r="58" spans="1:6" s="71" customFormat="1" ht="63.75">
      <c r="A58" s="554" t="s">
        <v>1690</v>
      </c>
      <c r="B58" s="66" t="s">
        <v>1441</v>
      </c>
      <c r="C58" s="63" t="s">
        <v>118</v>
      </c>
      <c r="D58" s="133">
        <v>9.5</v>
      </c>
      <c r="E58" s="65">
        <v>0</v>
      </c>
      <c r="F58" s="153">
        <f>D58*E58</f>
        <v>0</v>
      </c>
    </row>
    <row r="59" spans="1:6" s="71" customFormat="1" ht="12.75">
      <c r="A59" s="555"/>
      <c r="B59" s="151"/>
      <c r="C59" s="63"/>
      <c r="D59" s="133"/>
      <c r="E59" s="153"/>
      <c r="F59" s="153"/>
    </row>
    <row r="60" spans="1:6" s="71" customFormat="1" ht="63.75">
      <c r="A60" s="554" t="s">
        <v>1691</v>
      </c>
      <c r="B60" s="66" t="s">
        <v>1442</v>
      </c>
      <c r="C60" s="63" t="s">
        <v>118</v>
      </c>
      <c r="D60" s="133">
        <v>4</v>
      </c>
      <c r="E60" s="65">
        <v>0</v>
      </c>
      <c r="F60" s="153">
        <f>D60*E60</f>
        <v>0</v>
      </c>
    </row>
    <row r="61" spans="1:6" s="71" customFormat="1" ht="12.75">
      <c r="A61" s="555"/>
      <c r="B61" s="151"/>
      <c r="C61" s="63"/>
      <c r="D61" s="133"/>
      <c r="E61" s="153"/>
      <c r="F61" s="153"/>
    </row>
    <row r="62" spans="1:6" s="71" customFormat="1" ht="63.75">
      <c r="A62" s="554" t="s">
        <v>1692</v>
      </c>
      <c r="B62" s="66" t="s">
        <v>1443</v>
      </c>
      <c r="C62" s="63" t="s">
        <v>118</v>
      </c>
      <c r="D62" s="133">
        <v>0.5</v>
      </c>
      <c r="E62" s="65">
        <v>0</v>
      </c>
      <c r="F62" s="153">
        <f>D62*E62</f>
        <v>0</v>
      </c>
    </row>
    <row r="63" spans="1:6" s="71" customFormat="1" ht="12.75">
      <c r="A63" s="555"/>
      <c r="B63" s="151"/>
      <c r="C63" s="63"/>
      <c r="D63" s="133"/>
      <c r="E63" s="153"/>
      <c r="F63" s="153"/>
    </row>
    <row r="64" spans="1:6" s="71" customFormat="1" ht="63.75">
      <c r="A64" s="554" t="s">
        <v>1693</v>
      </c>
      <c r="B64" s="66" t="s">
        <v>1444</v>
      </c>
      <c r="C64" s="63" t="s">
        <v>118</v>
      </c>
      <c r="D64" s="133">
        <v>2</v>
      </c>
      <c r="E64" s="65">
        <v>0</v>
      </c>
      <c r="F64" s="153">
        <f>D64*E64</f>
        <v>0</v>
      </c>
    </row>
    <row r="65" spans="1:8" s="71" customFormat="1" ht="12.75">
      <c r="A65" s="555"/>
      <c r="B65" s="151"/>
      <c r="C65" s="63"/>
      <c r="D65" s="133"/>
      <c r="E65" s="153"/>
      <c r="F65" s="153"/>
    </row>
    <row r="66" spans="1:8" s="71" customFormat="1" ht="63.75">
      <c r="A66" s="554" t="s">
        <v>1694</v>
      </c>
      <c r="B66" s="66" t="s">
        <v>1445</v>
      </c>
      <c r="C66" s="63" t="s">
        <v>118</v>
      </c>
      <c r="D66" s="133">
        <v>1</v>
      </c>
      <c r="E66" s="65">
        <v>0</v>
      </c>
      <c r="F66" s="153">
        <f>D66*E66</f>
        <v>0</v>
      </c>
    </row>
    <row r="67" spans="1:8" s="71" customFormat="1" ht="12.75">
      <c r="A67" s="555"/>
      <c r="B67" s="151"/>
      <c r="C67" s="63"/>
      <c r="D67" s="133"/>
      <c r="E67" s="153"/>
      <c r="F67" s="153"/>
    </row>
    <row r="68" spans="1:8" s="71" customFormat="1" ht="63.75">
      <c r="A68" s="554" t="s">
        <v>1695</v>
      </c>
      <c r="B68" s="66" t="s">
        <v>1446</v>
      </c>
      <c r="C68" s="63" t="s">
        <v>118</v>
      </c>
      <c r="D68" s="133">
        <v>3.5</v>
      </c>
      <c r="E68" s="65">
        <v>0</v>
      </c>
      <c r="F68" s="153">
        <f>D68*E68</f>
        <v>0</v>
      </c>
    </row>
    <row r="69" spans="1:8" s="71" customFormat="1" ht="12.75">
      <c r="A69" s="555"/>
      <c r="B69" s="151"/>
      <c r="C69" s="63"/>
      <c r="D69" s="133"/>
      <c r="E69" s="153"/>
      <c r="F69" s="153"/>
    </row>
    <row r="70" spans="1:8" s="71" customFormat="1" ht="63.75">
      <c r="A70" s="554" t="s">
        <v>1696</v>
      </c>
      <c r="B70" s="66" t="s">
        <v>1447</v>
      </c>
      <c r="C70" s="63" t="s">
        <v>118</v>
      </c>
      <c r="D70" s="133">
        <v>28</v>
      </c>
      <c r="E70" s="65">
        <v>0</v>
      </c>
      <c r="F70" s="153">
        <f>D70*E70</f>
        <v>0</v>
      </c>
    </row>
    <row r="71" spans="1:8" s="71" customFormat="1" ht="12.75">
      <c r="A71" s="555"/>
      <c r="B71" s="151"/>
      <c r="C71" s="63"/>
      <c r="D71" s="133"/>
      <c r="E71" s="153"/>
      <c r="F71" s="153"/>
    </row>
    <row r="72" spans="1:8" s="71" customFormat="1" ht="76.5">
      <c r="A72" s="554" t="s">
        <v>1697</v>
      </c>
      <c r="B72" s="66" t="s">
        <v>1851</v>
      </c>
      <c r="C72" s="63" t="s">
        <v>118</v>
      </c>
      <c r="D72" s="133">
        <v>0.5</v>
      </c>
      <c r="E72" s="65">
        <v>0</v>
      </c>
      <c r="F72" s="153">
        <f>D72*E72</f>
        <v>0</v>
      </c>
    </row>
    <row r="73" spans="1:8" s="71" customFormat="1" ht="12.75">
      <c r="A73" s="555"/>
      <c r="B73" s="151"/>
      <c r="C73" s="63"/>
      <c r="D73" s="133"/>
      <c r="E73" s="153"/>
      <c r="F73" s="153"/>
    </row>
    <row r="74" spans="1:8" s="71" customFormat="1" ht="76.5">
      <c r="A74" s="554" t="s">
        <v>1698</v>
      </c>
      <c r="B74" s="66" t="s">
        <v>1852</v>
      </c>
      <c r="C74" s="63" t="s">
        <v>118</v>
      </c>
      <c r="D74" s="133">
        <v>9</v>
      </c>
      <c r="E74" s="65">
        <v>0</v>
      </c>
      <c r="F74" s="153">
        <f>D74*E74</f>
        <v>0</v>
      </c>
    </row>
    <row r="75" spans="1:8" s="71" customFormat="1" ht="12.75">
      <c r="A75" s="555"/>
      <c r="B75" s="151"/>
      <c r="C75" s="63"/>
      <c r="D75" s="133"/>
      <c r="E75" s="153"/>
      <c r="F75" s="153"/>
    </row>
    <row r="76" spans="1:8" s="71" customFormat="1" ht="76.5">
      <c r="A76" s="554" t="s">
        <v>1699</v>
      </c>
      <c r="B76" s="66" t="s">
        <v>1853</v>
      </c>
      <c r="C76" s="63" t="s">
        <v>118</v>
      </c>
      <c r="D76" s="133">
        <v>3.5</v>
      </c>
      <c r="E76" s="65">
        <v>0</v>
      </c>
      <c r="F76" s="153">
        <f>D76*E76</f>
        <v>0</v>
      </c>
    </row>
    <row r="77" spans="1:8" s="71" customFormat="1" ht="12.75">
      <c r="A77" s="555"/>
      <c r="B77" s="151"/>
      <c r="C77" s="63"/>
      <c r="D77" s="133"/>
      <c r="E77" s="153"/>
      <c r="F77" s="153"/>
    </row>
    <row r="78" spans="1:8" s="71" customFormat="1" ht="63.75">
      <c r="A78" s="554" t="s">
        <v>1700</v>
      </c>
      <c r="B78" s="66" t="s">
        <v>1448</v>
      </c>
      <c r="C78" s="63" t="s">
        <v>118</v>
      </c>
      <c r="D78" s="133">
        <v>4</v>
      </c>
      <c r="E78" s="65">
        <v>0</v>
      </c>
      <c r="F78" s="153">
        <f>D78*E78</f>
        <v>0</v>
      </c>
    </row>
    <row r="79" spans="1:8" s="71" customFormat="1" ht="12.75">
      <c r="A79" s="555"/>
      <c r="B79" s="151"/>
      <c r="C79" s="63"/>
      <c r="D79" s="133"/>
      <c r="E79" s="153"/>
      <c r="F79" s="153"/>
    </row>
    <row r="80" spans="1:8" s="71" customFormat="1" ht="63.75">
      <c r="A80" s="554" t="s">
        <v>1701</v>
      </c>
      <c r="B80" s="66" t="s">
        <v>1449</v>
      </c>
      <c r="C80" s="63" t="s">
        <v>118</v>
      </c>
      <c r="D80" s="133">
        <v>1</v>
      </c>
      <c r="E80" s="65">
        <v>0</v>
      </c>
      <c r="F80" s="153">
        <f>D80*E80</f>
        <v>0</v>
      </c>
      <c r="H80" s="152"/>
    </row>
    <row r="81" spans="1:6" s="71" customFormat="1" ht="12.75">
      <c r="A81" s="555"/>
      <c r="B81" s="151"/>
      <c r="C81" s="63"/>
      <c r="D81" s="133"/>
      <c r="E81" s="153"/>
      <c r="F81" s="153"/>
    </row>
    <row r="82" spans="1:6" s="71" customFormat="1" ht="51">
      <c r="A82" s="554" t="s">
        <v>1702</v>
      </c>
      <c r="B82" s="66" t="s">
        <v>128</v>
      </c>
      <c r="C82" s="63" t="s">
        <v>35</v>
      </c>
      <c r="D82" s="133">
        <v>14950</v>
      </c>
      <c r="E82" s="65">
        <v>0</v>
      </c>
      <c r="F82" s="153">
        <f>D82*E82</f>
        <v>0</v>
      </c>
    </row>
    <row r="83" spans="1:6" s="71" customFormat="1" ht="13.5" thickBot="1">
      <c r="A83" s="555"/>
      <c r="B83" s="131"/>
      <c r="C83" s="63"/>
      <c r="D83" s="133"/>
      <c r="E83" s="153"/>
      <c r="F83" s="153"/>
    </row>
    <row r="84" spans="1:6" s="196" customFormat="1" ht="16.5" thickTop="1" thickBot="1">
      <c r="A84" s="140" t="str">
        <f>A42</f>
        <v>3.3</v>
      </c>
      <c r="B84" s="195" t="str">
        <f>B42</f>
        <v>BETONSKA DELA</v>
      </c>
      <c r="C84" s="142"/>
      <c r="D84" s="143"/>
      <c r="E84" s="143"/>
      <c r="F84" s="143">
        <f>SUM(F44:F83)</f>
        <v>0</v>
      </c>
    </row>
    <row r="85" spans="1:6" s="194" customFormat="1" ht="15.75" thickTop="1">
      <c r="A85" s="197"/>
      <c r="B85" s="198"/>
      <c r="C85" s="173"/>
      <c r="D85" s="174"/>
      <c r="E85" s="174"/>
      <c r="F85" s="174"/>
    </row>
    <row r="86" spans="1:6" s="194" customFormat="1" ht="15">
      <c r="A86" s="197"/>
      <c r="B86" s="198"/>
      <c r="C86" s="173"/>
      <c r="D86" s="174"/>
      <c r="E86" s="174"/>
      <c r="F86" s="174"/>
    </row>
    <row r="87" spans="1:6" s="196" customFormat="1" ht="15">
      <c r="A87" s="134" t="s">
        <v>1704</v>
      </c>
      <c r="B87" s="198" t="s">
        <v>65</v>
      </c>
      <c r="C87" s="199"/>
      <c r="D87" s="171"/>
      <c r="E87" s="139"/>
      <c r="F87" s="139"/>
    </row>
    <row r="88" spans="1:6" s="71" customFormat="1" ht="12.75">
      <c r="A88" s="555"/>
      <c r="B88" s="131"/>
      <c r="C88" s="184"/>
      <c r="D88" s="133"/>
      <c r="E88" s="153"/>
      <c r="F88" s="153"/>
    </row>
    <row r="89" spans="1:6" s="64" customFormat="1" ht="63.75">
      <c r="A89" s="554" t="s">
        <v>1705</v>
      </c>
      <c r="B89" s="66" t="s">
        <v>129</v>
      </c>
      <c r="C89" s="63" t="s">
        <v>1450</v>
      </c>
      <c r="D89" s="133">
        <v>92</v>
      </c>
      <c r="E89" s="65">
        <v>0</v>
      </c>
      <c r="F89" s="153">
        <f>D89*E89</f>
        <v>0</v>
      </c>
    </row>
    <row r="90" spans="1:6" s="71" customFormat="1" ht="12.75">
      <c r="A90" s="555"/>
      <c r="B90" s="131"/>
      <c r="C90" s="184"/>
      <c r="D90" s="133"/>
      <c r="E90" s="153"/>
      <c r="F90" s="153"/>
    </row>
    <row r="91" spans="1:6" s="64" customFormat="1" ht="63.75">
      <c r="A91" s="554" t="s">
        <v>1706</v>
      </c>
      <c r="B91" s="66" t="s">
        <v>1451</v>
      </c>
      <c r="C91" s="63" t="s">
        <v>1452</v>
      </c>
      <c r="D91" s="133">
        <v>39</v>
      </c>
      <c r="E91" s="65">
        <v>0</v>
      </c>
      <c r="F91" s="153">
        <f>D91*E91</f>
        <v>0</v>
      </c>
    </row>
    <row r="92" spans="1:6" s="71" customFormat="1" ht="12.75">
      <c r="A92" s="555"/>
      <c r="B92" s="131"/>
      <c r="C92" s="184"/>
      <c r="D92" s="133"/>
      <c r="E92" s="153"/>
      <c r="F92" s="153"/>
    </row>
    <row r="93" spans="1:6" s="64" customFormat="1" ht="63.75">
      <c r="A93" s="554" t="s">
        <v>1707</v>
      </c>
      <c r="B93" s="66" t="s">
        <v>1453</v>
      </c>
      <c r="C93" s="63" t="s">
        <v>1452</v>
      </c>
      <c r="D93" s="133">
        <v>14</v>
      </c>
      <c r="E93" s="65">
        <v>0</v>
      </c>
      <c r="F93" s="153">
        <f>D93*E93</f>
        <v>0</v>
      </c>
    </row>
    <row r="94" spans="1:6" s="71" customFormat="1" ht="12.75">
      <c r="A94" s="555"/>
      <c r="B94" s="131"/>
      <c r="C94" s="184"/>
      <c r="D94" s="133"/>
      <c r="E94" s="153"/>
      <c r="F94" s="153"/>
    </row>
    <row r="95" spans="1:6" s="64" customFormat="1" ht="51">
      <c r="A95" s="554" t="s">
        <v>1708</v>
      </c>
      <c r="B95" s="66" t="s">
        <v>1454</v>
      </c>
      <c r="C95" s="63" t="s">
        <v>1452</v>
      </c>
      <c r="D95" s="133">
        <v>85</v>
      </c>
      <c r="E95" s="65">
        <v>0</v>
      </c>
      <c r="F95" s="153">
        <f>D95*E95</f>
        <v>0</v>
      </c>
    </row>
    <row r="96" spans="1:6" s="71" customFormat="1" ht="12.75">
      <c r="A96" s="555"/>
      <c r="B96" s="131"/>
      <c r="C96" s="184"/>
      <c r="D96" s="133"/>
      <c r="E96" s="153"/>
      <c r="F96" s="153"/>
    </row>
    <row r="97" spans="1:9" s="64" customFormat="1" ht="51">
      <c r="A97" s="554" t="s">
        <v>1709</v>
      </c>
      <c r="B97" s="66" t="s">
        <v>1455</v>
      </c>
      <c r="C97" s="63" t="s">
        <v>1452</v>
      </c>
      <c r="D97" s="133">
        <v>34</v>
      </c>
      <c r="E97" s="65">
        <v>0</v>
      </c>
      <c r="F97" s="153">
        <f>D97*E97</f>
        <v>0</v>
      </c>
    </row>
    <row r="98" spans="1:9" s="71" customFormat="1" ht="12.75">
      <c r="A98" s="555"/>
      <c r="B98" s="151"/>
      <c r="C98" s="63"/>
      <c r="D98" s="133"/>
      <c r="E98" s="153"/>
      <c r="F98" s="153"/>
    </row>
    <row r="99" spans="1:9" s="64" customFormat="1" ht="63.75">
      <c r="A99" s="554" t="s">
        <v>1710</v>
      </c>
      <c r="B99" s="66" t="s">
        <v>1456</v>
      </c>
      <c r="C99" s="63" t="s">
        <v>1452</v>
      </c>
      <c r="D99" s="133">
        <v>3</v>
      </c>
      <c r="E99" s="65">
        <v>0</v>
      </c>
      <c r="F99" s="153">
        <f>D99*E99</f>
        <v>0</v>
      </c>
    </row>
    <row r="100" spans="1:9" s="64" customFormat="1" ht="12.75">
      <c r="A100" s="555"/>
      <c r="B100" s="66"/>
      <c r="C100" s="63"/>
      <c r="D100" s="133"/>
      <c r="E100" s="153"/>
      <c r="F100" s="153"/>
    </row>
    <row r="101" spans="1:9" s="71" customFormat="1" ht="63.75">
      <c r="A101" s="554" t="s">
        <v>1711</v>
      </c>
      <c r="B101" s="66" t="s">
        <v>1457</v>
      </c>
      <c r="C101" s="63" t="s">
        <v>100</v>
      </c>
      <c r="D101" s="133">
        <v>48</v>
      </c>
      <c r="E101" s="65">
        <v>0</v>
      </c>
      <c r="F101" s="153">
        <f>D101*E101</f>
        <v>0</v>
      </c>
    </row>
    <row r="102" spans="1:9" s="71" customFormat="1" ht="12.75">
      <c r="A102" s="555"/>
      <c r="B102" s="66"/>
      <c r="C102" s="63"/>
      <c r="D102" s="133"/>
      <c r="E102" s="153"/>
      <c r="F102" s="153"/>
    </row>
    <row r="103" spans="1:9" s="71" customFormat="1" ht="63.75">
      <c r="A103" s="554" t="s">
        <v>1712</v>
      </c>
      <c r="B103" s="66" t="s">
        <v>1458</v>
      </c>
      <c r="C103" s="63" t="s">
        <v>100</v>
      </c>
      <c r="D103" s="133">
        <v>15</v>
      </c>
      <c r="E103" s="65">
        <v>0</v>
      </c>
      <c r="F103" s="153">
        <f>D103*E103</f>
        <v>0</v>
      </c>
    </row>
    <row r="104" spans="1:9" s="86" customFormat="1" ht="12.75">
      <c r="A104" s="555"/>
      <c r="B104" s="690"/>
      <c r="C104" s="260"/>
      <c r="D104" s="133"/>
      <c r="E104" s="153"/>
      <c r="F104" s="153"/>
      <c r="I104" s="64"/>
    </row>
    <row r="105" spans="1:9" s="86" customFormat="1" ht="63.75">
      <c r="A105" s="554" t="s">
        <v>1713</v>
      </c>
      <c r="B105" s="690" t="s">
        <v>1854</v>
      </c>
      <c r="C105" s="260" t="s">
        <v>1452</v>
      </c>
      <c r="D105" s="133">
        <v>7</v>
      </c>
      <c r="E105" s="65">
        <v>0</v>
      </c>
      <c r="F105" s="153">
        <f>SUM(D105*E105)</f>
        <v>0</v>
      </c>
      <c r="I105" s="64"/>
    </row>
    <row r="106" spans="1:9" s="86" customFormat="1" ht="12.75">
      <c r="A106" s="555"/>
      <c r="B106" s="690"/>
      <c r="C106" s="260"/>
      <c r="D106" s="133"/>
      <c r="E106" s="153"/>
      <c r="F106" s="153"/>
      <c r="I106" s="64"/>
    </row>
    <row r="107" spans="1:9" s="86" customFormat="1" ht="63.75">
      <c r="A107" s="554" t="s">
        <v>1714</v>
      </c>
      <c r="B107" s="690" t="s">
        <v>1855</v>
      </c>
      <c r="C107" s="260" t="s">
        <v>1452</v>
      </c>
      <c r="D107" s="133">
        <v>72</v>
      </c>
      <c r="E107" s="65">
        <v>0</v>
      </c>
      <c r="F107" s="153">
        <f>SUM(D107*E107)</f>
        <v>0</v>
      </c>
      <c r="I107" s="64"/>
    </row>
    <row r="108" spans="1:9" s="86" customFormat="1" ht="12.75">
      <c r="A108" s="555"/>
      <c r="B108" s="690"/>
      <c r="C108" s="260"/>
      <c r="D108" s="133"/>
      <c r="E108" s="153"/>
      <c r="F108" s="153"/>
      <c r="I108" s="64"/>
    </row>
    <row r="109" spans="1:9" s="86" customFormat="1" ht="63.75">
      <c r="A109" s="554" t="s">
        <v>1715</v>
      </c>
      <c r="B109" s="690" t="s">
        <v>1856</v>
      </c>
      <c r="C109" s="260" t="s">
        <v>1452</v>
      </c>
      <c r="D109" s="133">
        <v>22</v>
      </c>
      <c r="E109" s="65">
        <v>0</v>
      </c>
      <c r="F109" s="153">
        <f>SUM(D109*E109)</f>
        <v>0</v>
      </c>
      <c r="I109" s="64"/>
    </row>
    <row r="110" spans="1:9" s="71" customFormat="1" ht="12.75">
      <c r="A110" s="555"/>
      <c r="B110" s="151"/>
      <c r="C110" s="63"/>
      <c r="D110" s="133"/>
      <c r="E110" s="153"/>
      <c r="F110" s="153"/>
    </row>
    <row r="111" spans="1:9" s="71" customFormat="1" ht="51">
      <c r="A111" s="554" t="s">
        <v>1716</v>
      </c>
      <c r="B111" s="66" t="s">
        <v>1459</v>
      </c>
      <c r="C111" s="63" t="s">
        <v>120</v>
      </c>
      <c r="D111" s="133">
        <v>26</v>
      </c>
      <c r="E111" s="65">
        <v>0</v>
      </c>
      <c r="F111" s="153">
        <f>D111*E111</f>
        <v>0</v>
      </c>
    </row>
    <row r="112" spans="1:9" s="71" customFormat="1" ht="12.75">
      <c r="A112" s="555"/>
      <c r="B112" s="66"/>
      <c r="C112" s="63"/>
      <c r="D112" s="133"/>
      <c r="E112" s="153"/>
      <c r="F112" s="153"/>
    </row>
    <row r="113" spans="1:6" s="71" customFormat="1" ht="63.75">
      <c r="A113" s="554" t="s">
        <v>1717</v>
      </c>
      <c r="B113" s="66" t="s">
        <v>1460</v>
      </c>
      <c r="C113" s="63" t="s">
        <v>1450</v>
      </c>
      <c r="D113" s="133">
        <v>60</v>
      </c>
      <c r="E113" s="65">
        <v>0</v>
      </c>
      <c r="F113" s="153">
        <f>D113*E113</f>
        <v>0</v>
      </c>
    </row>
    <row r="114" spans="1:6" s="71" customFormat="1" ht="12.75">
      <c r="A114" s="555"/>
      <c r="B114" s="66"/>
      <c r="C114" s="63"/>
      <c r="D114" s="133"/>
      <c r="E114" s="153"/>
      <c r="F114" s="153"/>
    </row>
    <row r="115" spans="1:6" s="71" customFormat="1" ht="63.75">
      <c r="A115" s="554" t="s">
        <v>1718</v>
      </c>
      <c r="B115" s="66" t="s">
        <v>1461</v>
      </c>
      <c r="C115" s="63" t="s">
        <v>1452</v>
      </c>
      <c r="D115" s="133">
        <v>120</v>
      </c>
      <c r="E115" s="65">
        <v>0</v>
      </c>
      <c r="F115" s="153">
        <f>D115*E115</f>
        <v>0</v>
      </c>
    </row>
    <row r="116" spans="1:6" s="71" customFormat="1" ht="12.75">
      <c r="A116" s="555"/>
      <c r="B116" s="151"/>
      <c r="C116" s="63"/>
      <c r="D116" s="133"/>
      <c r="E116" s="153"/>
      <c r="F116" s="153"/>
    </row>
    <row r="117" spans="1:6" s="71" customFormat="1" ht="51">
      <c r="A117" s="554" t="s">
        <v>1719</v>
      </c>
      <c r="B117" s="66" t="s">
        <v>1462</v>
      </c>
      <c r="C117" s="63" t="s">
        <v>120</v>
      </c>
      <c r="D117" s="133">
        <v>26</v>
      </c>
      <c r="E117" s="65">
        <v>0</v>
      </c>
      <c r="F117" s="153">
        <f>D117*E117</f>
        <v>0</v>
      </c>
    </row>
    <row r="118" spans="1:6" s="71" customFormat="1" ht="12.75">
      <c r="A118" s="555"/>
      <c r="B118" s="151"/>
      <c r="C118" s="63"/>
      <c r="D118" s="133"/>
      <c r="E118" s="153"/>
      <c r="F118" s="153"/>
    </row>
    <row r="119" spans="1:6" s="71" customFormat="1" ht="51">
      <c r="A119" s="554" t="s">
        <v>1720</v>
      </c>
      <c r="B119" s="66" t="s">
        <v>1463</v>
      </c>
      <c r="C119" s="63" t="s">
        <v>120</v>
      </c>
      <c r="D119" s="133">
        <v>6</v>
      </c>
      <c r="E119" s="65">
        <v>0</v>
      </c>
      <c r="F119" s="153">
        <f>D119*E119</f>
        <v>0</v>
      </c>
    </row>
    <row r="120" spans="1:6" s="71" customFormat="1" ht="12.75">
      <c r="A120" s="555"/>
      <c r="B120" s="131"/>
      <c r="C120" s="63"/>
      <c r="D120" s="133"/>
      <c r="E120" s="153"/>
      <c r="F120" s="153"/>
    </row>
    <row r="121" spans="1:6" s="71" customFormat="1" ht="63.75">
      <c r="A121" s="554" t="s">
        <v>1721</v>
      </c>
      <c r="B121" s="66" t="s">
        <v>1464</v>
      </c>
      <c r="C121" s="63" t="s">
        <v>120</v>
      </c>
      <c r="D121" s="133">
        <v>5</v>
      </c>
      <c r="E121" s="65">
        <v>0</v>
      </c>
      <c r="F121" s="153">
        <f>D121*E121</f>
        <v>0</v>
      </c>
    </row>
    <row r="122" spans="1:6" s="71" customFormat="1" ht="12.75">
      <c r="A122" s="555"/>
      <c r="B122" s="151"/>
      <c r="C122" s="63"/>
      <c r="D122" s="133"/>
      <c r="E122" s="153"/>
      <c r="F122" s="153"/>
    </row>
    <row r="123" spans="1:6" s="71" customFormat="1" ht="52.5">
      <c r="A123" s="554" t="s">
        <v>1722</v>
      </c>
      <c r="B123" s="66" t="s">
        <v>1465</v>
      </c>
      <c r="C123" s="63" t="s">
        <v>5</v>
      </c>
      <c r="D123" s="133">
        <v>30</v>
      </c>
      <c r="E123" s="65">
        <v>0</v>
      </c>
      <c r="F123" s="153">
        <f>D123*E123</f>
        <v>0</v>
      </c>
    </row>
    <row r="124" spans="1:6" s="71" customFormat="1" ht="13.5" thickBot="1">
      <c r="A124" s="555"/>
      <c r="B124" s="131"/>
      <c r="C124" s="63"/>
      <c r="D124" s="133"/>
      <c r="E124" s="153"/>
      <c r="F124" s="153"/>
    </row>
    <row r="125" spans="1:6" s="196" customFormat="1" ht="16.5" thickTop="1" thickBot="1">
      <c r="A125" s="140" t="str">
        <f>A87</f>
        <v>3.4</v>
      </c>
      <c r="B125" s="195" t="str">
        <f>B87</f>
        <v>TESARSKA DELA</v>
      </c>
      <c r="C125" s="142"/>
      <c r="D125" s="143"/>
      <c r="E125" s="143"/>
      <c r="F125" s="143">
        <f>SUM(F87:F124)</f>
        <v>0</v>
      </c>
    </row>
    <row r="126" spans="1:6" s="196" customFormat="1" ht="15" thickTop="1">
      <c r="A126" s="201"/>
      <c r="B126" s="202"/>
      <c r="C126" s="170"/>
      <c r="D126" s="171"/>
      <c r="E126" s="171"/>
      <c r="F126" s="171"/>
    </row>
    <row r="127" spans="1:6" s="194" customFormat="1">
      <c r="A127" s="201"/>
      <c r="B127" s="202"/>
      <c r="C127" s="170"/>
      <c r="D127" s="171"/>
      <c r="E127" s="171"/>
      <c r="F127" s="171"/>
    </row>
    <row r="128" spans="1:6" s="196" customFormat="1" ht="15">
      <c r="A128" s="134" t="s">
        <v>1703</v>
      </c>
      <c r="B128" s="198" t="s">
        <v>23</v>
      </c>
      <c r="C128" s="199"/>
      <c r="D128" s="171"/>
      <c r="E128" s="139"/>
      <c r="F128" s="139"/>
    </row>
    <row r="129" spans="1:6" s="71" customFormat="1" ht="12.75">
      <c r="A129" s="555"/>
      <c r="B129" s="132"/>
      <c r="C129" s="63"/>
      <c r="D129" s="133"/>
      <c r="E129" s="153"/>
      <c r="F129" s="153"/>
    </row>
    <row r="130" spans="1:6" s="71" customFormat="1" ht="102">
      <c r="A130" s="554" t="s">
        <v>1723</v>
      </c>
      <c r="B130" s="66" t="s">
        <v>1466</v>
      </c>
      <c r="C130" s="63" t="s">
        <v>120</v>
      </c>
      <c r="D130" s="133">
        <v>14</v>
      </c>
      <c r="E130" s="65">
        <v>0</v>
      </c>
      <c r="F130" s="153">
        <f>D130*E130</f>
        <v>0</v>
      </c>
    </row>
    <row r="131" spans="1:6" s="71" customFormat="1" ht="12.75">
      <c r="A131" s="555"/>
      <c r="B131" s="151"/>
      <c r="C131" s="63"/>
      <c r="D131" s="133"/>
      <c r="E131" s="153"/>
      <c r="F131" s="153"/>
    </row>
    <row r="132" spans="1:6" s="71" customFormat="1" ht="102">
      <c r="A132" s="554" t="s">
        <v>1724</v>
      </c>
      <c r="B132" s="66" t="s">
        <v>1467</v>
      </c>
      <c r="C132" s="63" t="s">
        <v>120</v>
      </c>
      <c r="D132" s="133">
        <v>98</v>
      </c>
      <c r="E132" s="65">
        <v>0</v>
      </c>
      <c r="F132" s="153">
        <f>D132*E132</f>
        <v>0</v>
      </c>
    </row>
    <row r="133" spans="1:6" s="86" customFormat="1" ht="12.75">
      <c r="A133" s="555"/>
      <c r="B133" s="691"/>
      <c r="C133" s="63"/>
      <c r="D133" s="133"/>
      <c r="E133" s="153"/>
      <c r="F133" s="153"/>
    </row>
    <row r="134" spans="1:6" s="86" customFormat="1" ht="114.75">
      <c r="A134" s="554" t="s">
        <v>1725</v>
      </c>
      <c r="B134" s="691" t="s">
        <v>1468</v>
      </c>
      <c r="C134" s="63" t="s">
        <v>1452</v>
      </c>
      <c r="D134" s="133">
        <v>34</v>
      </c>
      <c r="E134" s="65">
        <v>0</v>
      </c>
      <c r="F134" s="153">
        <f>SUM(D134*E134)</f>
        <v>0</v>
      </c>
    </row>
    <row r="135" spans="1:6" s="86" customFormat="1" ht="12.75">
      <c r="A135" s="555"/>
      <c r="B135" s="691"/>
      <c r="C135" s="63"/>
      <c r="D135" s="133"/>
      <c r="E135" s="153"/>
      <c r="F135" s="153"/>
    </row>
    <row r="136" spans="1:6" s="86" customFormat="1" ht="51">
      <c r="A136" s="554" t="s">
        <v>1726</v>
      </c>
      <c r="B136" s="691" t="s">
        <v>1469</v>
      </c>
      <c r="C136" s="63" t="s">
        <v>120</v>
      </c>
      <c r="D136" s="133">
        <v>3</v>
      </c>
      <c r="E136" s="65">
        <v>0</v>
      </c>
      <c r="F136" s="153">
        <f>SUM(D136*E136)</f>
        <v>0</v>
      </c>
    </row>
    <row r="137" spans="1:6" s="86" customFormat="1" ht="12.75">
      <c r="A137" s="555"/>
      <c r="B137" s="691"/>
      <c r="C137" s="63"/>
      <c r="D137" s="133"/>
      <c r="E137" s="153"/>
      <c r="F137" s="153"/>
    </row>
    <row r="138" spans="1:6" s="86" customFormat="1" ht="76.5">
      <c r="A138" s="554" t="s">
        <v>1727</v>
      </c>
      <c r="B138" s="691" t="s">
        <v>1470</v>
      </c>
      <c r="C138" s="63" t="s">
        <v>120</v>
      </c>
      <c r="D138" s="133">
        <v>58</v>
      </c>
      <c r="E138" s="65">
        <v>0</v>
      </c>
      <c r="F138" s="153">
        <f>SUM(D138*E138)</f>
        <v>0</v>
      </c>
    </row>
    <row r="139" spans="1:6" s="86" customFormat="1" ht="12.75">
      <c r="A139" s="555"/>
      <c r="B139" s="689"/>
      <c r="C139" s="63"/>
      <c r="D139" s="133"/>
      <c r="E139" s="153"/>
      <c r="F139" s="153"/>
    </row>
    <row r="140" spans="1:6" s="86" customFormat="1" ht="114.75">
      <c r="A140" s="554" t="s">
        <v>1728</v>
      </c>
      <c r="B140" s="689" t="s">
        <v>1471</v>
      </c>
      <c r="C140" s="63" t="s">
        <v>120</v>
      </c>
      <c r="D140" s="133">
        <v>30</v>
      </c>
      <c r="E140" s="65">
        <v>0</v>
      </c>
      <c r="F140" s="153">
        <f>SUM(D140*E140)</f>
        <v>0</v>
      </c>
    </row>
    <row r="141" spans="1:6" s="86" customFormat="1" ht="12.75">
      <c r="A141" s="555"/>
      <c r="B141" s="689"/>
      <c r="C141" s="63"/>
      <c r="D141" s="133"/>
      <c r="E141" s="153"/>
      <c r="F141" s="153"/>
    </row>
    <row r="142" spans="1:6" s="86" customFormat="1" ht="89.25">
      <c r="A142" s="554" t="s">
        <v>1729</v>
      </c>
      <c r="B142" s="689" t="s">
        <v>1472</v>
      </c>
      <c r="C142" s="63" t="s">
        <v>969</v>
      </c>
      <c r="D142" s="133">
        <v>39</v>
      </c>
      <c r="E142" s="65">
        <v>0</v>
      </c>
      <c r="F142" s="153">
        <f>SUM(D142*E142)</f>
        <v>0</v>
      </c>
    </row>
    <row r="143" spans="1:6" s="86" customFormat="1" ht="12.75">
      <c r="A143" s="555"/>
      <c r="B143" s="689"/>
      <c r="C143" s="63"/>
      <c r="D143" s="133"/>
      <c r="E143" s="153"/>
      <c r="F143" s="153"/>
    </row>
    <row r="144" spans="1:6" s="86" customFormat="1" ht="89.25">
      <c r="A144" s="554" t="s">
        <v>1730</v>
      </c>
      <c r="B144" s="689" t="s">
        <v>1857</v>
      </c>
      <c r="C144" s="63" t="s">
        <v>969</v>
      </c>
      <c r="D144" s="133">
        <v>3.5</v>
      </c>
      <c r="E144" s="65">
        <v>0</v>
      </c>
      <c r="F144" s="153">
        <f>SUM(D144*E144)</f>
        <v>0</v>
      </c>
    </row>
    <row r="145" spans="1:6" s="86" customFormat="1" ht="12.75">
      <c r="A145" s="555"/>
      <c r="B145" s="689" t="s">
        <v>791</v>
      </c>
      <c r="C145" s="63"/>
      <c r="D145" s="133"/>
      <c r="E145" s="153"/>
      <c r="F145" s="153"/>
    </row>
    <row r="146" spans="1:6" s="86" customFormat="1" ht="63.75">
      <c r="A146" s="554" t="s">
        <v>1731</v>
      </c>
      <c r="B146" s="132" t="s">
        <v>1858</v>
      </c>
      <c r="C146" s="63" t="s">
        <v>1452</v>
      </c>
      <c r="D146" s="133">
        <v>73</v>
      </c>
      <c r="E146" s="678">
        <v>0</v>
      </c>
      <c r="F146" s="153">
        <f>SUM(D146*E146)</f>
        <v>0</v>
      </c>
    </row>
    <row r="147" spans="1:6" s="86" customFormat="1" ht="12.75">
      <c r="A147" s="555"/>
      <c r="B147" s="689"/>
      <c r="C147" s="63"/>
      <c r="D147" s="133"/>
      <c r="E147" s="153"/>
      <c r="F147" s="153"/>
    </row>
    <row r="148" spans="1:6" s="86" customFormat="1" ht="51">
      <c r="A148" s="554" t="s">
        <v>1732</v>
      </c>
      <c r="B148" s="689" t="s">
        <v>1473</v>
      </c>
      <c r="C148" s="63"/>
      <c r="D148" s="133"/>
      <c r="E148" s="153"/>
      <c r="F148" s="153"/>
    </row>
    <row r="149" spans="1:6" s="86" customFormat="1" ht="12.75">
      <c r="A149" s="555"/>
      <c r="B149" s="689" t="s">
        <v>1474</v>
      </c>
      <c r="C149" s="63" t="s">
        <v>5</v>
      </c>
      <c r="D149" s="133">
        <v>28</v>
      </c>
      <c r="E149" s="65">
        <v>0</v>
      </c>
      <c r="F149" s="153">
        <f>SUM(D149*E149)</f>
        <v>0</v>
      </c>
    </row>
    <row r="150" spans="1:6" s="86" customFormat="1" ht="12.75">
      <c r="A150" s="555"/>
      <c r="B150" s="689" t="s">
        <v>1475</v>
      </c>
      <c r="C150" s="63" t="s">
        <v>5</v>
      </c>
      <c r="D150" s="133">
        <v>2</v>
      </c>
      <c r="E150" s="65">
        <v>0</v>
      </c>
      <c r="F150" s="153">
        <f>SUM(D150*E150)</f>
        <v>0</v>
      </c>
    </row>
    <row r="151" spans="1:6" s="86" customFormat="1" ht="12.75">
      <c r="A151" s="555"/>
      <c r="B151" s="689" t="s">
        <v>1476</v>
      </c>
      <c r="C151" s="63" t="s">
        <v>5</v>
      </c>
      <c r="D151" s="133">
        <v>2</v>
      </c>
      <c r="E151" s="65">
        <v>0</v>
      </c>
      <c r="F151" s="153">
        <f>SUM(D151*E151)</f>
        <v>0</v>
      </c>
    </row>
    <row r="152" spans="1:6" s="86" customFormat="1" ht="12.75">
      <c r="A152" s="555"/>
      <c r="B152" s="689"/>
      <c r="C152" s="63"/>
      <c r="D152" s="133"/>
      <c r="E152" s="153"/>
      <c r="F152" s="153"/>
    </row>
    <row r="153" spans="1:6" s="86" customFormat="1" ht="76.5">
      <c r="A153" s="555" t="s">
        <v>1733</v>
      </c>
      <c r="B153" s="689" t="s">
        <v>1477</v>
      </c>
      <c r="C153" s="63" t="s">
        <v>120</v>
      </c>
      <c r="D153" s="133">
        <v>84</v>
      </c>
      <c r="E153" s="65">
        <v>0</v>
      </c>
      <c r="F153" s="153">
        <f>SUM(D153*E153)</f>
        <v>0</v>
      </c>
    </row>
    <row r="154" spans="1:6" s="86" customFormat="1" ht="12.75">
      <c r="A154" s="555"/>
      <c r="B154" s="691"/>
      <c r="C154" s="63"/>
      <c r="D154" s="133"/>
      <c r="E154" s="153"/>
      <c r="F154" s="153"/>
    </row>
    <row r="155" spans="1:6" s="86" customFormat="1" ht="89.25">
      <c r="A155" s="555" t="s">
        <v>1734</v>
      </c>
      <c r="B155" s="689" t="s">
        <v>1478</v>
      </c>
      <c r="C155" s="63" t="s">
        <v>120</v>
      </c>
      <c r="D155" s="133">
        <v>335</v>
      </c>
      <c r="E155" s="65">
        <v>0</v>
      </c>
      <c r="F155" s="153">
        <f>SUM(D155*E155)</f>
        <v>0</v>
      </c>
    </row>
    <row r="156" spans="1:6" s="86" customFormat="1" ht="12.75">
      <c r="A156" s="555"/>
      <c r="B156" s="691"/>
      <c r="C156" s="63"/>
      <c r="D156" s="133"/>
      <c r="E156" s="153"/>
      <c r="F156" s="153"/>
    </row>
    <row r="157" spans="1:6" s="86" customFormat="1" ht="127.5">
      <c r="A157" s="555" t="s">
        <v>1735</v>
      </c>
      <c r="B157" s="689" t="s">
        <v>1479</v>
      </c>
      <c r="C157" s="63" t="s">
        <v>120</v>
      </c>
      <c r="D157" s="133">
        <v>23</v>
      </c>
      <c r="E157" s="65">
        <v>0</v>
      </c>
      <c r="F157" s="153">
        <f>SUM(D157*E157)</f>
        <v>0</v>
      </c>
    </row>
    <row r="158" spans="1:6" s="71" customFormat="1" ht="12.75">
      <c r="A158" s="555"/>
      <c r="B158" s="151"/>
      <c r="C158" s="63"/>
      <c r="D158" s="133"/>
      <c r="E158" s="153"/>
      <c r="F158" s="153"/>
    </row>
    <row r="159" spans="1:6" s="71" customFormat="1" ht="89.25">
      <c r="A159" s="555" t="s">
        <v>1736</v>
      </c>
      <c r="B159" s="66" t="s">
        <v>134</v>
      </c>
      <c r="C159" s="63" t="s">
        <v>5</v>
      </c>
      <c r="D159" s="133">
        <v>30</v>
      </c>
      <c r="E159" s="65">
        <v>0</v>
      </c>
      <c r="F159" s="153">
        <f>D159*E159</f>
        <v>0</v>
      </c>
    </row>
    <row r="160" spans="1:6" s="71" customFormat="1" ht="13.5" thickBot="1">
      <c r="A160" s="554"/>
      <c r="B160" s="68"/>
      <c r="C160" s="63"/>
      <c r="D160" s="133"/>
      <c r="E160" s="153"/>
      <c r="F160" s="153"/>
    </row>
    <row r="161" spans="1:7" s="196" customFormat="1" ht="16.5" thickTop="1" thickBot="1">
      <c r="A161" s="140" t="str">
        <f>A128</f>
        <v>3.5</v>
      </c>
      <c r="B161" s="195" t="str">
        <f>B128</f>
        <v>ZIDARSKA DELA</v>
      </c>
      <c r="C161" s="142"/>
      <c r="D161" s="143"/>
      <c r="E161" s="143"/>
      <c r="F161" s="143">
        <f>SUM(F130:F160)</f>
        <v>0</v>
      </c>
    </row>
    <row r="162" spans="1:7" s="196" customFormat="1" ht="15" thickTop="1">
      <c r="A162" s="201"/>
      <c r="B162" s="202"/>
      <c r="C162" s="170"/>
      <c r="D162" s="171"/>
      <c r="E162" s="171"/>
      <c r="F162" s="171"/>
    </row>
    <row r="163" spans="1:7" s="196" customFormat="1">
      <c r="A163" s="201"/>
      <c r="B163" s="202"/>
      <c r="C163" s="170"/>
      <c r="D163" s="171"/>
      <c r="E163" s="171"/>
      <c r="F163" s="171"/>
    </row>
    <row r="164" spans="1:7" s="64" customFormat="1" ht="15">
      <c r="A164" s="126" t="s">
        <v>1737</v>
      </c>
      <c r="B164" s="661" t="s">
        <v>1480</v>
      </c>
      <c r="C164" s="260"/>
      <c r="D164" s="156"/>
      <c r="E164" s="156"/>
      <c r="F164" s="156"/>
    </row>
    <row r="165" spans="1:7" s="64" customFormat="1" ht="15">
      <c r="A165" s="126"/>
      <c r="B165" s="661"/>
      <c r="C165" s="260"/>
      <c r="D165" s="156"/>
      <c r="E165" s="156"/>
      <c r="F165" s="156"/>
    </row>
    <row r="166" spans="1:7" ht="25.5">
      <c r="A166" s="555"/>
      <c r="B166" s="662" t="s">
        <v>1481</v>
      </c>
      <c r="C166" s="260"/>
      <c r="D166" s="584"/>
      <c r="E166" s="584"/>
      <c r="F166" s="584"/>
    </row>
    <row r="167" spans="1:7">
      <c r="A167" s="555"/>
      <c r="B167" s="663" t="s">
        <v>1482</v>
      </c>
      <c r="C167" s="260"/>
      <c r="D167" s="584"/>
      <c r="E167" s="584"/>
      <c r="F167" s="584"/>
    </row>
    <row r="168" spans="1:7" ht="76.5">
      <c r="A168" s="555" t="s">
        <v>1740</v>
      </c>
      <c r="B168" s="662" t="s">
        <v>1864</v>
      </c>
      <c r="C168" s="260" t="s">
        <v>1452</v>
      </c>
      <c r="D168" s="156">
        <v>710</v>
      </c>
      <c r="E168" s="627">
        <v>0</v>
      </c>
      <c r="F168" s="220">
        <f t="shared" ref="F168:F170" si="0">D168*E168</f>
        <v>0</v>
      </c>
      <c r="G168" s="148"/>
    </row>
    <row r="169" spans="1:7">
      <c r="A169" s="555"/>
      <c r="B169" s="692"/>
      <c r="C169" s="260"/>
      <c r="D169" s="156"/>
      <c r="E169" s="156"/>
      <c r="F169" s="220"/>
      <c r="G169" s="148"/>
    </row>
    <row r="170" spans="1:7" ht="63.75">
      <c r="A170" s="555" t="s">
        <v>1741</v>
      </c>
      <c r="B170" s="662" t="s">
        <v>1738</v>
      </c>
      <c r="C170" s="260" t="s">
        <v>1452</v>
      </c>
      <c r="D170" s="156">
        <v>710</v>
      </c>
      <c r="E170" s="627">
        <v>0</v>
      </c>
      <c r="F170" s="220">
        <f t="shared" si="0"/>
        <v>0</v>
      </c>
    </row>
    <row r="171" spans="1:7">
      <c r="A171" s="555"/>
      <c r="B171" s="692"/>
      <c r="C171" s="260"/>
      <c r="D171" s="156"/>
      <c r="E171" s="156"/>
      <c r="F171" s="220"/>
    </row>
    <row r="172" spans="1:7" ht="76.5">
      <c r="A172" s="555" t="s">
        <v>1742</v>
      </c>
      <c r="B172" s="662" t="s">
        <v>1739</v>
      </c>
      <c r="C172" s="260" t="s">
        <v>1452</v>
      </c>
      <c r="D172" s="156">
        <v>710</v>
      </c>
      <c r="E172" s="627">
        <v>0</v>
      </c>
      <c r="F172" s="220">
        <f t="shared" ref="F172" si="1">D172*E172</f>
        <v>0</v>
      </c>
    </row>
    <row r="173" spans="1:7">
      <c r="A173" s="555"/>
      <c r="B173" s="662"/>
      <c r="C173" s="260"/>
      <c r="D173" s="156"/>
      <c r="E173" s="156"/>
      <c r="F173" s="220"/>
    </row>
    <row r="174" spans="1:7" ht="127.5">
      <c r="A174" s="555" t="s">
        <v>1743</v>
      </c>
      <c r="B174" s="662" t="s">
        <v>1865</v>
      </c>
      <c r="C174" s="260" t="s">
        <v>1452</v>
      </c>
      <c r="D174" s="156">
        <v>710</v>
      </c>
      <c r="E174" s="627">
        <v>0</v>
      </c>
      <c r="F174" s="220">
        <f t="shared" ref="F174" si="2">D174*E174</f>
        <v>0</v>
      </c>
    </row>
    <row r="175" spans="1:7" s="64" customFormat="1" ht="12.75">
      <c r="A175" s="555"/>
      <c r="B175" s="659"/>
      <c r="C175" s="260"/>
      <c r="D175" s="220"/>
      <c r="E175" s="220"/>
      <c r="F175" s="220"/>
    </row>
    <row r="176" spans="1:7" s="86" customFormat="1" ht="267.75">
      <c r="A176" s="555" t="s">
        <v>1744</v>
      </c>
      <c r="B176" s="659" t="s">
        <v>1866</v>
      </c>
      <c r="C176" s="260" t="s">
        <v>1452</v>
      </c>
      <c r="D176" s="220">
        <v>710</v>
      </c>
      <c r="E176" s="679">
        <v>0</v>
      </c>
      <c r="F176" s="220">
        <f>D176*E176</f>
        <v>0</v>
      </c>
    </row>
    <row r="177" spans="1:6" s="86" customFormat="1" ht="12.75">
      <c r="A177" s="555"/>
      <c r="B177" s="664"/>
      <c r="C177" s="260"/>
      <c r="D177" s="220"/>
      <c r="E177" s="220"/>
      <c r="F177" s="220"/>
    </row>
    <row r="178" spans="1:6" s="86" customFormat="1" ht="140.25">
      <c r="A178" s="555" t="s">
        <v>1745</v>
      </c>
      <c r="B178" s="659" t="s">
        <v>1483</v>
      </c>
      <c r="C178" s="260" t="s">
        <v>1452</v>
      </c>
      <c r="D178" s="220">
        <v>280</v>
      </c>
      <c r="E178" s="679">
        <v>0</v>
      </c>
      <c r="F178" s="220">
        <f>D178*E178</f>
        <v>0</v>
      </c>
    </row>
    <row r="179" spans="1:6" s="86" customFormat="1" ht="12.75">
      <c r="A179" s="555"/>
      <c r="B179" s="660"/>
      <c r="C179" s="260"/>
      <c r="D179" s="220"/>
      <c r="E179" s="220"/>
      <c r="F179" s="220"/>
    </row>
    <row r="180" spans="1:6" s="86" customFormat="1" ht="12.75">
      <c r="A180" s="555"/>
      <c r="B180" s="663" t="s">
        <v>1859</v>
      </c>
      <c r="C180" s="260"/>
      <c r="D180" s="156"/>
      <c r="E180" s="156"/>
      <c r="F180" s="156"/>
    </row>
    <row r="181" spans="1:6" ht="63.75">
      <c r="A181" s="555" t="s">
        <v>1746</v>
      </c>
      <c r="B181" s="692" t="s">
        <v>1860</v>
      </c>
      <c r="C181" s="260" t="s">
        <v>1452</v>
      </c>
      <c r="D181" s="156">
        <v>120</v>
      </c>
      <c r="E181" s="627">
        <v>0</v>
      </c>
      <c r="F181" s="220">
        <f t="shared" ref="F181" si="3">D181*E181</f>
        <v>0</v>
      </c>
    </row>
    <row r="182" spans="1:6">
      <c r="A182" s="555"/>
      <c r="B182" s="692"/>
      <c r="C182" s="260"/>
      <c r="D182" s="156"/>
      <c r="E182" s="156"/>
      <c r="F182" s="220"/>
    </row>
    <row r="183" spans="1:6" ht="76.5">
      <c r="A183" s="555" t="s">
        <v>1747</v>
      </c>
      <c r="B183" s="692" t="s">
        <v>1861</v>
      </c>
      <c r="C183" s="260" t="s">
        <v>1452</v>
      </c>
      <c r="D183" s="156">
        <v>120</v>
      </c>
      <c r="E183" s="627">
        <v>0</v>
      </c>
      <c r="F183" s="220">
        <f t="shared" ref="F183" si="4">D183*E183</f>
        <v>0</v>
      </c>
    </row>
    <row r="184" spans="1:6">
      <c r="A184" s="555"/>
      <c r="B184" s="692"/>
      <c r="C184" s="260"/>
      <c r="D184" s="156"/>
      <c r="E184" s="156"/>
      <c r="F184" s="220"/>
    </row>
    <row r="185" spans="1:6" ht="89.25">
      <c r="A185" s="555" t="s">
        <v>1748</v>
      </c>
      <c r="B185" s="692" t="s">
        <v>1862</v>
      </c>
      <c r="C185" s="260" t="s">
        <v>1452</v>
      </c>
      <c r="D185" s="156">
        <v>120</v>
      </c>
      <c r="E185" s="627">
        <v>0</v>
      </c>
      <c r="F185" s="220">
        <f t="shared" ref="F185" si="5">D185*E185</f>
        <v>0</v>
      </c>
    </row>
    <row r="186" spans="1:6">
      <c r="A186" s="555"/>
      <c r="B186" s="692"/>
      <c r="C186" s="260"/>
      <c r="D186" s="156"/>
      <c r="E186" s="156"/>
      <c r="F186" s="220"/>
    </row>
    <row r="187" spans="1:6" ht="102">
      <c r="A187" s="555" t="s">
        <v>1749</v>
      </c>
      <c r="B187" s="662" t="s">
        <v>1863</v>
      </c>
      <c r="C187" s="260" t="s">
        <v>1452</v>
      </c>
      <c r="D187" s="156">
        <v>120</v>
      </c>
      <c r="E187" s="627">
        <v>0</v>
      </c>
      <c r="F187" s="220">
        <f t="shared" ref="F187" si="6">D187*E187</f>
        <v>0</v>
      </c>
    </row>
    <row r="188" spans="1:6">
      <c r="A188" s="555"/>
      <c r="B188" s="692"/>
      <c r="C188" s="260"/>
      <c r="D188" s="156"/>
      <c r="E188" s="156"/>
      <c r="F188" s="220"/>
    </row>
    <row r="189" spans="1:6" ht="127.5">
      <c r="A189" s="555" t="s">
        <v>1750</v>
      </c>
      <c r="B189" s="662" t="s">
        <v>1484</v>
      </c>
      <c r="C189" s="260" t="s">
        <v>1452</v>
      </c>
      <c r="D189" s="156">
        <v>78</v>
      </c>
      <c r="E189" s="627">
        <v>0</v>
      </c>
      <c r="F189" s="220">
        <f t="shared" ref="F189" si="7">D189*E189</f>
        <v>0</v>
      </c>
    </row>
    <row r="190" spans="1:6" s="86" customFormat="1" ht="12.75">
      <c r="A190" s="555"/>
      <c r="B190" s="693"/>
      <c r="C190" s="260"/>
      <c r="D190" s="156"/>
      <c r="E190" s="156" t="s">
        <v>1485</v>
      </c>
      <c r="F190" s="156"/>
    </row>
    <row r="191" spans="1:6" s="86" customFormat="1" ht="63.75">
      <c r="A191" s="554" t="s">
        <v>1751</v>
      </c>
      <c r="B191" s="693" t="s">
        <v>1486</v>
      </c>
      <c r="C191" s="260"/>
      <c r="D191" s="156"/>
      <c r="E191" s="156" t="s">
        <v>1485</v>
      </c>
      <c r="F191" s="156"/>
    </row>
    <row r="192" spans="1:6" s="86" customFormat="1" ht="12.75">
      <c r="A192" s="554"/>
      <c r="B192" s="694" t="s">
        <v>1487</v>
      </c>
      <c r="C192" s="260" t="s">
        <v>1452</v>
      </c>
      <c r="D192" s="156">
        <v>30</v>
      </c>
      <c r="E192" s="627">
        <v>0</v>
      </c>
      <c r="F192" s="156">
        <f>SUM(D192*E192)</f>
        <v>0</v>
      </c>
    </row>
    <row r="193" spans="1:6" s="86" customFormat="1" ht="12.75">
      <c r="A193" s="554"/>
      <c r="B193" s="693"/>
      <c r="C193" s="260"/>
      <c r="D193" s="156"/>
      <c r="E193" s="156" t="s">
        <v>1485</v>
      </c>
      <c r="F193" s="156"/>
    </row>
    <row r="194" spans="1:6" s="86" customFormat="1" ht="63.75">
      <c r="A194" s="554" t="s">
        <v>1752</v>
      </c>
      <c r="B194" s="693" t="s">
        <v>1488</v>
      </c>
      <c r="C194" s="260" t="s">
        <v>1452</v>
      </c>
      <c r="D194" s="156">
        <v>42</v>
      </c>
      <c r="E194" s="627">
        <v>0</v>
      </c>
      <c r="F194" s="156">
        <f>SUM(D194*E194)</f>
        <v>0</v>
      </c>
    </row>
    <row r="195" spans="1:6" s="86" customFormat="1" ht="12.75">
      <c r="A195" s="554"/>
      <c r="B195" s="693"/>
      <c r="C195" s="260"/>
      <c r="D195" s="156"/>
      <c r="E195" s="156" t="s">
        <v>1485</v>
      </c>
      <c r="F195" s="156"/>
    </row>
    <row r="196" spans="1:6" s="86" customFormat="1" ht="51">
      <c r="A196" s="1070" t="s">
        <v>1753</v>
      </c>
      <c r="B196" s="693" t="s">
        <v>1489</v>
      </c>
      <c r="C196" s="260"/>
      <c r="D196" s="156"/>
      <c r="E196" s="156" t="s">
        <v>1485</v>
      </c>
      <c r="F196" s="156"/>
    </row>
    <row r="197" spans="1:6" s="86" customFormat="1" ht="12.75">
      <c r="A197" s="1070"/>
      <c r="B197" s="694" t="s">
        <v>1490</v>
      </c>
      <c r="C197" s="260" t="s">
        <v>1452</v>
      </c>
      <c r="D197" s="156">
        <v>122</v>
      </c>
      <c r="E197" s="627">
        <v>0</v>
      </c>
      <c r="F197" s="156">
        <f>SUM(D197*E197)</f>
        <v>0</v>
      </c>
    </row>
    <row r="198" spans="1:6" s="86" customFormat="1" ht="12.75">
      <c r="A198" s="1070"/>
      <c r="B198" s="693"/>
      <c r="C198" s="260"/>
      <c r="D198" s="156"/>
      <c r="E198" s="156" t="s">
        <v>1485</v>
      </c>
      <c r="F198" s="156"/>
    </row>
    <row r="199" spans="1:6" s="86" customFormat="1" ht="51">
      <c r="A199" s="555" t="s">
        <v>1754</v>
      </c>
      <c r="B199" s="693" t="s">
        <v>1491</v>
      </c>
      <c r="C199" s="260"/>
      <c r="D199" s="156"/>
      <c r="E199" s="156" t="s">
        <v>1485</v>
      </c>
      <c r="F199" s="156"/>
    </row>
    <row r="200" spans="1:6" s="86" customFormat="1" ht="12.75">
      <c r="A200" s="555"/>
      <c r="B200" s="694" t="s">
        <v>1492</v>
      </c>
      <c r="C200" s="260" t="s">
        <v>969</v>
      </c>
      <c r="D200" s="156">
        <v>11</v>
      </c>
      <c r="E200" s="627">
        <v>0</v>
      </c>
      <c r="F200" s="156">
        <f>SUM(D200*E200)</f>
        <v>0</v>
      </c>
    </row>
    <row r="201" spans="1:6" ht="15">
      <c r="A201" s="589"/>
      <c r="B201" s="702"/>
      <c r="C201" s="630"/>
      <c r="D201" s="652"/>
      <c r="E201" s="652" t="s">
        <v>1485</v>
      </c>
      <c r="F201" s="652"/>
    </row>
    <row r="202" spans="1:6" s="86" customFormat="1" ht="127.5">
      <c r="A202" s="1070" t="s">
        <v>1755</v>
      </c>
      <c r="B202" s="693" t="s">
        <v>1493</v>
      </c>
      <c r="C202" s="260"/>
      <c r="D202" s="156"/>
      <c r="E202" s="156" t="s">
        <v>1485</v>
      </c>
      <c r="F202" s="156"/>
    </row>
    <row r="203" spans="1:6" s="86" customFormat="1" ht="12.75">
      <c r="A203" s="1070"/>
      <c r="B203" s="694" t="s">
        <v>1494</v>
      </c>
      <c r="C203" s="260" t="s">
        <v>1452</v>
      </c>
      <c r="D203" s="156">
        <v>48</v>
      </c>
      <c r="E203" s="627">
        <v>0</v>
      </c>
      <c r="F203" s="156">
        <f>SUM(D203*E203)</f>
        <v>0</v>
      </c>
    </row>
    <row r="204" spans="1:6" s="86" customFormat="1" ht="12.75">
      <c r="A204" s="555"/>
      <c r="B204" s="693"/>
      <c r="C204" s="260"/>
      <c r="D204" s="156"/>
      <c r="E204" s="156"/>
      <c r="F204" s="156"/>
    </row>
    <row r="205" spans="1:6" s="631" customFormat="1" ht="89.25">
      <c r="A205" s="555" t="s">
        <v>1756</v>
      </c>
      <c r="B205" s="695" t="s">
        <v>1495</v>
      </c>
      <c r="C205" s="568" t="s">
        <v>1452</v>
      </c>
      <c r="D205" s="156">
        <v>13</v>
      </c>
      <c r="E205" s="627">
        <v>0</v>
      </c>
      <c r="F205" s="156">
        <f>SUM(D205*E205)</f>
        <v>0</v>
      </c>
    </row>
    <row r="206" spans="1:6" s="631" customFormat="1" ht="12.75">
      <c r="A206" s="555"/>
      <c r="B206" s="695"/>
      <c r="C206" s="568"/>
      <c r="D206" s="156"/>
      <c r="E206" s="156"/>
      <c r="F206" s="156"/>
    </row>
    <row r="207" spans="1:6" s="631" customFormat="1" ht="89.25">
      <c r="A207" s="555" t="s">
        <v>1757</v>
      </c>
      <c r="B207" s="695" t="s">
        <v>1496</v>
      </c>
      <c r="C207" s="568" t="s">
        <v>1452</v>
      </c>
      <c r="D207" s="156">
        <v>8</v>
      </c>
      <c r="E207" s="627">
        <v>0</v>
      </c>
      <c r="F207" s="156">
        <f>SUM(D207*E207)</f>
        <v>0</v>
      </c>
    </row>
    <row r="208" spans="1:6" s="631" customFormat="1" ht="12.75">
      <c r="A208" s="555"/>
      <c r="B208" s="567"/>
      <c r="C208" s="568"/>
      <c r="D208" s="133"/>
      <c r="E208" s="153"/>
      <c r="F208" s="156"/>
    </row>
    <row r="209" spans="1:8" s="86" customFormat="1" ht="89.25">
      <c r="A209" s="555" t="s">
        <v>1758</v>
      </c>
      <c r="B209" s="72" t="s">
        <v>1497</v>
      </c>
      <c r="C209" s="260"/>
      <c r="D209" s="133"/>
      <c r="E209" s="153" t="s">
        <v>1485</v>
      </c>
      <c r="F209" s="153"/>
    </row>
    <row r="210" spans="1:8" s="86" customFormat="1" ht="12.75">
      <c r="A210" s="555"/>
      <c r="B210" s="72"/>
      <c r="C210" s="260"/>
      <c r="D210" s="133"/>
      <c r="E210" s="153"/>
      <c r="F210" s="153"/>
    </row>
    <row r="211" spans="1:8" s="86" customFormat="1" ht="12.75">
      <c r="A211" s="555"/>
      <c r="B211" s="569" t="s">
        <v>1498</v>
      </c>
      <c r="C211" s="260"/>
      <c r="D211" s="133"/>
      <c r="E211" s="153"/>
      <c r="F211" s="153"/>
    </row>
    <row r="212" spans="1:8" s="86" customFormat="1" ht="12.75">
      <c r="A212" s="555"/>
      <c r="B212" s="570" t="s">
        <v>1499</v>
      </c>
      <c r="C212" s="260"/>
      <c r="D212" s="133"/>
      <c r="E212" s="153"/>
      <c r="F212" s="153"/>
    </row>
    <row r="213" spans="1:8" s="86" customFormat="1" ht="12.75">
      <c r="A213" s="555"/>
      <c r="B213" s="72" t="s">
        <v>1500</v>
      </c>
      <c r="C213" s="632" t="s">
        <v>554</v>
      </c>
      <c r="D213" s="633">
        <v>25</v>
      </c>
      <c r="E213" s="634"/>
      <c r="F213" s="634"/>
      <c r="G213" s="635"/>
      <c r="H213" s="558">
        <f>F213/D213</f>
        <v>0</v>
      </c>
    </row>
    <row r="214" spans="1:8" s="86" customFormat="1" ht="12.75">
      <c r="A214" s="555"/>
      <c r="B214" s="72" t="s">
        <v>1501</v>
      </c>
      <c r="C214" s="632" t="s">
        <v>554</v>
      </c>
      <c r="D214" s="633">
        <v>45</v>
      </c>
      <c r="E214" s="634"/>
      <c r="F214" s="634"/>
      <c r="G214" s="635"/>
      <c r="H214" s="558">
        <f>F214/D214</f>
        <v>0</v>
      </c>
    </row>
    <row r="215" spans="1:8" s="86" customFormat="1" ht="12.75">
      <c r="A215" s="555"/>
      <c r="B215" s="72" t="s">
        <v>1502</v>
      </c>
      <c r="C215" s="632" t="s">
        <v>554</v>
      </c>
      <c r="D215" s="633">
        <v>38</v>
      </c>
      <c r="E215" s="634"/>
      <c r="F215" s="634"/>
      <c r="G215" s="635"/>
      <c r="H215" s="558">
        <f>F215/D215</f>
        <v>0</v>
      </c>
    </row>
    <row r="216" spans="1:8" s="86" customFormat="1" ht="12.75">
      <c r="A216" s="555"/>
      <c r="B216" s="72" t="s">
        <v>1503</v>
      </c>
      <c r="C216" s="632" t="s">
        <v>554</v>
      </c>
      <c r="D216" s="633">
        <v>3</v>
      </c>
      <c r="E216" s="634"/>
      <c r="F216" s="634"/>
      <c r="G216" s="635"/>
      <c r="H216" s="558">
        <f>F216/D216</f>
        <v>0</v>
      </c>
    </row>
    <row r="217" spans="1:8" s="86" customFormat="1" ht="12.75">
      <c r="A217" s="555"/>
      <c r="B217" s="72" t="s">
        <v>1504</v>
      </c>
      <c r="C217" s="632" t="s">
        <v>554</v>
      </c>
      <c r="D217" s="633">
        <v>8</v>
      </c>
      <c r="E217" s="634"/>
      <c r="F217" s="634"/>
      <c r="G217" s="635"/>
      <c r="H217" s="558">
        <f t="shared" ref="H217:H225" si="8">F217/D217</f>
        <v>0</v>
      </c>
    </row>
    <row r="218" spans="1:8" s="86" customFormat="1" ht="12.75">
      <c r="A218" s="555"/>
      <c r="B218" s="72" t="s">
        <v>1505</v>
      </c>
      <c r="C218" s="632" t="s">
        <v>554</v>
      </c>
      <c r="D218" s="633">
        <v>12</v>
      </c>
      <c r="E218" s="634"/>
      <c r="F218" s="634"/>
      <c r="G218" s="635"/>
      <c r="H218" s="558">
        <f t="shared" si="8"/>
        <v>0</v>
      </c>
    </row>
    <row r="219" spans="1:8" s="86" customFormat="1" ht="12.75">
      <c r="A219" s="555"/>
      <c r="B219" s="72" t="s">
        <v>1506</v>
      </c>
      <c r="C219" s="632" t="s">
        <v>554</v>
      </c>
      <c r="D219" s="633">
        <v>9</v>
      </c>
      <c r="E219" s="634"/>
      <c r="F219" s="634"/>
      <c r="G219" s="635"/>
      <c r="H219" s="558">
        <f t="shared" si="8"/>
        <v>0</v>
      </c>
    </row>
    <row r="220" spans="1:8" s="86" customFormat="1" ht="12.75">
      <c r="A220" s="555"/>
      <c r="B220" s="72" t="s">
        <v>1507</v>
      </c>
      <c r="C220" s="632" t="s">
        <v>554</v>
      </c>
      <c r="D220" s="633">
        <v>13</v>
      </c>
      <c r="E220" s="634"/>
      <c r="F220" s="634"/>
      <c r="G220" s="635"/>
      <c r="H220" s="558">
        <f t="shared" si="8"/>
        <v>0</v>
      </c>
    </row>
    <row r="221" spans="1:8" s="86" customFormat="1" ht="12.75">
      <c r="A221" s="555"/>
      <c r="B221" s="72" t="s">
        <v>1508</v>
      </c>
      <c r="C221" s="632" t="s">
        <v>554</v>
      </c>
      <c r="D221" s="633">
        <v>8</v>
      </c>
      <c r="E221" s="634"/>
      <c r="F221" s="634"/>
      <c r="G221" s="635"/>
      <c r="H221" s="558">
        <f t="shared" si="8"/>
        <v>0</v>
      </c>
    </row>
    <row r="222" spans="1:8" s="86" customFormat="1" ht="12.75">
      <c r="A222" s="555"/>
      <c r="B222" s="72" t="s">
        <v>1509</v>
      </c>
      <c r="C222" s="632" t="s">
        <v>554</v>
      </c>
      <c r="D222" s="633">
        <v>3</v>
      </c>
      <c r="E222" s="634"/>
      <c r="F222" s="634"/>
      <c r="G222" s="635"/>
      <c r="H222" s="558">
        <f t="shared" si="8"/>
        <v>0</v>
      </c>
    </row>
    <row r="223" spans="1:8" s="86" customFormat="1" ht="12.75">
      <c r="A223" s="555"/>
      <c r="B223" s="72" t="s">
        <v>1510</v>
      </c>
      <c r="C223" s="632" t="s">
        <v>554</v>
      </c>
      <c r="D223" s="633">
        <v>2</v>
      </c>
      <c r="E223" s="634"/>
      <c r="F223" s="634"/>
      <c r="G223" s="635"/>
      <c r="H223" s="558">
        <f t="shared" si="8"/>
        <v>0</v>
      </c>
    </row>
    <row r="224" spans="1:8" s="86" customFormat="1" ht="12.75">
      <c r="A224" s="555"/>
      <c r="B224" s="72" t="s">
        <v>1511</v>
      </c>
      <c r="C224" s="632" t="s">
        <v>554</v>
      </c>
      <c r="D224" s="633">
        <v>4</v>
      </c>
      <c r="E224" s="634"/>
      <c r="F224" s="634"/>
      <c r="G224" s="635"/>
      <c r="H224" s="558">
        <f t="shared" si="8"/>
        <v>0</v>
      </c>
    </row>
    <row r="225" spans="1:9" s="86" customFormat="1" ht="12.75">
      <c r="A225" s="555"/>
      <c r="B225" s="72" t="s">
        <v>1512</v>
      </c>
      <c r="C225" s="632" t="s">
        <v>554</v>
      </c>
      <c r="D225" s="633">
        <v>1</v>
      </c>
      <c r="E225" s="634"/>
      <c r="F225" s="634"/>
      <c r="G225" s="635"/>
      <c r="H225" s="558">
        <f t="shared" si="8"/>
        <v>0</v>
      </c>
    </row>
    <row r="226" spans="1:9" s="86" customFormat="1" ht="12.75">
      <c r="A226" s="555"/>
      <c r="B226" s="72"/>
      <c r="C226" s="632"/>
      <c r="D226" s="133"/>
      <c r="E226" s="153"/>
      <c r="F226" s="153"/>
      <c r="H226" s="558"/>
    </row>
    <row r="227" spans="1:9" s="86" customFormat="1" ht="12.75">
      <c r="A227" s="555"/>
      <c r="B227" s="569" t="s">
        <v>1513</v>
      </c>
      <c r="C227" s="632"/>
      <c r="D227" s="133"/>
      <c r="E227" s="153"/>
      <c r="F227" s="153"/>
      <c r="H227" s="558"/>
    </row>
    <row r="228" spans="1:9" s="86" customFormat="1" ht="12.75">
      <c r="A228" s="555"/>
      <c r="B228" s="238" t="s">
        <v>1514</v>
      </c>
      <c r="C228" s="632" t="s">
        <v>554</v>
      </c>
      <c r="D228" s="633">
        <v>50</v>
      </c>
      <c r="E228" s="634"/>
      <c r="F228" s="634"/>
      <c r="G228" s="633"/>
      <c r="H228" s="558">
        <f>F228/D228</f>
        <v>0</v>
      </c>
    </row>
    <row r="229" spans="1:9" s="86" customFormat="1" ht="12.75">
      <c r="A229" s="555"/>
      <c r="B229" s="238" t="s">
        <v>1515</v>
      </c>
      <c r="C229" s="632" t="s">
        <v>554</v>
      </c>
      <c r="D229" s="633">
        <v>50</v>
      </c>
      <c r="E229" s="634"/>
      <c r="F229" s="634"/>
      <c r="G229" s="633"/>
      <c r="H229" s="558">
        <f>F229/D229</f>
        <v>0</v>
      </c>
    </row>
    <row r="230" spans="1:9" s="86" customFormat="1" ht="12.75">
      <c r="A230" s="555"/>
      <c r="B230" s="238" t="s">
        <v>1516</v>
      </c>
      <c r="C230" s="632" t="s">
        <v>554</v>
      </c>
      <c r="D230" s="633">
        <v>75</v>
      </c>
      <c r="E230" s="634"/>
      <c r="F230" s="634"/>
      <c r="G230" s="633"/>
      <c r="H230" s="558">
        <f>F230/D230</f>
        <v>0</v>
      </c>
    </row>
    <row r="231" spans="1:9" s="86" customFormat="1" ht="12.75">
      <c r="A231" s="555"/>
      <c r="B231" s="238" t="s">
        <v>1517</v>
      </c>
      <c r="C231" s="632" t="s">
        <v>554</v>
      </c>
      <c r="D231" s="633">
        <v>350</v>
      </c>
      <c r="E231" s="634"/>
      <c r="F231" s="634"/>
      <c r="G231" s="633"/>
      <c r="H231" s="558">
        <f>F231/D231</f>
        <v>0</v>
      </c>
    </row>
    <row r="232" spans="1:9" s="86" customFormat="1" ht="12.75">
      <c r="A232" s="555"/>
      <c r="B232" s="238" t="s">
        <v>1518</v>
      </c>
      <c r="C232" s="632" t="s">
        <v>100</v>
      </c>
      <c r="D232" s="633">
        <v>75</v>
      </c>
      <c r="E232" s="634"/>
      <c r="F232" s="634"/>
      <c r="G232" s="633"/>
      <c r="H232" s="558">
        <f t="shared" ref="H232:H241" si="9">F232/D232</f>
        <v>0</v>
      </c>
    </row>
    <row r="233" spans="1:9" s="86" customFormat="1" ht="12.75">
      <c r="A233" s="555"/>
      <c r="B233" s="238" t="s">
        <v>1519</v>
      </c>
      <c r="C233" s="632" t="s">
        <v>554</v>
      </c>
      <c r="D233" s="633">
        <v>8</v>
      </c>
      <c r="E233" s="634"/>
      <c r="F233" s="634"/>
      <c r="G233" s="633"/>
      <c r="H233" s="558">
        <f t="shared" si="9"/>
        <v>0</v>
      </c>
    </row>
    <row r="234" spans="1:9" s="86" customFormat="1" ht="12.75">
      <c r="A234" s="555"/>
      <c r="B234" s="238" t="s">
        <v>1520</v>
      </c>
      <c r="C234" s="632" t="s">
        <v>554</v>
      </c>
      <c r="D234" s="633">
        <v>24</v>
      </c>
      <c r="E234" s="634"/>
      <c r="F234" s="634"/>
      <c r="G234" s="633"/>
      <c r="H234" s="558">
        <f t="shared" si="9"/>
        <v>0</v>
      </c>
    </row>
    <row r="235" spans="1:9" s="86" customFormat="1" ht="12.75">
      <c r="A235" s="555"/>
      <c r="B235" s="238" t="s">
        <v>1521</v>
      </c>
      <c r="C235" s="632" t="s">
        <v>554</v>
      </c>
      <c r="D235" s="633">
        <v>50</v>
      </c>
      <c r="E235" s="634"/>
      <c r="F235" s="634"/>
      <c r="G235" s="633"/>
      <c r="H235" s="558">
        <f t="shared" si="9"/>
        <v>0</v>
      </c>
    </row>
    <row r="236" spans="1:9" s="86" customFormat="1" ht="12.75">
      <c r="A236" s="555"/>
      <c r="B236" s="238" t="s">
        <v>1522</v>
      </c>
      <c r="C236" s="632" t="s">
        <v>554</v>
      </c>
      <c r="D236" s="633">
        <v>150</v>
      </c>
      <c r="E236" s="634"/>
      <c r="F236" s="634"/>
      <c r="G236" s="633"/>
      <c r="H236" s="558">
        <f t="shared" si="9"/>
        <v>0</v>
      </c>
    </row>
    <row r="237" spans="1:9" s="86" customFormat="1" ht="12.75">
      <c r="A237" s="555"/>
      <c r="B237" s="238" t="s">
        <v>1523</v>
      </c>
      <c r="C237" s="632" t="s">
        <v>554</v>
      </c>
      <c r="D237" s="633">
        <v>50</v>
      </c>
      <c r="E237" s="634"/>
      <c r="F237" s="634"/>
      <c r="G237" s="633"/>
      <c r="H237" s="558">
        <f t="shared" si="9"/>
        <v>0</v>
      </c>
      <c r="I237" s="558"/>
    </row>
    <row r="238" spans="1:9" s="86" customFormat="1" ht="12.75">
      <c r="A238" s="555"/>
      <c r="B238" s="238" t="s">
        <v>1524</v>
      </c>
      <c r="C238" s="632" t="s">
        <v>100</v>
      </c>
      <c r="D238" s="633">
        <v>120</v>
      </c>
      <c r="E238" s="634"/>
      <c r="F238" s="634"/>
      <c r="G238" s="633"/>
      <c r="H238" s="558">
        <f t="shared" si="9"/>
        <v>0</v>
      </c>
    </row>
    <row r="239" spans="1:9" s="86" customFormat="1" ht="12.75">
      <c r="A239" s="555"/>
      <c r="B239" s="238" t="s">
        <v>1525</v>
      </c>
      <c r="C239" s="632" t="s">
        <v>554</v>
      </c>
      <c r="D239" s="633">
        <v>20</v>
      </c>
      <c r="E239" s="634"/>
      <c r="F239" s="634"/>
      <c r="G239" s="633"/>
      <c r="H239" s="558">
        <f t="shared" si="9"/>
        <v>0</v>
      </c>
    </row>
    <row r="240" spans="1:9" s="86" customFormat="1" ht="12.75">
      <c r="A240" s="555"/>
      <c r="B240" s="238" t="s">
        <v>1526</v>
      </c>
      <c r="C240" s="632" t="s">
        <v>554</v>
      </c>
      <c r="D240" s="633">
        <v>75</v>
      </c>
      <c r="E240" s="634"/>
      <c r="F240" s="634"/>
      <c r="G240" s="633"/>
      <c r="H240" s="558">
        <f t="shared" si="9"/>
        <v>0</v>
      </c>
    </row>
    <row r="241" spans="1:10" s="86" customFormat="1" ht="12.75">
      <c r="A241" s="555"/>
      <c r="B241" s="238" t="s">
        <v>1527</v>
      </c>
      <c r="C241" s="632" t="s">
        <v>554</v>
      </c>
      <c r="D241" s="633">
        <v>50</v>
      </c>
      <c r="E241" s="634"/>
      <c r="F241" s="634"/>
      <c r="G241" s="633"/>
      <c r="H241" s="558">
        <f t="shared" si="9"/>
        <v>0</v>
      </c>
    </row>
    <row r="242" spans="1:10" s="86" customFormat="1" ht="12.75">
      <c r="A242" s="555"/>
      <c r="B242" s="72"/>
      <c r="C242" s="260"/>
      <c r="D242" s="133"/>
      <c r="E242" s="634"/>
      <c r="F242" s="634"/>
      <c r="H242" s="558"/>
    </row>
    <row r="243" spans="1:10" s="86" customFormat="1" ht="12.75">
      <c r="A243" s="555"/>
      <c r="B243" s="569" t="s">
        <v>1528</v>
      </c>
      <c r="C243" s="260"/>
      <c r="D243" s="133"/>
      <c r="E243" s="153"/>
      <c r="F243" s="153"/>
      <c r="H243" s="558"/>
    </row>
    <row r="244" spans="1:10" s="86" customFormat="1" ht="12.75">
      <c r="A244" s="555"/>
      <c r="B244" s="238" t="s">
        <v>1529</v>
      </c>
      <c r="C244" s="632" t="s">
        <v>554</v>
      </c>
      <c r="D244" s="633">
        <v>13</v>
      </c>
      <c r="E244" s="634"/>
      <c r="F244" s="634"/>
      <c r="G244" s="633"/>
      <c r="H244" s="558">
        <f>F244/D244</f>
        <v>0</v>
      </c>
    </row>
    <row r="245" spans="1:10" s="86" customFormat="1" ht="25.5">
      <c r="A245" s="555"/>
      <c r="B245" s="238" t="s">
        <v>1530</v>
      </c>
      <c r="C245" s="632" t="s">
        <v>554</v>
      </c>
      <c r="D245" s="633">
        <v>13</v>
      </c>
      <c r="E245" s="634"/>
      <c r="F245" s="634"/>
      <c r="G245" s="633"/>
      <c r="H245" s="558">
        <f>F245/D245</f>
        <v>0</v>
      </c>
    </row>
    <row r="246" spans="1:10" s="86" customFormat="1" ht="25.5">
      <c r="A246" s="555"/>
      <c r="B246" s="238" t="s">
        <v>1867</v>
      </c>
      <c r="C246" s="632" t="s">
        <v>554</v>
      </c>
      <c r="D246" s="633">
        <v>13</v>
      </c>
      <c r="E246" s="634"/>
      <c r="F246" s="634"/>
      <c r="G246" s="633"/>
      <c r="H246" s="558">
        <f>F246/D246</f>
        <v>0</v>
      </c>
    </row>
    <row r="247" spans="1:10" s="86" customFormat="1" ht="12.75">
      <c r="A247" s="555"/>
      <c r="B247" s="238" t="s">
        <v>1531</v>
      </c>
      <c r="C247" s="632" t="s">
        <v>554</v>
      </c>
      <c r="D247" s="633">
        <v>13</v>
      </c>
      <c r="E247" s="634"/>
      <c r="F247" s="634"/>
      <c r="G247" s="633"/>
      <c r="H247" s="558">
        <f>F247/D247</f>
        <v>0</v>
      </c>
    </row>
    <row r="248" spans="1:10" s="86" customFormat="1" ht="12.75">
      <c r="A248" s="555"/>
      <c r="B248" s="72"/>
      <c r="C248" s="260"/>
      <c r="D248" s="133"/>
      <c r="E248" s="153"/>
      <c r="F248" s="153"/>
      <c r="H248" s="558"/>
    </row>
    <row r="249" spans="1:10" s="86" customFormat="1" ht="12.75">
      <c r="A249" s="555"/>
      <c r="B249" s="636" t="s">
        <v>1532</v>
      </c>
      <c r="C249" s="637"/>
      <c r="D249" s="638"/>
      <c r="E249" s="639"/>
      <c r="F249" s="639"/>
      <c r="G249" s="638"/>
      <c r="H249" s="640"/>
      <c r="I249" s="638"/>
      <c r="J249" s="638"/>
    </row>
    <row r="250" spans="1:10" s="86" customFormat="1" ht="12.75">
      <c r="A250" s="555"/>
      <c r="B250" s="238" t="s">
        <v>1533</v>
      </c>
      <c r="C250" s="632"/>
      <c r="D250" s="641"/>
      <c r="E250" s="642"/>
      <c r="F250" s="642"/>
      <c r="G250" s="641"/>
      <c r="H250" s="643"/>
      <c r="I250" s="641"/>
      <c r="J250" s="641"/>
    </row>
    <row r="251" spans="1:10" s="86" customFormat="1" ht="25.5">
      <c r="A251" s="555"/>
      <c r="B251" s="238" t="s">
        <v>1534</v>
      </c>
      <c r="C251" s="632" t="s">
        <v>554</v>
      </c>
      <c r="D251" s="633">
        <v>2</v>
      </c>
      <c r="E251" s="634"/>
      <c r="F251" s="634"/>
      <c r="G251" s="635"/>
      <c r="H251" s="558"/>
      <c r="I251" s="641"/>
      <c r="J251" s="641"/>
    </row>
    <row r="252" spans="1:10" s="86" customFormat="1" ht="25.5">
      <c r="A252" s="555"/>
      <c r="B252" s="238" t="s">
        <v>1535</v>
      </c>
      <c r="C252" s="632" t="s">
        <v>554</v>
      </c>
      <c r="D252" s="633">
        <v>3</v>
      </c>
      <c r="E252" s="634"/>
      <c r="F252" s="634"/>
      <c r="G252" s="635"/>
      <c r="H252" s="558"/>
      <c r="I252" s="641"/>
      <c r="J252" s="641"/>
    </row>
    <row r="253" spans="1:10" s="86" customFormat="1" ht="25.5">
      <c r="A253" s="555"/>
      <c r="B253" s="238" t="s">
        <v>1536</v>
      </c>
      <c r="C253" s="632" t="s">
        <v>554</v>
      </c>
      <c r="D253" s="633">
        <v>1</v>
      </c>
      <c r="E253" s="634"/>
      <c r="F253" s="634"/>
      <c r="G253" s="635"/>
      <c r="H253" s="558"/>
      <c r="I253" s="641"/>
      <c r="J253" s="641"/>
    </row>
    <row r="254" spans="1:10" s="86" customFormat="1" ht="25.5">
      <c r="A254" s="555"/>
      <c r="B254" s="238" t="s">
        <v>1537</v>
      </c>
      <c r="C254" s="632" t="s">
        <v>554</v>
      </c>
      <c r="D254" s="633">
        <v>2</v>
      </c>
      <c r="E254" s="634"/>
      <c r="F254" s="634"/>
      <c r="G254" s="635"/>
      <c r="H254" s="558"/>
      <c r="I254" s="641"/>
      <c r="J254" s="641"/>
    </row>
    <row r="255" spans="1:10" s="86" customFormat="1" ht="25.5">
      <c r="A255" s="555"/>
      <c r="B255" s="238" t="s">
        <v>1538</v>
      </c>
      <c r="C255" s="632" t="s">
        <v>554</v>
      </c>
      <c r="D255" s="633">
        <v>8</v>
      </c>
      <c r="E255" s="634"/>
      <c r="F255" s="634"/>
      <c r="G255" s="635"/>
      <c r="H255" s="558"/>
      <c r="I255" s="641"/>
      <c r="J255" s="641"/>
    </row>
    <row r="256" spans="1:10" s="86" customFormat="1" ht="25.5">
      <c r="A256" s="555"/>
      <c r="B256" s="238" t="s">
        <v>1539</v>
      </c>
      <c r="C256" s="632" t="s">
        <v>554</v>
      </c>
      <c r="D256" s="633">
        <v>3</v>
      </c>
      <c r="E256" s="634"/>
      <c r="F256" s="634"/>
      <c r="G256" s="635"/>
      <c r="H256" s="558"/>
      <c r="I256" s="641"/>
      <c r="J256" s="641"/>
    </row>
    <row r="257" spans="1:10" s="86" customFormat="1" ht="25.5">
      <c r="A257" s="555"/>
      <c r="B257" s="238" t="s">
        <v>1540</v>
      </c>
      <c r="C257" s="632" t="s">
        <v>554</v>
      </c>
      <c r="D257" s="633">
        <v>2</v>
      </c>
      <c r="E257" s="634"/>
      <c r="F257" s="634"/>
      <c r="G257" s="635"/>
      <c r="H257" s="558"/>
      <c r="I257" s="641"/>
      <c r="J257" s="641"/>
    </row>
    <row r="258" spans="1:10" s="86" customFormat="1" ht="25.5">
      <c r="A258" s="555"/>
      <c r="B258" s="238" t="s">
        <v>1541</v>
      </c>
      <c r="C258" s="632" t="s">
        <v>554</v>
      </c>
      <c r="D258" s="633">
        <v>1</v>
      </c>
      <c r="E258" s="634"/>
      <c r="F258" s="634"/>
      <c r="G258" s="635"/>
      <c r="H258" s="558"/>
      <c r="I258" s="641"/>
      <c r="J258" s="641"/>
    </row>
    <row r="259" spans="1:10" s="86" customFormat="1" ht="25.5">
      <c r="A259" s="555"/>
      <c r="B259" s="238" t="s">
        <v>1542</v>
      </c>
      <c r="C259" s="632" t="s">
        <v>554</v>
      </c>
      <c r="D259" s="633">
        <v>1</v>
      </c>
      <c r="E259" s="634"/>
      <c r="F259" s="634"/>
      <c r="G259" s="635"/>
      <c r="H259" s="558"/>
      <c r="I259" s="641"/>
      <c r="J259" s="641"/>
    </row>
    <row r="260" spans="1:10" s="86" customFormat="1" ht="25.5">
      <c r="A260" s="555"/>
      <c r="B260" s="238" t="s">
        <v>1543</v>
      </c>
      <c r="C260" s="632" t="s">
        <v>554</v>
      </c>
      <c r="D260" s="633">
        <v>1</v>
      </c>
      <c r="E260" s="634"/>
      <c r="F260" s="634"/>
      <c r="G260" s="635"/>
      <c r="H260" s="558"/>
      <c r="I260" s="641"/>
      <c r="J260" s="641"/>
    </row>
    <row r="261" spans="1:10" s="86" customFormat="1" ht="25.5">
      <c r="A261" s="555"/>
      <c r="B261" s="238" t="s">
        <v>1544</v>
      </c>
      <c r="C261" s="632" t="s">
        <v>554</v>
      </c>
      <c r="D261" s="633">
        <v>1</v>
      </c>
      <c r="E261" s="634"/>
      <c r="F261" s="634"/>
      <c r="G261" s="635"/>
      <c r="H261" s="558"/>
      <c r="I261" s="641"/>
      <c r="J261" s="641"/>
    </row>
    <row r="262" spans="1:10" s="86" customFormat="1" ht="25.5">
      <c r="A262" s="555"/>
      <c r="B262" s="238" t="s">
        <v>1545</v>
      </c>
      <c r="C262" s="632" t="s">
        <v>554</v>
      </c>
      <c r="D262" s="633">
        <v>1</v>
      </c>
      <c r="E262" s="634"/>
      <c r="F262" s="634"/>
      <c r="G262" s="635"/>
      <c r="H262" s="558"/>
      <c r="I262" s="641"/>
      <c r="J262" s="641"/>
    </row>
    <row r="263" spans="1:10" s="86" customFormat="1" ht="12.75">
      <c r="A263" s="555"/>
      <c r="B263" s="238" t="s">
        <v>1546</v>
      </c>
      <c r="C263" s="632" t="s">
        <v>554</v>
      </c>
      <c r="D263" s="633">
        <v>6</v>
      </c>
      <c r="E263" s="634"/>
      <c r="F263" s="634"/>
      <c r="G263" s="635"/>
      <c r="H263" s="558"/>
      <c r="I263" s="641"/>
      <c r="J263" s="641"/>
    </row>
    <row r="264" spans="1:10" s="86" customFormat="1" ht="12.75">
      <c r="A264" s="555"/>
      <c r="B264" s="238" t="s">
        <v>1547</v>
      </c>
      <c r="C264" s="632" t="s">
        <v>554</v>
      </c>
      <c r="D264" s="633">
        <v>36</v>
      </c>
      <c r="E264" s="634"/>
      <c r="F264" s="634"/>
      <c r="G264" s="635"/>
      <c r="H264" s="558"/>
      <c r="I264" s="641"/>
      <c r="J264" s="641"/>
    </row>
    <row r="265" spans="1:10" s="86" customFormat="1" ht="12.75">
      <c r="A265" s="555"/>
      <c r="B265" s="238" t="s">
        <v>1548</v>
      </c>
      <c r="C265" s="632" t="s">
        <v>554</v>
      </c>
      <c r="D265" s="633">
        <v>15</v>
      </c>
      <c r="E265" s="634"/>
      <c r="F265" s="634"/>
      <c r="G265" s="635"/>
      <c r="H265" s="558"/>
      <c r="I265" s="641"/>
      <c r="J265" s="641"/>
    </row>
    <row r="266" spans="1:10" s="86" customFormat="1" ht="12.75">
      <c r="A266" s="555"/>
      <c r="B266" s="238" t="s">
        <v>1549</v>
      </c>
      <c r="C266" s="632" t="s">
        <v>554</v>
      </c>
      <c r="D266" s="633">
        <v>8</v>
      </c>
      <c r="E266" s="634"/>
      <c r="F266" s="634"/>
      <c r="G266" s="635"/>
      <c r="H266" s="558"/>
      <c r="I266" s="641"/>
      <c r="J266" s="641"/>
    </row>
    <row r="267" spans="1:10" s="86" customFormat="1" ht="12.75">
      <c r="A267" s="555"/>
      <c r="B267" s="238" t="s">
        <v>1550</v>
      </c>
      <c r="C267" s="632" t="s">
        <v>554</v>
      </c>
      <c r="D267" s="633">
        <v>12</v>
      </c>
      <c r="E267" s="634"/>
      <c r="F267" s="634"/>
      <c r="G267" s="635"/>
      <c r="H267" s="558"/>
      <c r="I267" s="641"/>
      <c r="J267" s="641"/>
    </row>
    <row r="268" spans="1:10" s="86" customFormat="1" ht="12.75">
      <c r="A268" s="555"/>
      <c r="B268" s="238" t="s">
        <v>1551</v>
      </c>
      <c r="C268" s="632" t="s">
        <v>554</v>
      </c>
      <c r="D268" s="633">
        <v>12</v>
      </c>
      <c r="E268" s="634"/>
      <c r="F268" s="634"/>
      <c r="G268" s="635"/>
      <c r="H268" s="558"/>
      <c r="I268" s="641"/>
      <c r="J268" s="641"/>
    </row>
    <row r="269" spans="1:10" s="86" customFormat="1" ht="12.75">
      <c r="A269" s="555"/>
      <c r="B269" s="238" t="s">
        <v>1552</v>
      </c>
      <c r="C269" s="632" t="s">
        <v>554</v>
      </c>
      <c r="D269" s="633">
        <v>1</v>
      </c>
      <c r="E269" s="634"/>
      <c r="F269" s="634"/>
      <c r="G269" s="635"/>
      <c r="H269" s="558"/>
      <c r="I269" s="641"/>
      <c r="J269" s="641"/>
    </row>
    <row r="270" spans="1:10" s="86" customFormat="1" ht="12.75">
      <c r="A270" s="555"/>
      <c r="B270" s="238" t="s">
        <v>1553</v>
      </c>
      <c r="C270" s="632" t="s">
        <v>554</v>
      </c>
      <c r="D270" s="633">
        <v>3</v>
      </c>
      <c r="E270" s="634"/>
      <c r="F270" s="634"/>
      <c r="G270" s="635"/>
      <c r="H270" s="558"/>
      <c r="I270" s="641"/>
      <c r="J270" s="641"/>
    </row>
    <row r="271" spans="1:10" s="86" customFormat="1" ht="12.75">
      <c r="A271" s="555"/>
      <c r="B271" s="238" t="s">
        <v>1554</v>
      </c>
      <c r="C271" s="632" t="s">
        <v>554</v>
      </c>
      <c r="D271" s="633">
        <v>1</v>
      </c>
      <c r="E271" s="634"/>
      <c r="F271" s="634"/>
      <c r="G271" s="635"/>
      <c r="H271" s="558"/>
      <c r="I271" s="641"/>
      <c r="J271" s="641"/>
    </row>
    <row r="272" spans="1:10" s="86" customFormat="1" ht="12.75">
      <c r="A272" s="555"/>
      <c r="B272" s="238" t="s">
        <v>1555</v>
      </c>
      <c r="C272" s="632" t="s">
        <v>554</v>
      </c>
      <c r="D272" s="633">
        <v>2</v>
      </c>
      <c r="E272" s="634"/>
      <c r="F272" s="634"/>
      <c r="G272" s="635"/>
      <c r="H272" s="558"/>
      <c r="I272" s="641"/>
      <c r="J272" s="641"/>
    </row>
    <row r="273" spans="1:10" s="86" customFormat="1" ht="12.75">
      <c r="A273" s="555"/>
      <c r="B273" s="238" t="s">
        <v>1556</v>
      </c>
      <c r="C273" s="632" t="s">
        <v>554</v>
      </c>
      <c r="D273" s="633">
        <v>1</v>
      </c>
      <c r="E273" s="634"/>
      <c r="F273" s="634"/>
      <c r="G273" s="635"/>
      <c r="H273" s="558"/>
      <c r="I273" s="641"/>
      <c r="J273" s="641"/>
    </row>
    <row r="274" spans="1:10" s="86" customFormat="1" ht="12.75">
      <c r="A274" s="555"/>
      <c r="B274" s="238" t="s">
        <v>1557</v>
      </c>
      <c r="C274" s="632" t="s">
        <v>554</v>
      </c>
      <c r="D274" s="633">
        <v>1</v>
      </c>
      <c r="E274" s="634"/>
      <c r="F274" s="634"/>
      <c r="G274" s="635"/>
      <c r="H274" s="558"/>
      <c r="I274" s="641"/>
      <c r="J274" s="641"/>
    </row>
    <row r="275" spans="1:10" s="86" customFormat="1" ht="12.75">
      <c r="A275" s="555"/>
      <c r="B275" s="238" t="s">
        <v>1558</v>
      </c>
      <c r="C275" s="632" t="s">
        <v>554</v>
      </c>
      <c r="D275" s="633">
        <v>1</v>
      </c>
      <c r="E275" s="634"/>
      <c r="F275" s="634"/>
      <c r="G275" s="635"/>
      <c r="H275" s="558"/>
      <c r="I275" s="641"/>
      <c r="J275" s="641"/>
    </row>
    <row r="276" spans="1:10" s="86" customFormat="1" ht="12.75">
      <c r="A276" s="555"/>
      <c r="B276" s="238" t="s">
        <v>1559</v>
      </c>
      <c r="C276" s="632" t="s">
        <v>554</v>
      </c>
      <c r="D276" s="633">
        <v>1</v>
      </c>
      <c r="E276" s="634"/>
      <c r="F276" s="634"/>
      <c r="G276" s="635"/>
      <c r="H276" s="558"/>
      <c r="I276" s="641"/>
      <c r="J276" s="641"/>
    </row>
    <row r="277" spans="1:10" s="86" customFormat="1" ht="12.75">
      <c r="A277" s="555"/>
      <c r="B277" s="238" t="s">
        <v>1560</v>
      </c>
      <c r="C277" s="632" t="s">
        <v>554</v>
      </c>
      <c r="D277" s="633">
        <v>1</v>
      </c>
      <c r="E277" s="634"/>
      <c r="F277" s="634"/>
      <c r="G277" s="635"/>
      <c r="H277" s="558"/>
      <c r="I277" s="641"/>
      <c r="J277" s="641"/>
    </row>
    <row r="278" spans="1:10" s="86" customFormat="1" ht="12.75">
      <c r="A278" s="555"/>
      <c r="B278" s="238" t="s">
        <v>1561</v>
      </c>
      <c r="C278" s="632" t="s">
        <v>554</v>
      </c>
      <c r="D278" s="633">
        <v>1</v>
      </c>
      <c r="E278" s="634"/>
      <c r="F278" s="634"/>
      <c r="G278" s="635"/>
      <c r="H278" s="558"/>
      <c r="I278" s="641"/>
      <c r="J278" s="641"/>
    </row>
    <row r="279" spans="1:10" s="86" customFormat="1" ht="12.75">
      <c r="A279" s="555"/>
      <c r="B279" s="238" t="s">
        <v>1562</v>
      </c>
      <c r="C279" s="632" t="s">
        <v>100</v>
      </c>
      <c r="D279" s="633">
        <v>3</v>
      </c>
      <c r="E279" s="634"/>
      <c r="F279" s="634"/>
      <c r="G279" s="635"/>
      <c r="H279" s="558"/>
      <c r="I279" s="641"/>
      <c r="J279" s="641"/>
    </row>
    <row r="280" spans="1:10" s="86" customFormat="1" ht="12.75">
      <c r="A280" s="555"/>
      <c r="B280" s="238" t="s">
        <v>1563</v>
      </c>
      <c r="C280" s="632" t="s">
        <v>100</v>
      </c>
      <c r="D280" s="633">
        <v>25</v>
      </c>
      <c r="E280" s="634"/>
      <c r="F280" s="634"/>
      <c r="G280" s="635"/>
      <c r="H280" s="558"/>
      <c r="I280" s="641"/>
      <c r="J280" s="641"/>
    </row>
    <row r="281" spans="1:10" s="86" customFormat="1" ht="12.75">
      <c r="A281" s="555"/>
      <c r="B281" s="238" t="s">
        <v>1564</v>
      </c>
      <c r="C281" s="632" t="s">
        <v>100</v>
      </c>
      <c r="D281" s="633">
        <v>40</v>
      </c>
      <c r="E281" s="634"/>
      <c r="F281" s="634"/>
      <c r="G281" s="635"/>
      <c r="H281" s="558"/>
      <c r="I281" s="641"/>
      <c r="J281" s="641"/>
    </row>
    <row r="282" spans="1:10" s="86" customFormat="1" ht="12.75">
      <c r="A282" s="555"/>
      <c r="B282" s="238" t="s">
        <v>1565</v>
      </c>
      <c r="C282" s="632" t="s">
        <v>100</v>
      </c>
      <c r="D282" s="633">
        <v>30</v>
      </c>
      <c r="E282" s="634"/>
      <c r="F282" s="634"/>
      <c r="G282" s="635"/>
      <c r="H282" s="558"/>
      <c r="I282" s="641"/>
      <c r="J282" s="641"/>
    </row>
    <row r="283" spans="1:10" s="86" customFormat="1" ht="12.75">
      <c r="A283" s="555"/>
      <c r="B283" s="238" t="s">
        <v>1566</v>
      </c>
      <c r="C283" s="641" t="s">
        <v>100</v>
      </c>
      <c r="D283" s="634">
        <v>5</v>
      </c>
      <c r="E283" s="644"/>
      <c r="F283" s="634"/>
      <c r="G283" s="635"/>
      <c r="H283" s="558"/>
      <c r="I283" s="641"/>
      <c r="J283" s="641"/>
    </row>
    <row r="284" spans="1:10" s="86" customFormat="1" ht="12.75">
      <c r="A284" s="622"/>
      <c r="B284" s="238" t="s">
        <v>1567</v>
      </c>
      <c r="C284" s="641" t="s">
        <v>100</v>
      </c>
      <c r="D284" s="634">
        <v>8</v>
      </c>
      <c r="E284" s="644"/>
      <c r="F284" s="634"/>
      <c r="G284" s="635"/>
      <c r="H284" s="558"/>
      <c r="I284" s="641"/>
      <c r="J284" s="641"/>
    </row>
    <row r="285" spans="1:10" s="86" customFormat="1" ht="12.75">
      <c r="A285" s="622"/>
      <c r="B285" s="238" t="s">
        <v>1568</v>
      </c>
      <c r="C285" s="641" t="s">
        <v>100</v>
      </c>
      <c r="D285" s="634">
        <v>15</v>
      </c>
      <c r="E285" s="644"/>
      <c r="F285" s="634"/>
      <c r="G285" s="635"/>
      <c r="H285" s="558"/>
      <c r="I285" s="641"/>
      <c r="J285" s="641"/>
    </row>
    <row r="286" spans="1:10" s="86" customFormat="1" ht="12.75">
      <c r="A286" s="622"/>
      <c r="B286" s="238" t="s">
        <v>1569</v>
      </c>
      <c r="C286" s="641" t="s">
        <v>100</v>
      </c>
      <c r="D286" s="634">
        <v>3</v>
      </c>
      <c r="E286" s="644"/>
      <c r="F286" s="634"/>
      <c r="G286" s="635"/>
      <c r="H286" s="558"/>
      <c r="I286" s="641"/>
      <c r="J286" s="641"/>
    </row>
    <row r="287" spans="1:10" s="86" customFormat="1" ht="12.75">
      <c r="A287" s="622"/>
      <c r="B287" s="238"/>
      <c r="C287" s="641"/>
      <c r="D287" s="642"/>
      <c r="E287" s="632"/>
      <c r="F287" s="642"/>
      <c r="G287" s="641"/>
      <c r="H287" s="558"/>
      <c r="I287" s="641"/>
      <c r="J287" s="641"/>
    </row>
    <row r="288" spans="1:10" s="86" customFormat="1" ht="12.75">
      <c r="A288" s="622"/>
      <c r="B288" s="636" t="s">
        <v>1570</v>
      </c>
      <c r="C288" s="638"/>
      <c r="D288" s="639"/>
      <c r="E288" s="637"/>
      <c r="F288" s="639"/>
      <c r="G288" s="638"/>
      <c r="H288" s="638"/>
      <c r="I288" s="638"/>
      <c r="J288" s="638"/>
    </row>
    <row r="289" spans="1:10" s="86" customFormat="1" ht="12.75">
      <c r="A289" s="622"/>
      <c r="B289" s="238" t="s">
        <v>1499</v>
      </c>
      <c r="C289" s="641"/>
      <c r="D289" s="642"/>
      <c r="E289" s="641"/>
      <c r="F289" s="642"/>
      <c r="G289" s="641"/>
      <c r="H289" s="641"/>
      <c r="I289" s="641"/>
      <c r="J289" s="641"/>
    </row>
    <row r="290" spans="1:10" s="86" customFormat="1" ht="12.75">
      <c r="A290" s="622"/>
      <c r="B290" s="238" t="s">
        <v>1571</v>
      </c>
      <c r="C290" s="641" t="s">
        <v>554</v>
      </c>
      <c r="D290" s="634">
        <v>10</v>
      </c>
      <c r="E290" s="633"/>
      <c r="F290" s="634"/>
      <c r="G290" s="633"/>
      <c r="H290" s="641"/>
      <c r="I290" s="641"/>
      <c r="J290" s="641"/>
    </row>
    <row r="291" spans="1:10" s="86" customFormat="1" ht="12.75">
      <c r="A291" s="622"/>
      <c r="B291" s="238" t="s">
        <v>1572</v>
      </c>
      <c r="C291" s="641" t="s">
        <v>554</v>
      </c>
      <c r="D291" s="634">
        <v>45</v>
      </c>
      <c r="E291" s="633"/>
      <c r="F291" s="634"/>
      <c r="G291" s="633"/>
      <c r="H291" s="641"/>
      <c r="I291" s="641"/>
      <c r="J291" s="641"/>
    </row>
    <row r="292" spans="1:10" s="86" customFormat="1" ht="12.75">
      <c r="A292" s="622"/>
      <c r="B292" s="238" t="s">
        <v>1573</v>
      </c>
      <c r="C292" s="641" t="s">
        <v>554</v>
      </c>
      <c r="D292" s="634">
        <v>35</v>
      </c>
      <c r="E292" s="633"/>
      <c r="F292" s="634"/>
      <c r="G292" s="633"/>
      <c r="H292" s="641"/>
      <c r="I292" s="641"/>
      <c r="J292" s="641"/>
    </row>
    <row r="293" spans="1:10" s="86" customFormat="1" ht="12.75">
      <c r="A293" s="622"/>
      <c r="B293" s="238" t="s">
        <v>1574</v>
      </c>
      <c r="C293" s="641" t="s">
        <v>554</v>
      </c>
      <c r="D293" s="634">
        <v>25</v>
      </c>
      <c r="E293" s="633"/>
      <c r="F293" s="634"/>
      <c r="G293" s="633"/>
      <c r="H293" s="641"/>
      <c r="I293" s="641"/>
      <c r="J293" s="641"/>
    </row>
    <row r="294" spans="1:10" s="86" customFormat="1" ht="12.75">
      <c r="A294" s="622"/>
      <c r="B294" s="238" t="s">
        <v>1575</v>
      </c>
      <c r="C294" s="641" t="s">
        <v>554</v>
      </c>
      <c r="D294" s="634">
        <v>25</v>
      </c>
      <c r="E294" s="633"/>
      <c r="F294" s="634"/>
      <c r="G294" s="633"/>
      <c r="H294" s="641"/>
      <c r="I294" s="641"/>
      <c r="J294" s="641"/>
    </row>
    <row r="295" spans="1:10" s="86" customFormat="1" ht="12.75">
      <c r="A295" s="622"/>
      <c r="B295" s="238" t="s">
        <v>1576</v>
      </c>
      <c r="C295" s="641" t="s">
        <v>554</v>
      </c>
      <c r="D295" s="634">
        <v>10</v>
      </c>
      <c r="E295" s="633"/>
      <c r="F295" s="634"/>
      <c r="G295" s="633"/>
      <c r="H295" s="641"/>
      <c r="I295" s="641"/>
      <c r="J295" s="641"/>
    </row>
    <row r="296" spans="1:10" s="86" customFormat="1" ht="12.75">
      <c r="A296" s="622"/>
      <c r="B296" s="238" t="s">
        <v>1577</v>
      </c>
      <c r="C296" s="641" t="s">
        <v>554</v>
      </c>
      <c r="D296" s="634">
        <v>10</v>
      </c>
      <c r="E296" s="633"/>
      <c r="F296" s="634"/>
      <c r="G296" s="633"/>
      <c r="H296" s="641"/>
      <c r="I296" s="641"/>
      <c r="J296" s="641"/>
    </row>
    <row r="297" spans="1:10" s="86" customFormat="1" ht="12.75">
      <c r="A297" s="622"/>
      <c r="B297" s="238" t="s">
        <v>1578</v>
      </c>
      <c r="C297" s="641" t="s">
        <v>554</v>
      </c>
      <c r="D297" s="634">
        <v>2</v>
      </c>
      <c r="E297" s="633"/>
      <c r="F297" s="634"/>
      <c r="G297" s="633"/>
      <c r="H297" s="645"/>
      <c r="I297" s="641"/>
      <c r="J297" s="641"/>
    </row>
    <row r="298" spans="1:10" s="86" customFormat="1" ht="12.75">
      <c r="A298" s="622"/>
      <c r="B298" s="646"/>
      <c r="C298" s="641"/>
      <c r="D298" s="642"/>
      <c r="E298" s="645"/>
      <c r="F298" s="634"/>
      <c r="G298" s="641"/>
      <c r="H298" s="641"/>
      <c r="I298" s="641"/>
      <c r="J298" s="641"/>
    </row>
    <row r="299" spans="1:10" s="86" customFormat="1" ht="12.75">
      <c r="A299" s="622"/>
      <c r="B299" s="646" t="s">
        <v>1579</v>
      </c>
      <c r="C299" s="641" t="s">
        <v>554</v>
      </c>
      <c r="D299" s="642">
        <v>1</v>
      </c>
      <c r="E299" s="641"/>
      <c r="F299" s="634"/>
      <c r="G299" s="641"/>
      <c r="H299" s="641"/>
      <c r="I299" s="641"/>
      <c r="J299" s="641"/>
    </row>
    <row r="300" spans="1:10" s="86" customFormat="1" ht="25.5">
      <c r="A300" s="622"/>
      <c r="B300" s="646" t="s">
        <v>1580</v>
      </c>
      <c r="C300" s="641" t="s">
        <v>1452</v>
      </c>
      <c r="D300" s="642">
        <v>45</v>
      </c>
      <c r="E300" s="641"/>
      <c r="F300" s="634"/>
      <c r="G300" s="641"/>
      <c r="H300" s="641"/>
      <c r="I300" s="641"/>
      <c r="J300" s="641"/>
    </row>
    <row r="301" spans="1:10" s="86" customFormat="1" ht="12.75">
      <c r="A301" s="622"/>
      <c r="B301" s="238"/>
      <c r="C301" s="641"/>
      <c r="D301" s="642"/>
      <c r="E301" s="641"/>
      <c r="F301" s="642"/>
      <c r="G301" s="641"/>
      <c r="H301" s="641"/>
      <c r="I301" s="641"/>
      <c r="J301" s="641"/>
    </row>
    <row r="302" spans="1:10" s="86" customFormat="1" ht="25.5">
      <c r="A302" s="622"/>
      <c r="B302" s="647" t="s">
        <v>1581</v>
      </c>
      <c r="C302" s="648"/>
      <c r="D302" s="648"/>
      <c r="E302" s="648"/>
      <c r="F302" s="680">
        <v>0</v>
      </c>
      <c r="G302" s="641"/>
      <c r="H302" s="641"/>
      <c r="I302" s="641"/>
      <c r="J302" s="641"/>
    </row>
    <row r="303" spans="1:10" s="86" customFormat="1" ht="15.75" thickBot="1">
      <c r="A303" s="87"/>
      <c r="B303" s="649"/>
      <c r="C303" s="650"/>
      <c r="D303" s="650"/>
      <c r="E303" s="650"/>
      <c r="F303" s="544"/>
      <c r="G303" s="641"/>
      <c r="H303" s="641"/>
      <c r="I303" s="641"/>
      <c r="J303" s="641"/>
    </row>
    <row r="304" spans="1:10" ht="16.5" thickTop="1" thickBot="1">
      <c r="A304" s="571" t="str">
        <f>A164</f>
        <v>3.6</v>
      </c>
      <c r="B304" s="572" t="str">
        <f>B164</f>
        <v>KROVSKO-KLEPARSKA DELA</v>
      </c>
      <c r="C304" s="573"/>
      <c r="D304" s="208"/>
      <c r="E304" s="208"/>
      <c r="F304" s="208">
        <f>SUM(F168:F302)</f>
        <v>0</v>
      </c>
    </row>
    <row r="305" spans="1:6" ht="15.75" thickTop="1">
      <c r="A305" s="588"/>
      <c r="B305" s="127"/>
      <c r="C305" s="173"/>
      <c r="D305" s="174"/>
      <c r="E305" s="174"/>
      <c r="F305" s="174"/>
    </row>
    <row r="306" spans="1:6" s="172" customFormat="1">
      <c r="A306" s="168"/>
      <c r="B306" s="186"/>
      <c r="C306" s="170"/>
      <c r="D306" s="171"/>
      <c r="E306" s="171"/>
      <c r="F306" s="171"/>
    </row>
    <row r="307" spans="1:6" ht="15">
      <c r="A307" s="126" t="s">
        <v>1759</v>
      </c>
      <c r="B307" s="127" t="s">
        <v>86</v>
      </c>
      <c r="C307" s="128"/>
      <c r="D307" s="129"/>
      <c r="E307" s="149"/>
      <c r="F307" s="584"/>
    </row>
    <row r="308" spans="1:6" ht="63.75">
      <c r="A308" s="574"/>
      <c r="B308" s="575" t="s">
        <v>1760</v>
      </c>
      <c r="C308" s="586"/>
      <c r="D308" s="129"/>
      <c r="E308" s="149"/>
      <c r="F308" s="584"/>
    </row>
    <row r="309" spans="1:6" ht="15">
      <c r="A309" s="574"/>
      <c r="B309" s="576"/>
      <c r="C309" s="586"/>
      <c r="D309" s="129"/>
      <c r="E309" s="149"/>
      <c r="F309" s="584"/>
    </row>
    <row r="310" spans="1:6" s="64" customFormat="1" ht="140.25">
      <c r="A310" s="554" t="s">
        <v>1761</v>
      </c>
      <c r="B310" s="72" t="s">
        <v>1582</v>
      </c>
      <c r="C310" s="260"/>
      <c r="D310" s="133"/>
      <c r="E310" s="153"/>
      <c r="F310" s="153"/>
    </row>
    <row r="311" spans="1:6" s="64" customFormat="1" ht="12.75">
      <c r="A311" s="554"/>
      <c r="B311" s="566" t="s">
        <v>1583</v>
      </c>
      <c r="C311" s="260" t="s">
        <v>35</v>
      </c>
      <c r="D311" s="133">
        <v>4200</v>
      </c>
      <c r="E311" s="65">
        <v>0</v>
      </c>
      <c r="F311" s="153">
        <f t="shared" ref="F311:F316" si="10">D311*E311</f>
        <v>0</v>
      </c>
    </row>
    <row r="312" spans="1:6" s="64" customFormat="1" ht="12.75">
      <c r="A312" s="554"/>
      <c r="B312" s="566" t="s">
        <v>1804</v>
      </c>
      <c r="C312" s="260" t="s">
        <v>35</v>
      </c>
      <c r="D312" s="133">
        <v>5690</v>
      </c>
      <c r="E312" s="65">
        <v>0</v>
      </c>
      <c r="F312" s="153">
        <f t="shared" si="10"/>
        <v>0</v>
      </c>
    </row>
    <row r="313" spans="1:6" s="64" customFormat="1" ht="12.75">
      <c r="A313" s="554"/>
      <c r="B313" s="566" t="s">
        <v>1584</v>
      </c>
      <c r="C313" s="260" t="s">
        <v>35</v>
      </c>
      <c r="D313" s="133">
        <v>1300</v>
      </c>
      <c r="E313" s="65">
        <v>0</v>
      </c>
      <c r="F313" s="153">
        <f t="shared" si="10"/>
        <v>0</v>
      </c>
    </row>
    <row r="314" spans="1:6" s="64" customFormat="1" ht="12.75">
      <c r="A314" s="554"/>
      <c r="B314" s="566" t="s">
        <v>1585</v>
      </c>
      <c r="C314" s="260" t="s">
        <v>35</v>
      </c>
      <c r="D314" s="133">
        <v>310</v>
      </c>
      <c r="E314" s="65">
        <v>0</v>
      </c>
      <c r="F314" s="153">
        <f t="shared" si="10"/>
        <v>0</v>
      </c>
    </row>
    <row r="315" spans="1:6" s="64" customFormat="1" ht="12.75">
      <c r="A315" s="554"/>
      <c r="B315" s="566" t="s">
        <v>1586</v>
      </c>
      <c r="C315" s="260" t="s">
        <v>35</v>
      </c>
      <c r="D315" s="133">
        <v>7800</v>
      </c>
      <c r="E315" s="65">
        <v>0</v>
      </c>
      <c r="F315" s="153">
        <f t="shared" si="10"/>
        <v>0</v>
      </c>
    </row>
    <row r="316" spans="1:6" s="64" customFormat="1" ht="12.75">
      <c r="A316" s="554"/>
      <c r="B316" s="566" t="s">
        <v>1587</v>
      </c>
      <c r="C316" s="260" t="s">
        <v>35</v>
      </c>
      <c r="D316" s="133">
        <v>4200</v>
      </c>
      <c r="E316" s="65">
        <v>0</v>
      </c>
      <c r="F316" s="153">
        <f t="shared" si="10"/>
        <v>0</v>
      </c>
    </row>
    <row r="317" spans="1:6" s="64" customFormat="1" ht="25.5">
      <c r="A317" s="554"/>
      <c r="B317" s="566" t="s">
        <v>1817</v>
      </c>
      <c r="C317" s="260" t="s">
        <v>35</v>
      </c>
      <c r="D317" s="133">
        <v>1950</v>
      </c>
      <c r="E317" s="65">
        <v>0</v>
      </c>
      <c r="F317" s="153">
        <f t="shared" ref="F317:F318" si="11">D317*E317</f>
        <v>0</v>
      </c>
    </row>
    <row r="318" spans="1:6" s="64" customFormat="1" ht="51">
      <c r="A318" s="554"/>
      <c r="B318" s="566" t="s">
        <v>1818</v>
      </c>
      <c r="C318" s="260" t="s">
        <v>35</v>
      </c>
      <c r="D318" s="133">
        <v>2000</v>
      </c>
      <c r="E318" s="65">
        <v>0</v>
      </c>
      <c r="F318" s="153">
        <f t="shared" si="11"/>
        <v>0</v>
      </c>
    </row>
    <row r="319" spans="1:6" s="64" customFormat="1" ht="12.75">
      <c r="A319" s="554"/>
      <c r="B319" s="72"/>
      <c r="C319" s="260"/>
      <c r="D319" s="133"/>
      <c r="E319" s="153"/>
      <c r="F319" s="153"/>
    </row>
    <row r="320" spans="1:6" s="64" customFormat="1" ht="12.75">
      <c r="A320" s="577" t="s">
        <v>1762</v>
      </c>
      <c r="B320" s="651" t="s">
        <v>1588</v>
      </c>
      <c r="C320" s="260"/>
      <c r="D320" s="133"/>
      <c r="E320" s="153"/>
      <c r="F320" s="153"/>
    </row>
    <row r="321" spans="1:6" s="64" customFormat="1" ht="25.5">
      <c r="A321" s="577"/>
      <c r="B321" s="566" t="s">
        <v>1589</v>
      </c>
      <c r="C321" s="91" t="s">
        <v>35</v>
      </c>
      <c r="D321" s="153">
        <v>220</v>
      </c>
      <c r="E321" s="627">
        <v>0</v>
      </c>
      <c r="F321" s="153">
        <f t="shared" ref="F321:F322" si="12">D321*E321</f>
        <v>0</v>
      </c>
    </row>
    <row r="322" spans="1:6" s="64" customFormat="1" ht="12.75">
      <c r="A322" s="554"/>
      <c r="B322" s="692" t="s">
        <v>1590</v>
      </c>
      <c r="C322" s="91" t="s">
        <v>35</v>
      </c>
      <c r="D322" s="153">
        <v>160</v>
      </c>
      <c r="E322" s="627">
        <v>0</v>
      </c>
      <c r="F322" s="153">
        <f t="shared" si="12"/>
        <v>0</v>
      </c>
    </row>
    <row r="323" spans="1:6" s="64" customFormat="1" ht="12.75">
      <c r="A323" s="554"/>
      <c r="B323" s="692"/>
      <c r="C323" s="91"/>
      <c r="D323" s="153"/>
      <c r="E323" s="156"/>
      <c r="F323" s="153"/>
    </row>
    <row r="324" spans="1:6" s="64" customFormat="1" ht="12.75">
      <c r="A324" s="554"/>
      <c r="B324" s="662" t="s">
        <v>1591</v>
      </c>
      <c r="C324" s="91"/>
      <c r="D324" s="153"/>
      <c r="E324" s="156"/>
      <c r="F324" s="153"/>
    </row>
    <row r="325" spans="1:6" s="64" customFormat="1" ht="12.75">
      <c r="A325" s="554"/>
      <c r="B325" s="692" t="s">
        <v>1592</v>
      </c>
      <c r="C325" s="91" t="s">
        <v>35</v>
      </c>
      <c r="D325" s="153">
        <v>420</v>
      </c>
      <c r="E325" s="627">
        <v>0</v>
      </c>
      <c r="F325" s="153">
        <f t="shared" ref="F325" si="13">D325*E325</f>
        <v>0</v>
      </c>
    </row>
    <row r="326" spans="1:6" s="64" customFormat="1" ht="12.75">
      <c r="A326" s="554"/>
      <c r="B326" s="692"/>
      <c r="C326" s="91"/>
      <c r="D326" s="153"/>
      <c r="E326" s="133"/>
      <c r="F326" s="153"/>
    </row>
    <row r="327" spans="1:6" s="64" customFormat="1" ht="12.75">
      <c r="A327" s="554"/>
      <c r="B327" s="696" t="s">
        <v>1593</v>
      </c>
      <c r="C327" s="91"/>
      <c r="D327" s="153"/>
      <c r="E327" s="133"/>
      <c r="F327" s="153"/>
    </row>
    <row r="328" spans="1:6" s="86" customFormat="1" ht="114.75">
      <c r="A328" s="555" t="s">
        <v>1763</v>
      </c>
      <c r="B328" s="689" t="s">
        <v>1594</v>
      </c>
      <c r="C328" s="63"/>
      <c r="D328" s="133"/>
      <c r="E328" s="153" t="s">
        <v>1485</v>
      </c>
      <c r="F328" s="153"/>
    </row>
    <row r="329" spans="1:6" s="86" customFormat="1" ht="25.5">
      <c r="A329" s="555"/>
      <c r="B329" s="697" t="s">
        <v>1595</v>
      </c>
      <c r="C329" s="63" t="s">
        <v>5</v>
      </c>
      <c r="D329" s="133">
        <v>2</v>
      </c>
      <c r="E329" s="65">
        <v>0</v>
      </c>
      <c r="F329" s="153">
        <f>SUM(D329*E329)</f>
        <v>0</v>
      </c>
    </row>
    <row r="330" spans="1:6" s="86" customFormat="1" ht="12.75">
      <c r="A330" s="555"/>
      <c r="B330" s="697"/>
      <c r="C330" s="63"/>
      <c r="D330" s="133"/>
      <c r="E330" s="153"/>
      <c r="F330" s="153"/>
    </row>
    <row r="331" spans="1:6" s="86" customFormat="1" ht="114.75">
      <c r="A331" s="555" t="s">
        <v>1764</v>
      </c>
      <c r="B331" s="689" t="s">
        <v>1819</v>
      </c>
      <c r="C331" s="63"/>
      <c r="D331" s="133"/>
      <c r="E331" s="153" t="s">
        <v>1485</v>
      </c>
      <c r="F331" s="153"/>
    </row>
    <row r="332" spans="1:6" s="86" customFormat="1" ht="25.5">
      <c r="A332" s="555"/>
      <c r="B332" s="697" t="s">
        <v>1595</v>
      </c>
      <c r="C332" s="63" t="s">
        <v>5</v>
      </c>
      <c r="D332" s="133">
        <v>1</v>
      </c>
      <c r="E332" s="65">
        <v>0</v>
      </c>
      <c r="F332" s="153">
        <f>SUM(D332*E332)</f>
        <v>0</v>
      </c>
    </row>
    <row r="333" spans="1:6" s="86" customFormat="1" ht="12.75">
      <c r="A333" s="555"/>
      <c r="B333" s="689"/>
      <c r="C333" s="63"/>
      <c r="D333" s="133"/>
      <c r="E333" s="153" t="s">
        <v>1485</v>
      </c>
      <c r="F333" s="153"/>
    </row>
    <row r="334" spans="1:6" s="86" customFormat="1" ht="127.5">
      <c r="A334" s="554" t="s">
        <v>1765</v>
      </c>
      <c r="B334" s="691" t="s">
        <v>1596</v>
      </c>
      <c r="C334" s="63"/>
      <c r="D334" s="133"/>
      <c r="E334" s="153" t="s">
        <v>1485</v>
      </c>
      <c r="F334" s="153"/>
    </row>
    <row r="335" spans="1:6" s="86" customFormat="1" ht="12.75">
      <c r="A335" s="554"/>
      <c r="B335" s="697" t="s">
        <v>1597</v>
      </c>
      <c r="C335" s="63" t="s">
        <v>35</v>
      </c>
      <c r="D335" s="133">
        <v>160</v>
      </c>
      <c r="E335" s="65">
        <v>0</v>
      </c>
      <c r="F335" s="153">
        <f>SUM(D335*E335)</f>
        <v>0</v>
      </c>
    </row>
    <row r="336" spans="1:6" s="86" customFormat="1" ht="12.75">
      <c r="A336" s="554"/>
      <c r="B336" s="697" t="s">
        <v>1598</v>
      </c>
      <c r="C336" s="63" t="s">
        <v>35</v>
      </c>
      <c r="D336" s="133">
        <v>16</v>
      </c>
      <c r="E336" s="65">
        <v>0</v>
      </c>
      <c r="F336" s="153">
        <f>SUM(D336*E336)</f>
        <v>0</v>
      </c>
    </row>
    <row r="337" spans="1:9" s="86" customFormat="1" ht="12.75">
      <c r="A337" s="554"/>
      <c r="B337" s="689"/>
      <c r="C337" s="63"/>
      <c r="D337" s="133"/>
      <c r="E337" s="153" t="s">
        <v>1485</v>
      </c>
      <c r="F337" s="153"/>
    </row>
    <row r="338" spans="1:9" s="86" customFormat="1" ht="76.5">
      <c r="A338" s="554" t="s">
        <v>1766</v>
      </c>
      <c r="B338" s="689" t="s">
        <v>1599</v>
      </c>
      <c r="C338" s="63"/>
      <c r="D338" s="133"/>
      <c r="E338" s="153" t="s">
        <v>1485</v>
      </c>
      <c r="F338" s="153"/>
    </row>
    <row r="339" spans="1:9" s="86" customFormat="1" ht="12.75">
      <c r="A339" s="554"/>
      <c r="B339" s="697" t="s">
        <v>1600</v>
      </c>
      <c r="C339" s="63" t="s">
        <v>5</v>
      </c>
      <c r="D339" s="133">
        <v>16</v>
      </c>
      <c r="E339" s="65">
        <v>0</v>
      </c>
      <c r="F339" s="153">
        <f>SUM(D339*E339)</f>
        <v>0</v>
      </c>
    </row>
    <row r="340" spans="1:9" s="64" customFormat="1" ht="13.5" thickBot="1">
      <c r="A340" s="577"/>
      <c r="B340" s="651"/>
      <c r="C340" s="91"/>
      <c r="D340" s="153"/>
      <c r="E340" s="133"/>
      <c r="F340" s="153"/>
    </row>
    <row r="341" spans="1:9" ht="16.5" thickTop="1" thickBot="1">
      <c r="A341" s="578" t="str">
        <f>A307</f>
        <v>3.7</v>
      </c>
      <c r="B341" s="579" t="str">
        <f>B307</f>
        <v>KLJUČAVNIČARSKA DELA</v>
      </c>
      <c r="C341" s="580"/>
      <c r="D341" s="143"/>
      <c r="E341" s="581"/>
      <c r="F341" s="143">
        <f>SUM(F310:F340)</f>
        <v>0</v>
      </c>
    </row>
    <row r="342" spans="1:9" ht="15.75" thickTop="1">
      <c r="A342" s="588"/>
      <c r="B342" s="127"/>
      <c r="C342" s="173"/>
      <c r="D342" s="174"/>
      <c r="E342" s="174"/>
      <c r="F342" s="174"/>
    </row>
    <row r="343" spans="1:9" ht="15">
      <c r="A343" s="588"/>
      <c r="B343" s="127"/>
      <c r="C343" s="173"/>
      <c r="D343" s="174"/>
      <c r="E343" s="174"/>
      <c r="F343" s="174"/>
    </row>
    <row r="344" spans="1:9" ht="15">
      <c r="A344" s="126" t="s">
        <v>1767</v>
      </c>
      <c r="B344" s="127" t="s">
        <v>85</v>
      </c>
      <c r="C344" s="63"/>
      <c r="D344" s="153"/>
      <c r="E344" s="133"/>
      <c r="F344" s="153"/>
    </row>
    <row r="345" spans="1:9" ht="15">
      <c r="A345" s="126"/>
      <c r="B345" s="127"/>
      <c r="C345" s="136"/>
      <c r="D345" s="137"/>
      <c r="E345" s="174"/>
      <c r="F345" s="137"/>
    </row>
    <row r="346" spans="1:9" ht="51">
      <c r="A346" s="126"/>
      <c r="B346" s="582" t="s">
        <v>1601</v>
      </c>
      <c r="C346" s="136"/>
      <c r="D346" s="137"/>
      <c r="E346" s="174"/>
      <c r="F346" s="137"/>
    </row>
    <row r="347" spans="1:9" ht="15">
      <c r="A347" s="126"/>
      <c r="B347" s="127"/>
      <c r="C347" s="136"/>
      <c r="D347" s="652"/>
      <c r="E347" s="174"/>
      <c r="F347" s="137"/>
    </row>
    <row r="348" spans="1:9" s="86" customFormat="1" ht="165.75">
      <c r="A348" s="555" t="s">
        <v>1768</v>
      </c>
      <c r="B348" s="132" t="s">
        <v>1842</v>
      </c>
      <c r="C348" s="63" t="s">
        <v>5</v>
      </c>
      <c r="D348" s="133">
        <v>5</v>
      </c>
      <c r="E348" s="65">
        <v>0</v>
      </c>
      <c r="F348" s="153">
        <f>SUM(D348*E348)</f>
        <v>0</v>
      </c>
    </row>
    <row r="349" spans="1:9" s="86" customFormat="1" ht="12.75">
      <c r="A349" s="555"/>
      <c r="B349" s="132"/>
      <c r="C349" s="63"/>
      <c r="D349" s="133"/>
      <c r="E349" s="153"/>
      <c r="F349" s="153"/>
    </row>
    <row r="350" spans="1:9" s="86" customFormat="1" ht="102">
      <c r="A350" s="555" t="s">
        <v>1769</v>
      </c>
      <c r="B350" s="132" t="s">
        <v>1602</v>
      </c>
      <c r="C350" s="63" t="s">
        <v>5</v>
      </c>
      <c r="D350" s="153">
        <v>4</v>
      </c>
      <c r="E350" s="623">
        <v>0</v>
      </c>
      <c r="F350" s="153">
        <f>SUM(D350*E350)</f>
        <v>0</v>
      </c>
      <c r="I350" s="64"/>
    </row>
    <row r="351" spans="1:9" s="86" customFormat="1" ht="12.75">
      <c r="A351" s="555"/>
      <c r="B351" s="132" t="s">
        <v>1603</v>
      </c>
      <c r="C351" s="63"/>
      <c r="D351" s="153"/>
      <c r="E351" s="133"/>
      <c r="F351" s="153"/>
      <c r="I351" s="64"/>
    </row>
    <row r="352" spans="1:9" s="86" customFormat="1" ht="12.75">
      <c r="A352" s="555"/>
      <c r="B352" s="132"/>
      <c r="C352" s="63"/>
      <c r="D352" s="133"/>
      <c r="E352" s="153"/>
      <c r="F352" s="153"/>
    </row>
    <row r="353" spans="1:9" s="86" customFormat="1" ht="102">
      <c r="A353" s="555" t="s">
        <v>1770</v>
      </c>
      <c r="B353" s="132" t="s">
        <v>1604</v>
      </c>
      <c r="C353" s="63" t="s">
        <v>5</v>
      </c>
      <c r="D353" s="153">
        <v>1</v>
      </c>
      <c r="E353" s="623">
        <v>0</v>
      </c>
      <c r="F353" s="153">
        <f>SUM(D353*E353)</f>
        <v>0</v>
      </c>
      <c r="I353" s="64"/>
    </row>
    <row r="354" spans="1:9" s="86" customFormat="1" ht="12.75">
      <c r="A354" s="555"/>
      <c r="B354" s="132" t="s">
        <v>1603</v>
      </c>
      <c r="C354" s="63"/>
      <c r="D354" s="153"/>
      <c r="E354" s="133"/>
      <c r="F354" s="153"/>
      <c r="I354" s="64"/>
    </row>
    <row r="355" spans="1:9" s="86" customFormat="1" ht="12.75">
      <c r="A355" s="555"/>
      <c r="B355" s="132"/>
      <c r="C355" s="63"/>
      <c r="D355" s="133"/>
      <c r="E355" s="153"/>
      <c r="F355" s="153"/>
    </row>
    <row r="356" spans="1:9" s="86" customFormat="1" ht="102">
      <c r="A356" s="555" t="s">
        <v>1771</v>
      </c>
      <c r="B356" s="132" t="s">
        <v>1605</v>
      </c>
      <c r="C356" s="63" t="s">
        <v>5</v>
      </c>
      <c r="D356" s="153">
        <v>1</v>
      </c>
      <c r="E356" s="623">
        <v>0</v>
      </c>
      <c r="F356" s="153">
        <f>SUM(D356*E356)</f>
        <v>0</v>
      </c>
      <c r="I356" s="64"/>
    </row>
    <row r="357" spans="1:9" s="86" customFormat="1" ht="12.75">
      <c r="A357" s="555"/>
      <c r="B357" s="132" t="s">
        <v>1603</v>
      </c>
      <c r="C357" s="63"/>
      <c r="D357" s="153"/>
      <c r="E357" s="133"/>
      <c r="F357" s="153"/>
      <c r="I357" s="64"/>
    </row>
    <row r="358" spans="1:9" ht="15">
      <c r="A358" s="555"/>
      <c r="B358" s="587"/>
      <c r="C358" s="136"/>
      <c r="D358" s="174"/>
      <c r="E358" s="137"/>
      <c r="F358" s="137"/>
    </row>
    <row r="359" spans="1:9" s="86" customFormat="1" ht="114.75">
      <c r="A359" s="555" t="s">
        <v>1772</v>
      </c>
      <c r="B359" s="132" t="s">
        <v>1606</v>
      </c>
      <c r="C359" s="556"/>
      <c r="E359" s="556"/>
      <c r="F359" s="556"/>
    </row>
    <row r="360" spans="1:9" s="86" customFormat="1" ht="12.75">
      <c r="A360" s="555"/>
      <c r="B360" s="563" t="s">
        <v>1607</v>
      </c>
      <c r="C360" s="63" t="s">
        <v>5</v>
      </c>
      <c r="D360" s="133">
        <v>2</v>
      </c>
      <c r="E360" s="65">
        <v>0</v>
      </c>
      <c r="F360" s="153">
        <f>SUM(D360*E360)</f>
        <v>0</v>
      </c>
    </row>
    <row r="361" spans="1:9" s="86" customFormat="1" ht="12.75">
      <c r="A361" s="555"/>
      <c r="B361" s="132"/>
      <c r="C361" s="63"/>
      <c r="D361" s="133"/>
      <c r="E361" s="153"/>
      <c r="F361" s="153"/>
    </row>
    <row r="362" spans="1:9" s="86" customFormat="1" ht="127.5">
      <c r="A362" s="555" t="s">
        <v>1773</v>
      </c>
      <c r="B362" s="132" t="s">
        <v>1608</v>
      </c>
      <c r="C362" s="63" t="s">
        <v>5</v>
      </c>
      <c r="D362" s="153">
        <v>1</v>
      </c>
      <c r="E362" s="623">
        <v>0</v>
      </c>
      <c r="F362" s="153">
        <f>SUM(D362*E362)</f>
        <v>0</v>
      </c>
      <c r="I362" s="64"/>
    </row>
    <row r="363" spans="1:9" s="86" customFormat="1" ht="12.75">
      <c r="A363" s="555"/>
      <c r="B363" s="132" t="s">
        <v>1603</v>
      </c>
      <c r="C363" s="63"/>
      <c r="D363" s="153"/>
      <c r="E363" s="133"/>
      <c r="F363" s="153"/>
      <c r="I363" s="64"/>
    </row>
    <row r="364" spans="1:9" s="86" customFormat="1" ht="12.75">
      <c r="A364" s="555"/>
      <c r="B364" s="132"/>
      <c r="C364" s="63"/>
      <c r="D364" s="133"/>
      <c r="E364" s="153"/>
      <c r="F364" s="153"/>
    </row>
    <row r="365" spans="1:9" s="86" customFormat="1" ht="102">
      <c r="A365" s="555" t="s">
        <v>1774</v>
      </c>
      <c r="B365" s="132" t="s">
        <v>1609</v>
      </c>
      <c r="C365" s="63" t="s">
        <v>5</v>
      </c>
      <c r="D365" s="153">
        <v>3</v>
      </c>
      <c r="E365" s="623">
        <v>0</v>
      </c>
      <c r="F365" s="153">
        <f>SUM(D365*E365)</f>
        <v>0</v>
      </c>
      <c r="I365" s="64"/>
    </row>
    <row r="366" spans="1:9" s="86" customFormat="1" ht="12.75">
      <c r="A366" s="555"/>
      <c r="B366" s="132" t="s">
        <v>1603</v>
      </c>
      <c r="C366" s="63"/>
      <c r="D366" s="153"/>
      <c r="E366" s="133"/>
      <c r="F366" s="153"/>
      <c r="I366" s="64"/>
    </row>
    <row r="367" spans="1:9" s="86" customFormat="1" ht="12.75">
      <c r="A367" s="555"/>
      <c r="B367" s="132"/>
      <c r="C367" s="63"/>
      <c r="D367" s="133"/>
      <c r="E367" s="153"/>
      <c r="F367" s="153"/>
    </row>
    <row r="368" spans="1:9" s="86" customFormat="1" ht="153">
      <c r="A368" s="555" t="s">
        <v>1775</v>
      </c>
      <c r="B368" s="132" t="s">
        <v>1845</v>
      </c>
      <c r="C368" s="63"/>
      <c r="D368" s="153"/>
      <c r="E368" s="133"/>
      <c r="F368" s="153"/>
      <c r="I368" s="64"/>
    </row>
    <row r="369" spans="1:9" s="86" customFormat="1" ht="51">
      <c r="A369" s="555"/>
      <c r="B369" s="563" t="s">
        <v>1846</v>
      </c>
      <c r="C369" s="63" t="s">
        <v>5</v>
      </c>
      <c r="D369" s="564">
        <v>1</v>
      </c>
      <c r="E369" s="65">
        <v>0</v>
      </c>
      <c r="F369" s="153">
        <f>SUM(D369*E369)</f>
        <v>0</v>
      </c>
      <c r="I369" s="64"/>
    </row>
    <row r="370" spans="1:9" s="86" customFormat="1" ht="38.25">
      <c r="A370" s="555"/>
      <c r="B370" s="563" t="s">
        <v>1610</v>
      </c>
      <c r="C370" s="63" t="s">
        <v>5</v>
      </c>
      <c r="D370" s="564">
        <v>2</v>
      </c>
      <c r="E370" s="65">
        <v>0</v>
      </c>
      <c r="F370" s="153">
        <f>SUM(D370*E370)</f>
        <v>0</v>
      </c>
      <c r="I370" s="64"/>
    </row>
    <row r="371" spans="1:9" s="86" customFormat="1" ht="25.5">
      <c r="A371" s="555"/>
      <c r="B371" s="563" t="s">
        <v>1611</v>
      </c>
      <c r="C371" s="63" t="s">
        <v>5</v>
      </c>
      <c r="D371" s="564">
        <v>1</v>
      </c>
      <c r="E371" s="65">
        <v>0</v>
      </c>
      <c r="F371" s="153">
        <f>SUM(D371*E371)</f>
        <v>0</v>
      </c>
    </row>
    <row r="372" spans="1:9" s="86" customFormat="1" ht="12.75">
      <c r="A372" s="555"/>
      <c r="B372" s="563"/>
      <c r="C372" s="63"/>
      <c r="D372" s="133"/>
      <c r="E372" s="153"/>
      <c r="F372" s="153"/>
    </row>
    <row r="373" spans="1:9" s="64" customFormat="1" ht="89.25">
      <c r="A373" s="555" t="s">
        <v>1776</v>
      </c>
      <c r="B373" s="132" t="s">
        <v>1612</v>
      </c>
      <c r="C373" s="63"/>
      <c r="D373" s="133"/>
      <c r="E373" s="153"/>
      <c r="F373" s="153"/>
    </row>
    <row r="374" spans="1:9" s="64" customFormat="1" ht="25.5">
      <c r="A374" s="555"/>
      <c r="B374" s="132" t="s">
        <v>1613</v>
      </c>
      <c r="C374" s="63"/>
      <c r="D374" s="133"/>
      <c r="E374" s="153"/>
      <c r="F374" s="153"/>
    </row>
    <row r="375" spans="1:9" s="64" customFormat="1" ht="12.75">
      <c r="A375" s="555"/>
      <c r="B375" s="563" t="s">
        <v>1614</v>
      </c>
      <c r="C375" s="63" t="s">
        <v>5</v>
      </c>
      <c r="D375" s="133">
        <v>4</v>
      </c>
      <c r="E375" s="65">
        <v>0</v>
      </c>
      <c r="F375" s="153">
        <f t="shared" ref="F375:F380" si="14">SUM(D375*E375)</f>
        <v>0</v>
      </c>
    </row>
    <row r="376" spans="1:9" s="64" customFormat="1" ht="12.75">
      <c r="A376" s="555"/>
      <c r="B376" s="563" t="s">
        <v>1615</v>
      </c>
      <c r="C376" s="63" t="s">
        <v>5</v>
      </c>
      <c r="D376" s="133">
        <v>1</v>
      </c>
      <c r="E376" s="65">
        <v>0</v>
      </c>
      <c r="F376" s="153">
        <f t="shared" si="14"/>
        <v>0</v>
      </c>
    </row>
    <row r="377" spans="1:9" s="64" customFormat="1" ht="12.75">
      <c r="A377" s="555"/>
      <c r="B377" s="563" t="s">
        <v>1616</v>
      </c>
      <c r="C377" s="63" t="s">
        <v>5</v>
      </c>
      <c r="D377" s="133">
        <v>1</v>
      </c>
      <c r="E377" s="65">
        <v>0</v>
      </c>
      <c r="F377" s="153">
        <f t="shared" si="14"/>
        <v>0</v>
      </c>
    </row>
    <row r="378" spans="1:9" s="64" customFormat="1" ht="12.75">
      <c r="A378" s="555"/>
      <c r="B378" s="563" t="s">
        <v>1617</v>
      </c>
      <c r="C378" s="63" t="s">
        <v>5</v>
      </c>
      <c r="D378" s="133">
        <v>2</v>
      </c>
      <c r="E378" s="65">
        <v>0</v>
      </c>
      <c r="F378" s="153">
        <f t="shared" si="14"/>
        <v>0</v>
      </c>
    </row>
    <row r="379" spans="1:9" s="64" customFormat="1" ht="12.75">
      <c r="A379" s="555"/>
      <c r="B379" s="563" t="s">
        <v>1618</v>
      </c>
      <c r="C379" s="63" t="s">
        <v>5</v>
      </c>
      <c r="D379" s="133">
        <v>1</v>
      </c>
      <c r="E379" s="65">
        <v>0</v>
      </c>
      <c r="F379" s="153">
        <f t="shared" si="14"/>
        <v>0</v>
      </c>
    </row>
    <row r="380" spans="1:9" s="64" customFormat="1" ht="12.75">
      <c r="A380" s="555"/>
      <c r="B380" s="563" t="s">
        <v>1619</v>
      </c>
      <c r="C380" s="63" t="s">
        <v>5</v>
      </c>
      <c r="D380" s="133">
        <v>3</v>
      </c>
      <c r="E380" s="65">
        <v>0</v>
      </c>
      <c r="F380" s="153">
        <f t="shared" si="14"/>
        <v>0</v>
      </c>
    </row>
    <row r="381" spans="1:9" s="86" customFormat="1" ht="12.75">
      <c r="A381" s="555"/>
      <c r="B381" s="132"/>
      <c r="C381" s="63"/>
      <c r="D381" s="133"/>
      <c r="E381" s="153"/>
      <c r="F381" s="153"/>
    </row>
    <row r="382" spans="1:9" s="86" customFormat="1" ht="63.75">
      <c r="A382" s="555" t="s">
        <v>1777</v>
      </c>
      <c r="B382" s="132" t="s">
        <v>1620</v>
      </c>
      <c r="C382" s="63"/>
      <c r="D382" s="133"/>
      <c r="E382" s="153"/>
      <c r="F382" s="153"/>
    </row>
    <row r="383" spans="1:9" s="86" customFormat="1" ht="12.75">
      <c r="A383" s="555"/>
      <c r="B383" s="563" t="s">
        <v>1621</v>
      </c>
      <c r="C383" s="63" t="s">
        <v>5</v>
      </c>
      <c r="D383" s="153">
        <v>4</v>
      </c>
      <c r="E383" s="623">
        <v>0</v>
      </c>
      <c r="F383" s="153">
        <f t="shared" ref="F383:F388" si="15">SUM(D383*E383)</f>
        <v>0</v>
      </c>
    </row>
    <row r="384" spans="1:9" s="86" customFormat="1" ht="12.75">
      <c r="A384" s="555"/>
      <c r="B384" s="563" t="s">
        <v>1622</v>
      </c>
      <c r="C384" s="63" t="s">
        <v>5</v>
      </c>
      <c r="D384" s="153">
        <v>3</v>
      </c>
      <c r="E384" s="623">
        <v>0</v>
      </c>
      <c r="F384" s="153">
        <f t="shared" si="15"/>
        <v>0</v>
      </c>
    </row>
    <row r="385" spans="1:6" s="86" customFormat="1" ht="12.75">
      <c r="A385" s="555"/>
      <c r="B385" s="563" t="s">
        <v>1623</v>
      </c>
      <c r="C385" s="63" t="s">
        <v>5</v>
      </c>
      <c r="D385" s="153">
        <v>1</v>
      </c>
      <c r="E385" s="623">
        <v>0</v>
      </c>
      <c r="F385" s="153">
        <f t="shared" si="15"/>
        <v>0</v>
      </c>
    </row>
    <row r="386" spans="1:6" s="86" customFormat="1" ht="12.75">
      <c r="A386" s="555"/>
      <c r="B386" s="563" t="s">
        <v>1624</v>
      </c>
      <c r="C386" s="63" t="s">
        <v>5</v>
      </c>
      <c r="D386" s="153">
        <v>1</v>
      </c>
      <c r="E386" s="623">
        <v>0</v>
      </c>
      <c r="F386" s="153">
        <f t="shared" si="15"/>
        <v>0</v>
      </c>
    </row>
    <row r="387" spans="1:6" s="86" customFormat="1" ht="12.75">
      <c r="A387" s="555"/>
      <c r="B387" s="563" t="s">
        <v>1625</v>
      </c>
      <c r="C387" s="63" t="s">
        <v>5</v>
      </c>
      <c r="D387" s="153">
        <v>2</v>
      </c>
      <c r="E387" s="623">
        <v>0</v>
      </c>
      <c r="F387" s="153">
        <f t="shared" si="15"/>
        <v>0</v>
      </c>
    </row>
    <row r="388" spans="1:6" s="86" customFormat="1" ht="12.75">
      <c r="A388" s="555"/>
      <c r="B388" s="563" t="s">
        <v>1626</v>
      </c>
      <c r="C388" s="63" t="s">
        <v>5</v>
      </c>
      <c r="D388" s="153">
        <v>1</v>
      </c>
      <c r="E388" s="623">
        <v>0</v>
      </c>
      <c r="F388" s="153">
        <f t="shared" si="15"/>
        <v>0</v>
      </c>
    </row>
    <row r="389" spans="1:6" s="86" customFormat="1" ht="12.75">
      <c r="A389" s="555"/>
      <c r="B389" s="563"/>
      <c r="C389" s="63"/>
      <c r="D389" s="156"/>
      <c r="E389" s="133"/>
      <c r="F389" s="153"/>
    </row>
    <row r="390" spans="1:6" s="86" customFormat="1" ht="12.75">
      <c r="A390" s="555" t="s">
        <v>1778</v>
      </c>
      <c r="B390" s="563" t="s">
        <v>1627</v>
      </c>
      <c r="C390" s="63"/>
      <c r="D390" s="156"/>
      <c r="E390" s="133"/>
      <c r="F390" s="153"/>
    </row>
    <row r="391" spans="1:6" s="86" customFormat="1" ht="76.5">
      <c r="A391" s="555"/>
      <c r="B391" s="85" t="s">
        <v>1816</v>
      </c>
      <c r="C391" s="63"/>
      <c r="D391" s="156"/>
      <c r="E391" s="133"/>
      <c r="F391" s="153"/>
    </row>
    <row r="392" spans="1:6" s="86" customFormat="1" ht="12.75">
      <c r="A392" s="555"/>
      <c r="B392" s="85"/>
      <c r="C392" s="63"/>
      <c r="D392" s="156"/>
      <c r="E392" s="133"/>
      <c r="F392" s="153"/>
    </row>
    <row r="393" spans="1:6" s="86" customFormat="1" ht="12.75">
      <c r="A393" s="555"/>
      <c r="B393" s="561" t="s">
        <v>1628</v>
      </c>
      <c r="C393" s="63"/>
      <c r="D393" s="156"/>
      <c r="E393" s="133"/>
      <c r="F393" s="153"/>
    </row>
    <row r="394" spans="1:6" s="86" customFormat="1" ht="12.75">
      <c r="A394" s="555"/>
      <c r="B394" s="85" t="s">
        <v>1629</v>
      </c>
      <c r="C394" s="63" t="s">
        <v>5</v>
      </c>
      <c r="D394" s="156">
        <v>4</v>
      </c>
      <c r="E394" s="623">
        <v>0</v>
      </c>
      <c r="F394" s="153">
        <f>SUM(D394*E394)</f>
        <v>0</v>
      </c>
    </row>
    <row r="395" spans="1:6" s="86" customFormat="1" ht="12.75">
      <c r="A395" s="555"/>
      <c r="B395" s="85"/>
      <c r="C395" s="63"/>
      <c r="D395" s="156"/>
      <c r="E395" s="133"/>
      <c r="F395" s="153"/>
    </row>
    <row r="396" spans="1:6" s="86" customFormat="1" ht="12.75">
      <c r="A396" s="555"/>
      <c r="B396" s="561" t="s">
        <v>1630</v>
      </c>
      <c r="C396" s="63"/>
      <c r="D396" s="156"/>
      <c r="E396" s="133"/>
      <c r="F396" s="153"/>
    </row>
    <row r="397" spans="1:6" s="86" customFormat="1" ht="12.75">
      <c r="A397" s="555"/>
      <c r="B397" s="85" t="s">
        <v>1629</v>
      </c>
      <c r="C397" s="63" t="s">
        <v>5</v>
      </c>
      <c r="D397" s="156">
        <v>2</v>
      </c>
      <c r="E397" s="623">
        <v>0</v>
      </c>
      <c r="F397" s="153">
        <f>SUM(D397*E397)</f>
        <v>0</v>
      </c>
    </row>
    <row r="398" spans="1:6" s="86" customFormat="1" ht="13.5" thickBot="1">
      <c r="A398" s="555"/>
      <c r="B398" s="185"/>
      <c r="C398" s="63"/>
      <c r="D398" s="156"/>
      <c r="E398" s="133"/>
      <c r="F398" s="153"/>
    </row>
    <row r="399" spans="1:6" ht="16.5" thickTop="1" thickBot="1">
      <c r="A399" s="166" t="str">
        <f>A344</f>
        <v>3.8</v>
      </c>
      <c r="B399" s="177" t="str">
        <f>B344</f>
        <v>ALU DELA</v>
      </c>
      <c r="C399" s="142"/>
      <c r="D399" s="143"/>
      <c r="E399" s="581"/>
      <c r="F399" s="143">
        <f>SUM(F348:F398)</f>
        <v>0</v>
      </c>
    </row>
    <row r="400" spans="1:6" ht="15.75" thickTop="1">
      <c r="A400" s="588"/>
      <c r="B400" s="127"/>
      <c r="C400" s="173"/>
      <c r="D400" s="174"/>
      <c r="E400" s="174"/>
      <c r="F400" s="174"/>
    </row>
    <row r="401" spans="1:6" s="172" customFormat="1" ht="15">
      <c r="A401" s="588"/>
      <c r="B401" s="127"/>
      <c r="C401" s="173"/>
      <c r="D401" s="174"/>
      <c r="E401" s="174"/>
      <c r="F401" s="174"/>
    </row>
    <row r="402" spans="1:6" ht="15">
      <c r="A402" s="126" t="s">
        <v>1779</v>
      </c>
      <c r="B402" s="127" t="s">
        <v>1631</v>
      </c>
      <c r="C402" s="63"/>
      <c r="D402" s="153"/>
      <c r="E402" s="133"/>
      <c r="F402" s="153"/>
    </row>
    <row r="403" spans="1:6" ht="51">
      <c r="A403" s="126"/>
      <c r="B403" s="582" t="s">
        <v>1601</v>
      </c>
      <c r="C403" s="136"/>
      <c r="D403" s="137"/>
      <c r="E403" s="174"/>
      <c r="F403" s="137"/>
    </row>
    <row r="404" spans="1:6" s="86" customFormat="1" ht="12.75">
      <c r="A404" s="555"/>
      <c r="B404" s="132"/>
      <c r="C404" s="63"/>
      <c r="D404" s="564"/>
      <c r="E404" s="153"/>
      <c r="F404" s="156"/>
    </row>
    <row r="405" spans="1:6" s="86" customFormat="1" ht="89.25">
      <c r="A405" s="555" t="s">
        <v>1780</v>
      </c>
      <c r="B405" s="132" t="s">
        <v>1632</v>
      </c>
      <c r="C405" s="63"/>
      <c r="D405" s="564"/>
      <c r="E405" s="153"/>
      <c r="F405" s="156"/>
    </row>
    <row r="406" spans="1:6" s="86" customFormat="1" ht="12.75">
      <c r="A406" s="555"/>
      <c r="B406" s="563" t="s">
        <v>1621</v>
      </c>
      <c r="C406" s="63" t="s">
        <v>5</v>
      </c>
      <c r="D406" s="153">
        <v>4</v>
      </c>
      <c r="E406" s="623">
        <v>0</v>
      </c>
      <c r="F406" s="153">
        <f t="shared" ref="F406:F411" si="16">SUM(D406*E406)</f>
        <v>0</v>
      </c>
    </row>
    <row r="407" spans="1:6" s="86" customFormat="1" ht="12.75">
      <c r="A407" s="555"/>
      <c r="B407" s="563" t="s">
        <v>1622</v>
      </c>
      <c r="C407" s="63" t="s">
        <v>5</v>
      </c>
      <c r="D407" s="153">
        <v>3</v>
      </c>
      <c r="E407" s="623">
        <v>0</v>
      </c>
      <c r="F407" s="153">
        <f t="shared" si="16"/>
        <v>0</v>
      </c>
    </row>
    <row r="408" spans="1:6" s="86" customFormat="1" ht="12.75">
      <c r="A408" s="555"/>
      <c r="B408" s="563" t="s">
        <v>1623</v>
      </c>
      <c r="C408" s="63" t="s">
        <v>5</v>
      </c>
      <c r="D408" s="153">
        <v>1</v>
      </c>
      <c r="E408" s="623">
        <v>0</v>
      </c>
      <c r="F408" s="153">
        <f t="shared" si="16"/>
        <v>0</v>
      </c>
    </row>
    <row r="409" spans="1:6" s="86" customFormat="1" ht="12.75">
      <c r="A409" s="555"/>
      <c r="B409" s="563" t="s">
        <v>1624</v>
      </c>
      <c r="C409" s="63" t="s">
        <v>5</v>
      </c>
      <c r="D409" s="153">
        <v>1</v>
      </c>
      <c r="E409" s="623">
        <v>0</v>
      </c>
      <c r="F409" s="153">
        <f t="shared" si="16"/>
        <v>0</v>
      </c>
    </row>
    <row r="410" spans="1:6" s="86" customFormat="1" ht="12.75">
      <c r="A410" s="555"/>
      <c r="B410" s="563" t="s">
        <v>1625</v>
      </c>
      <c r="C410" s="63" t="s">
        <v>5</v>
      </c>
      <c r="D410" s="153">
        <v>2</v>
      </c>
      <c r="E410" s="623">
        <v>0</v>
      </c>
      <c r="F410" s="153">
        <f t="shared" si="16"/>
        <v>0</v>
      </c>
    </row>
    <row r="411" spans="1:6" s="86" customFormat="1" ht="12.75">
      <c r="A411" s="555"/>
      <c r="B411" s="563" t="s">
        <v>1626</v>
      </c>
      <c r="C411" s="63" t="s">
        <v>5</v>
      </c>
      <c r="D411" s="153">
        <v>1</v>
      </c>
      <c r="E411" s="623">
        <v>0</v>
      </c>
      <c r="F411" s="153">
        <f t="shared" si="16"/>
        <v>0</v>
      </c>
    </row>
    <row r="412" spans="1:6" s="86" customFormat="1" ht="13.5" thickBot="1">
      <c r="A412" s="555"/>
      <c r="B412" s="563"/>
      <c r="C412" s="63"/>
      <c r="D412" s="153"/>
      <c r="E412" s="133"/>
      <c r="F412" s="153"/>
    </row>
    <row r="413" spans="1:6" ht="16.5" thickTop="1" thickBot="1">
      <c r="A413" s="166" t="str">
        <f>A402</f>
        <v>3.9</v>
      </c>
      <c r="B413" s="583" t="str">
        <f>B402</f>
        <v>PVC DELA</v>
      </c>
      <c r="C413" s="142"/>
      <c r="D413" s="143"/>
      <c r="E413" s="581"/>
      <c r="F413" s="143">
        <f>SUM(F406:F411)</f>
        <v>0</v>
      </c>
    </row>
    <row r="414" spans="1:6" ht="15.75" thickTop="1">
      <c r="A414" s="588"/>
      <c r="B414" s="127"/>
      <c r="C414" s="173"/>
      <c r="D414" s="174"/>
      <c r="E414" s="174"/>
      <c r="F414" s="174"/>
    </row>
    <row r="415" spans="1:6" s="172" customFormat="1" ht="15">
      <c r="A415" s="588"/>
      <c r="B415" s="127"/>
      <c r="C415" s="173"/>
      <c r="D415" s="174"/>
      <c r="E415" s="174"/>
      <c r="F415" s="174"/>
    </row>
    <row r="416" spans="1:6" ht="15">
      <c r="A416" s="126" t="s">
        <v>1781</v>
      </c>
      <c r="B416" s="127" t="s">
        <v>42</v>
      </c>
      <c r="C416" s="128"/>
      <c r="D416" s="129"/>
      <c r="E416" s="149"/>
      <c r="F416" s="584"/>
    </row>
    <row r="417" spans="1:6" ht="15">
      <c r="A417" s="126"/>
      <c r="B417" s="127"/>
      <c r="C417" s="128"/>
      <c r="D417" s="129"/>
      <c r="E417" s="149"/>
      <c r="F417" s="584"/>
    </row>
    <row r="418" spans="1:6" s="86" customFormat="1" ht="89.25">
      <c r="A418" s="126"/>
      <c r="B418" s="582" t="s">
        <v>1633</v>
      </c>
      <c r="C418" s="63"/>
      <c r="D418" s="133"/>
      <c r="E418" s="153"/>
      <c r="F418" s="156"/>
    </row>
    <row r="419" spans="1:6" s="86" customFormat="1" ht="15">
      <c r="A419" s="126"/>
      <c r="B419" s="582"/>
      <c r="C419" s="63"/>
      <c r="D419" s="133"/>
      <c r="E419" s="153"/>
      <c r="F419" s="156"/>
    </row>
    <row r="420" spans="1:6" s="86" customFormat="1" ht="114.75">
      <c r="A420" s="555" t="s">
        <v>1782</v>
      </c>
      <c r="B420" s="85" t="s">
        <v>1815</v>
      </c>
      <c r="C420" s="63" t="s">
        <v>1452</v>
      </c>
      <c r="D420" s="133">
        <v>80</v>
      </c>
      <c r="E420" s="65">
        <v>0</v>
      </c>
      <c r="F420" s="156">
        <f>SUM(D420*E420)</f>
        <v>0</v>
      </c>
    </row>
    <row r="421" spans="1:6" s="86" customFormat="1" ht="15">
      <c r="A421" s="126"/>
      <c r="B421" s="582"/>
      <c r="C421" s="63"/>
      <c r="D421" s="133"/>
      <c r="E421" s="153"/>
      <c r="F421" s="156"/>
    </row>
    <row r="422" spans="1:6" s="86" customFormat="1" ht="114.75">
      <c r="A422" s="555" t="s">
        <v>1783</v>
      </c>
      <c r="B422" s="85" t="s">
        <v>1634</v>
      </c>
      <c r="C422" s="63" t="s">
        <v>1452</v>
      </c>
      <c r="D422" s="133">
        <v>12</v>
      </c>
      <c r="E422" s="65">
        <v>0</v>
      </c>
      <c r="F422" s="156">
        <f>SUM(D422*E422)</f>
        <v>0</v>
      </c>
    </row>
    <row r="423" spans="1:6" s="86" customFormat="1" ht="15">
      <c r="A423" s="126"/>
      <c r="B423" s="689"/>
      <c r="C423" s="63"/>
      <c r="D423" s="133"/>
      <c r="E423" s="153" t="s">
        <v>1485</v>
      </c>
      <c r="F423" s="153"/>
    </row>
    <row r="424" spans="1:6" s="86" customFormat="1" ht="127.5">
      <c r="A424" s="555" t="s">
        <v>1784</v>
      </c>
      <c r="B424" s="689" t="s">
        <v>1820</v>
      </c>
      <c r="C424" s="63"/>
      <c r="D424" s="133"/>
      <c r="E424" s="153" t="s">
        <v>1485</v>
      </c>
      <c r="F424" s="153"/>
    </row>
    <row r="425" spans="1:6" s="86" customFormat="1" ht="12.75">
      <c r="A425" s="554"/>
      <c r="B425" s="698" t="s">
        <v>1635</v>
      </c>
      <c r="C425" s="63" t="s">
        <v>1452</v>
      </c>
      <c r="D425" s="133">
        <v>3.5</v>
      </c>
      <c r="E425" s="65">
        <v>0</v>
      </c>
      <c r="F425" s="153">
        <f>SUM(D425*E425)</f>
        <v>0</v>
      </c>
    </row>
    <row r="426" spans="1:6" s="86" customFormat="1" ht="13.5" thickBot="1">
      <c r="A426" s="555"/>
      <c r="B426" s="85"/>
      <c r="C426" s="63"/>
      <c r="D426" s="133"/>
      <c r="E426" s="153"/>
      <c r="F426" s="156"/>
    </row>
    <row r="427" spans="1:6" ht="16.5" thickTop="1" thickBot="1">
      <c r="A427" s="166" t="str">
        <f>A416</f>
        <v>3.10</v>
      </c>
      <c r="B427" s="583" t="str">
        <f>B416</f>
        <v>MAVČNA DELA</v>
      </c>
      <c r="C427" s="142"/>
      <c r="D427" s="143"/>
      <c r="E427" s="143"/>
      <c r="F427" s="143">
        <f>SUM(F418:F426)</f>
        <v>0</v>
      </c>
    </row>
    <row r="428" spans="1:6" ht="15.75" thickTop="1">
      <c r="A428" s="588"/>
      <c r="B428" s="587"/>
      <c r="C428" s="173"/>
      <c r="D428" s="174"/>
      <c r="E428" s="174"/>
      <c r="F428" s="174"/>
    </row>
    <row r="429" spans="1:6" ht="15">
      <c r="A429" s="588"/>
      <c r="B429" s="587"/>
      <c r="C429" s="173"/>
      <c r="D429" s="174"/>
      <c r="E429" s="174"/>
      <c r="F429" s="174"/>
    </row>
    <row r="430" spans="1:6" s="172" customFormat="1" ht="15">
      <c r="A430" s="126" t="s">
        <v>1785</v>
      </c>
      <c r="B430" s="585" t="s">
        <v>1636</v>
      </c>
      <c r="C430" s="586"/>
      <c r="D430" s="584"/>
      <c r="E430" s="584"/>
      <c r="F430" s="584"/>
    </row>
    <row r="431" spans="1:6" s="172" customFormat="1" ht="15">
      <c r="A431" s="126"/>
      <c r="B431" s="585"/>
      <c r="C431" s="586"/>
      <c r="D431" s="584"/>
      <c r="E431" s="584"/>
      <c r="F431" s="584"/>
    </row>
    <row r="432" spans="1:6" s="86" customFormat="1" ht="114.75">
      <c r="A432" s="554" t="s">
        <v>1786</v>
      </c>
      <c r="B432" s="72" t="s">
        <v>1637</v>
      </c>
      <c r="C432" s="91"/>
      <c r="D432" s="153"/>
      <c r="E432" s="133"/>
      <c r="F432" s="153"/>
    </row>
    <row r="433" spans="1:6" s="86" customFormat="1" ht="12.75">
      <c r="A433" s="554"/>
      <c r="B433" s="566" t="s">
        <v>1638</v>
      </c>
      <c r="C433" s="91" t="s">
        <v>5</v>
      </c>
      <c r="D433" s="153">
        <v>4</v>
      </c>
      <c r="E433" s="623">
        <v>0</v>
      </c>
      <c r="F433" s="153">
        <f>SUM(D433*E433)</f>
        <v>0</v>
      </c>
    </row>
    <row r="434" spans="1:6" s="86" customFormat="1" ht="12.75">
      <c r="A434" s="555"/>
      <c r="B434" s="566"/>
      <c r="C434" s="91"/>
      <c r="D434" s="153"/>
      <c r="E434" s="133"/>
      <c r="F434" s="153"/>
    </row>
    <row r="435" spans="1:6" s="86" customFormat="1" ht="114.75">
      <c r="A435" s="554" t="s">
        <v>1787</v>
      </c>
      <c r="B435" s="699" t="s">
        <v>1639</v>
      </c>
      <c r="C435" s="63"/>
      <c r="D435" s="153"/>
      <c r="E435" s="133"/>
      <c r="F435" s="153"/>
    </row>
    <row r="436" spans="1:6" s="86" customFormat="1" ht="12.75">
      <c r="A436" s="554"/>
      <c r="B436" s="700" t="s">
        <v>1640</v>
      </c>
      <c r="C436" s="63" t="s">
        <v>5</v>
      </c>
      <c r="D436" s="153">
        <v>2</v>
      </c>
      <c r="E436" s="623">
        <v>0</v>
      </c>
      <c r="F436" s="153">
        <f>SUM(D436*E436)</f>
        <v>0</v>
      </c>
    </row>
    <row r="437" spans="1:6" s="86" customFormat="1" ht="12.75">
      <c r="A437" s="555"/>
      <c r="B437" s="566"/>
      <c r="C437" s="91"/>
      <c r="D437" s="153"/>
      <c r="E437" s="133"/>
      <c r="F437" s="153"/>
    </row>
    <row r="438" spans="1:6" s="86" customFormat="1" ht="12.75">
      <c r="A438" s="555" t="s">
        <v>1788</v>
      </c>
      <c r="B438" s="562" t="s">
        <v>1641</v>
      </c>
      <c r="C438" s="63"/>
      <c r="D438" s="153"/>
      <c r="E438" s="133"/>
      <c r="F438" s="153"/>
    </row>
    <row r="439" spans="1:6" ht="140.25">
      <c r="A439" s="555"/>
      <c r="B439" s="625" t="s">
        <v>1805</v>
      </c>
      <c r="C439" s="63"/>
      <c r="D439" s="133"/>
      <c r="E439" s="153"/>
      <c r="F439" s="156"/>
    </row>
    <row r="440" spans="1:6" ht="25.5">
      <c r="A440" s="555"/>
      <c r="B440" s="559" t="s">
        <v>1642</v>
      </c>
      <c r="C440" s="63" t="s">
        <v>30</v>
      </c>
      <c r="D440" s="133">
        <v>2</v>
      </c>
      <c r="E440" s="65">
        <v>0</v>
      </c>
      <c r="F440" s="156">
        <f>SUM(D440*E440)</f>
        <v>0</v>
      </c>
    </row>
    <row r="441" spans="1:6">
      <c r="A441" s="555"/>
      <c r="B441" s="559" t="s">
        <v>1643</v>
      </c>
      <c r="C441" s="63" t="s">
        <v>30</v>
      </c>
      <c r="D441" s="133">
        <v>1</v>
      </c>
      <c r="E441" s="65">
        <v>0</v>
      </c>
      <c r="F441" s="156">
        <f>D441*E441</f>
        <v>0</v>
      </c>
    </row>
    <row r="442" spans="1:6" s="86" customFormat="1" ht="13.5" thickBot="1">
      <c r="A442" s="87"/>
      <c r="B442" s="563"/>
      <c r="C442" s="88"/>
      <c r="D442" s="153"/>
      <c r="E442" s="133"/>
      <c r="F442" s="153"/>
    </row>
    <row r="443" spans="1:6" ht="16.5" thickTop="1" thickBot="1">
      <c r="A443" s="166" t="str">
        <f>A430</f>
        <v>3.11</v>
      </c>
      <c r="B443" s="583" t="str">
        <f>B430</f>
        <v>MIZARSKA DELA</v>
      </c>
      <c r="C443" s="142"/>
      <c r="D443" s="143"/>
      <c r="E443" s="581"/>
      <c r="F443" s="143">
        <f>SUM(F432:F442)</f>
        <v>0</v>
      </c>
    </row>
    <row r="444" spans="1:6" s="172" customFormat="1" ht="15.75" thickTop="1">
      <c r="A444" s="588"/>
      <c r="B444" s="587"/>
      <c r="C444" s="173"/>
      <c r="D444" s="174"/>
      <c r="E444" s="174"/>
      <c r="F444" s="174"/>
    </row>
    <row r="445" spans="1:6" s="172" customFormat="1" ht="15">
      <c r="A445" s="588"/>
      <c r="B445" s="587"/>
      <c r="C445" s="173"/>
      <c r="D445" s="174"/>
      <c r="E445" s="174"/>
      <c r="F445" s="174"/>
    </row>
    <row r="446" spans="1:6" ht="15">
      <c r="A446" s="126" t="s">
        <v>1789</v>
      </c>
      <c r="B446" s="587" t="s">
        <v>1644</v>
      </c>
      <c r="C446" s="63"/>
      <c r="D446" s="153"/>
      <c r="E446" s="133"/>
      <c r="F446" s="153"/>
    </row>
    <row r="447" spans="1:6" ht="15">
      <c r="A447" s="126"/>
      <c r="B447" s="587"/>
      <c r="C447" s="63"/>
      <c r="D447" s="153"/>
      <c r="E447" s="133"/>
      <c r="F447" s="153"/>
    </row>
    <row r="448" spans="1:6" ht="38.25">
      <c r="A448" s="126"/>
      <c r="B448" s="582" t="s">
        <v>1645</v>
      </c>
      <c r="C448" s="136"/>
      <c r="D448" s="653"/>
      <c r="E448" s="137"/>
      <c r="F448" s="137"/>
    </row>
    <row r="449" spans="1:6" ht="15">
      <c r="A449" s="126"/>
      <c r="B449" s="582"/>
      <c r="C449" s="136"/>
      <c r="D449" s="174"/>
      <c r="E449" s="137"/>
      <c r="F449" s="137"/>
    </row>
    <row r="450" spans="1:6" s="86" customFormat="1" ht="140.25">
      <c r="A450" s="555" t="s">
        <v>1790</v>
      </c>
      <c r="B450" s="132" t="s">
        <v>1646</v>
      </c>
      <c r="C450" s="63" t="s">
        <v>1452</v>
      </c>
      <c r="D450" s="133">
        <v>92</v>
      </c>
      <c r="E450" s="216">
        <v>0</v>
      </c>
      <c r="F450" s="69">
        <f>D450*E450</f>
        <v>0</v>
      </c>
    </row>
    <row r="451" spans="1:6" s="86" customFormat="1" ht="12.75">
      <c r="A451" s="555"/>
      <c r="B451" s="563"/>
      <c r="C451" s="63"/>
      <c r="D451" s="133"/>
      <c r="E451" s="69"/>
      <c r="F451" s="220"/>
    </row>
    <row r="452" spans="1:6" s="86" customFormat="1" ht="140.25">
      <c r="A452" s="555" t="s">
        <v>1791</v>
      </c>
      <c r="B452" s="132" t="s">
        <v>1647</v>
      </c>
      <c r="C452" s="63" t="s">
        <v>1450</v>
      </c>
      <c r="D452" s="133">
        <v>105</v>
      </c>
      <c r="E452" s="216">
        <v>0</v>
      </c>
      <c r="F452" s="69">
        <f>D452*E452</f>
        <v>0</v>
      </c>
    </row>
    <row r="453" spans="1:6" s="86" customFormat="1" ht="12.75">
      <c r="A453" s="555"/>
      <c r="B453" s="132"/>
      <c r="C453" s="63"/>
      <c r="D453" s="133"/>
      <c r="E453" s="153"/>
      <c r="F453" s="156"/>
    </row>
    <row r="454" spans="1:6" s="86" customFormat="1" ht="127.5">
      <c r="A454" s="555" t="s">
        <v>1792</v>
      </c>
      <c r="B454" s="132" t="s">
        <v>1648</v>
      </c>
      <c r="C454" s="63"/>
      <c r="D454" s="133"/>
      <c r="E454" s="153"/>
      <c r="F454" s="156"/>
    </row>
    <row r="455" spans="1:6" s="86" customFormat="1" ht="12.75">
      <c r="A455" s="555"/>
      <c r="B455" s="563" t="s">
        <v>1649</v>
      </c>
      <c r="C455" s="63" t="s">
        <v>1452</v>
      </c>
      <c r="D455" s="133">
        <v>52</v>
      </c>
      <c r="E455" s="216">
        <v>0</v>
      </c>
      <c r="F455" s="69">
        <f>D455*E455</f>
        <v>0</v>
      </c>
    </row>
    <row r="456" spans="1:6" s="86" customFormat="1" ht="13.5" thickBot="1">
      <c r="A456" s="555"/>
      <c r="B456" s="563"/>
      <c r="C456" s="63"/>
      <c r="D456" s="133"/>
      <c r="E456" s="69"/>
      <c r="F456" s="69"/>
    </row>
    <row r="457" spans="1:6" ht="16.5" thickTop="1" thickBot="1">
      <c r="A457" s="166" t="str">
        <f>A446</f>
        <v>3.12</v>
      </c>
      <c r="B457" s="583" t="s">
        <v>1644</v>
      </c>
      <c r="C457" s="142"/>
      <c r="D457" s="143"/>
      <c r="E457" s="581"/>
      <c r="F457" s="143">
        <f>SUM(F450:F455)</f>
        <v>0</v>
      </c>
    </row>
    <row r="458" spans="1:6" ht="15.75" thickTop="1">
      <c r="A458" s="588"/>
      <c r="B458" s="587"/>
      <c r="C458" s="173"/>
      <c r="D458" s="174"/>
      <c r="E458" s="174"/>
      <c r="F458" s="174"/>
    </row>
    <row r="459" spans="1:6" ht="15">
      <c r="A459" s="588"/>
      <c r="B459" s="587"/>
      <c r="C459" s="173"/>
      <c r="D459" s="174"/>
      <c r="E459" s="174"/>
      <c r="F459" s="174"/>
    </row>
    <row r="460" spans="1:6" ht="15">
      <c r="A460" s="126" t="s">
        <v>1793</v>
      </c>
      <c r="B460" s="587" t="s">
        <v>15</v>
      </c>
      <c r="C460" s="63"/>
      <c r="D460" s="153"/>
      <c r="E460" s="133"/>
      <c r="F460" s="153"/>
    </row>
    <row r="461" spans="1:6" ht="15">
      <c r="A461" s="126"/>
      <c r="B461" s="587"/>
      <c r="C461" s="63"/>
      <c r="D461" s="153"/>
      <c r="E461" s="133"/>
      <c r="F461" s="153"/>
    </row>
    <row r="462" spans="1:6" ht="63.75">
      <c r="A462" s="555" t="s">
        <v>1794</v>
      </c>
      <c r="B462" s="132" t="s">
        <v>1650</v>
      </c>
      <c r="C462" s="63" t="s">
        <v>1452</v>
      </c>
      <c r="D462" s="153">
        <v>285</v>
      </c>
      <c r="E462" s="623">
        <v>0</v>
      </c>
      <c r="F462" s="153">
        <f>SUM(D462*E462)</f>
        <v>0</v>
      </c>
    </row>
    <row r="463" spans="1:6" ht="15">
      <c r="A463" s="555"/>
      <c r="B463" s="587"/>
      <c r="C463" s="136"/>
      <c r="D463" s="137"/>
      <c r="E463" s="174"/>
      <c r="F463" s="137"/>
    </row>
    <row r="464" spans="1:6" ht="63.75">
      <c r="A464" s="555" t="s">
        <v>1795</v>
      </c>
      <c r="B464" s="132" t="s">
        <v>1651</v>
      </c>
      <c r="C464" s="63" t="s">
        <v>1452</v>
      </c>
      <c r="D464" s="153">
        <v>95</v>
      </c>
      <c r="E464" s="623">
        <v>0</v>
      </c>
      <c r="F464" s="153">
        <f>SUM(D464*E464)</f>
        <v>0</v>
      </c>
    </row>
    <row r="465" spans="1:6" ht="15" thickBot="1">
      <c r="A465" s="555"/>
      <c r="B465" s="132"/>
      <c r="C465" s="63"/>
      <c r="D465" s="153"/>
      <c r="E465" s="133"/>
      <c r="F465" s="153"/>
    </row>
    <row r="466" spans="1:6" ht="16.5" thickTop="1" thickBot="1">
      <c r="A466" s="166" t="str">
        <f>A460</f>
        <v>3.13</v>
      </c>
      <c r="B466" s="583" t="s">
        <v>15</v>
      </c>
      <c r="C466" s="142"/>
      <c r="D466" s="143"/>
      <c r="E466" s="581"/>
      <c r="F466" s="143">
        <f>SUM(F462:F464)</f>
        <v>0</v>
      </c>
    </row>
    <row r="467" spans="1:6" ht="15.75" thickTop="1">
      <c r="A467" s="588"/>
      <c r="B467" s="587"/>
      <c r="C467" s="173"/>
      <c r="D467" s="174"/>
      <c r="E467" s="174"/>
      <c r="F467" s="174"/>
    </row>
    <row r="468" spans="1:6" ht="15">
      <c r="A468" s="588"/>
      <c r="B468" s="587"/>
      <c r="C468" s="173"/>
      <c r="D468" s="174"/>
      <c r="E468" s="174"/>
      <c r="F468" s="174"/>
    </row>
    <row r="469" spans="1:6" ht="15">
      <c r="A469" s="126" t="s">
        <v>1796</v>
      </c>
      <c r="B469" s="587" t="s">
        <v>79</v>
      </c>
      <c r="C469" s="128"/>
      <c r="D469" s="149"/>
      <c r="E469" s="129"/>
      <c r="F469" s="149"/>
    </row>
    <row r="470" spans="1:6" ht="15">
      <c r="A470" s="126"/>
      <c r="B470" s="587"/>
      <c r="C470" s="128"/>
      <c r="D470" s="149"/>
      <c r="E470" s="129"/>
      <c r="F470" s="149"/>
    </row>
    <row r="471" spans="1:6" s="64" customFormat="1" ht="51">
      <c r="A471" s="554" t="s">
        <v>1797</v>
      </c>
      <c r="B471" s="625" t="s">
        <v>1652</v>
      </c>
      <c r="C471" s="63"/>
      <c r="D471" s="133"/>
      <c r="E471" s="153" t="s">
        <v>1485</v>
      </c>
      <c r="F471" s="153"/>
    </row>
    <row r="472" spans="1:6" s="86" customFormat="1" ht="12.75">
      <c r="A472" s="554"/>
      <c r="B472" s="559" t="s">
        <v>1653</v>
      </c>
      <c r="C472" s="63"/>
      <c r="D472" s="133"/>
      <c r="E472" s="153" t="s">
        <v>1485</v>
      </c>
      <c r="F472" s="153"/>
    </row>
    <row r="473" spans="1:6" s="86" customFormat="1" ht="25.5">
      <c r="A473" s="554"/>
      <c r="B473" s="559" t="s">
        <v>1654</v>
      </c>
      <c r="C473" s="63"/>
      <c r="D473" s="133"/>
      <c r="E473" s="153" t="s">
        <v>1485</v>
      </c>
      <c r="F473" s="153"/>
    </row>
    <row r="474" spans="1:6" s="86" customFormat="1" ht="76.5">
      <c r="A474" s="554"/>
      <c r="B474" s="559" t="s">
        <v>1655</v>
      </c>
      <c r="C474" s="63"/>
      <c r="D474" s="133"/>
      <c r="E474" s="153" t="s">
        <v>1485</v>
      </c>
      <c r="F474" s="153"/>
    </row>
    <row r="475" spans="1:6" s="86" customFormat="1" ht="38.25">
      <c r="A475" s="554"/>
      <c r="B475" s="559" t="s">
        <v>1656</v>
      </c>
      <c r="C475" s="63"/>
      <c r="D475" s="133"/>
      <c r="E475" s="153" t="s">
        <v>1485</v>
      </c>
      <c r="F475" s="153"/>
    </row>
    <row r="476" spans="1:6" s="86" customFormat="1" ht="12.75">
      <c r="A476" s="554"/>
      <c r="B476" s="559" t="s">
        <v>1657</v>
      </c>
      <c r="C476" s="63"/>
      <c r="D476" s="133"/>
      <c r="E476" s="153" t="s">
        <v>1485</v>
      </c>
      <c r="F476" s="153"/>
    </row>
    <row r="477" spans="1:6" s="86" customFormat="1" ht="127.5">
      <c r="A477" s="555"/>
      <c r="B477" s="560" t="s">
        <v>1658</v>
      </c>
      <c r="C477" s="63" t="s">
        <v>1452</v>
      </c>
      <c r="D477" s="153">
        <v>185</v>
      </c>
      <c r="E477" s="623">
        <v>0</v>
      </c>
      <c r="F477" s="153">
        <f>SUM(D477*E477)</f>
        <v>0</v>
      </c>
    </row>
    <row r="478" spans="1:6" s="86" customFormat="1" ht="12.75">
      <c r="A478" s="555"/>
      <c r="B478" s="132"/>
      <c r="C478" s="63"/>
      <c r="D478" s="153"/>
      <c r="E478" s="133"/>
      <c r="F478" s="153"/>
    </row>
    <row r="479" spans="1:6" s="64" customFormat="1" ht="51">
      <c r="A479" s="555" t="s">
        <v>1798</v>
      </c>
      <c r="B479" s="85" t="s">
        <v>1659</v>
      </c>
      <c r="C479" s="63"/>
      <c r="D479" s="153"/>
      <c r="E479" s="133"/>
      <c r="F479" s="153"/>
    </row>
    <row r="480" spans="1:6" s="86" customFormat="1" ht="25.5">
      <c r="A480" s="555"/>
      <c r="B480" s="561" t="s">
        <v>1660</v>
      </c>
      <c r="C480" s="63"/>
      <c r="D480" s="156"/>
      <c r="E480" s="133"/>
      <c r="F480" s="153"/>
    </row>
    <row r="481" spans="1:9" s="86" customFormat="1" ht="12.75">
      <c r="A481" s="555"/>
      <c r="B481" s="561" t="s">
        <v>1661</v>
      </c>
      <c r="C481" s="63"/>
      <c r="D481" s="133"/>
      <c r="E481" s="153"/>
      <c r="F481" s="156"/>
    </row>
    <row r="482" spans="1:9" s="86" customFormat="1" ht="25.5">
      <c r="A482" s="555"/>
      <c r="B482" s="561" t="s">
        <v>1662</v>
      </c>
      <c r="C482" s="63"/>
      <c r="D482" s="133"/>
      <c r="E482" s="153"/>
      <c r="F482" s="156"/>
    </row>
    <row r="483" spans="1:9" s="86" customFormat="1" ht="12.75">
      <c r="A483" s="555"/>
      <c r="B483" s="561" t="s">
        <v>1663</v>
      </c>
      <c r="C483" s="63"/>
      <c r="D483" s="133"/>
      <c r="E483" s="153"/>
      <c r="F483" s="156"/>
    </row>
    <row r="484" spans="1:9" s="86" customFormat="1" ht="25.5">
      <c r="A484" s="555"/>
      <c r="B484" s="561" t="s">
        <v>1664</v>
      </c>
      <c r="C484" s="63"/>
      <c r="D484" s="133"/>
      <c r="E484" s="153"/>
      <c r="F484" s="156"/>
    </row>
    <row r="485" spans="1:9" s="86" customFormat="1" ht="38.25">
      <c r="A485" s="555"/>
      <c r="B485" s="561" t="s">
        <v>1665</v>
      </c>
      <c r="C485" s="63" t="s">
        <v>1452</v>
      </c>
      <c r="D485" s="133">
        <v>19</v>
      </c>
      <c r="E485" s="65">
        <v>0</v>
      </c>
      <c r="F485" s="156">
        <f>SUM(D485*E485)</f>
        <v>0</v>
      </c>
    </row>
    <row r="486" spans="1:9" s="86" customFormat="1" ht="12.75">
      <c r="A486" s="555"/>
      <c r="B486" s="132"/>
      <c r="C486" s="63"/>
      <c r="D486" s="153"/>
      <c r="E486" s="133"/>
      <c r="F486" s="153"/>
    </row>
    <row r="487" spans="1:9" s="86" customFormat="1" ht="102">
      <c r="A487" s="555" t="s">
        <v>1799</v>
      </c>
      <c r="B487" s="85" t="s">
        <v>1847</v>
      </c>
      <c r="C487" s="63" t="s">
        <v>1452</v>
      </c>
      <c r="D487" s="133">
        <v>5</v>
      </c>
      <c r="E487" s="65">
        <v>0</v>
      </c>
      <c r="F487" s="156">
        <f>SUM(D487*E487)</f>
        <v>0</v>
      </c>
    </row>
    <row r="488" spans="1:9" s="86" customFormat="1" ht="12.75">
      <c r="A488" s="555"/>
      <c r="B488" s="561"/>
      <c r="C488" s="63"/>
      <c r="D488" s="133"/>
      <c r="E488" s="153"/>
      <c r="F488" s="156"/>
    </row>
    <row r="489" spans="1:9" s="86" customFormat="1" ht="165.75">
      <c r="A489" s="555" t="s">
        <v>1800</v>
      </c>
      <c r="B489" s="557" t="s">
        <v>1821</v>
      </c>
      <c r="C489" s="63" t="s">
        <v>1452</v>
      </c>
      <c r="D489" s="153">
        <v>55</v>
      </c>
      <c r="E489" s="623">
        <v>0</v>
      </c>
      <c r="F489" s="153">
        <f>SUM(D489*E489)</f>
        <v>0</v>
      </c>
    </row>
    <row r="490" spans="1:9" s="86" customFormat="1" ht="12.75">
      <c r="A490" s="555"/>
      <c r="B490" s="132"/>
      <c r="C490" s="63"/>
      <c r="D490" s="153"/>
      <c r="E490" s="133"/>
      <c r="F490" s="153"/>
    </row>
    <row r="491" spans="1:9" s="64" customFormat="1" ht="38.25">
      <c r="A491" s="555" t="s">
        <v>1801</v>
      </c>
      <c r="B491" s="132" t="s">
        <v>1666</v>
      </c>
      <c r="C491" s="63" t="s">
        <v>1452</v>
      </c>
      <c r="D491" s="153">
        <v>250</v>
      </c>
      <c r="E491" s="623">
        <v>0</v>
      </c>
      <c r="F491" s="153">
        <f>SUM(D491*E491)</f>
        <v>0</v>
      </c>
    </row>
    <row r="492" spans="1:9" s="86" customFormat="1" ht="12.75">
      <c r="A492" s="555"/>
      <c r="B492" s="132"/>
      <c r="C492" s="63"/>
      <c r="D492" s="153"/>
      <c r="E492" s="133"/>
      <c r="F492" s="153"/>
      <c r="I492" s="64"/>
    </row>
    <row r="493" spans="1:9" s="86" customFormat="1" ht="102">
      <c r="A493" s="555" t="s">
        <v>1802</v>
      </c>
      <c r="B493" s="132" t="s">
        <v>1848</v>
      </c>
      <c r="C493" s="63" t="s">
        <v>1452</v>
      </c>
      <c r="D493" s="153">
        <v>107</v>
      </c>
      <c r="E493" s="623">
        <v>0</v>
      </c>
      <c r="F493" s="153">
        <f>D493*E493</f>
        <v>0</v>
      </c>
      <c r="I493" s="64"/>
    </row>
    <row r="494" spans="1:9" s="64" customFormat="1" ht="13.5" thickBot="1">
      <c r="A494" s="555"/>
      <c r="B494" s="132"/>
      <c r="C494" s="63"/>
      <c r="D494" s="133"/>
      <c r="E494" s="153"/>
      <c r="F494" s="153"/>
    </row>
    <row r="495" spans="1:9" ht="16.5" thickTop="1" thickBot="1">
      <c r="A495" s="166" t="str">
        <f>A469</f>
        <v>3.14</v>
      </c>
      <c r="B495" s="583" t="str">
        <f>B469</f>
        <v>FASADERSKA DELA</v>
      </c>
      <c r="C495" s="142"/>
      <c r="D495" s="143"/>
      <c r="E495" s="581"/>
      <c r="F495" s="143">
        <f>SUM(F472:F494)</f>
        <v>0</v>
      </c>
    </row>
    <row r="496" spans="1:9" ht="15.75" thickTop="1">
      <c r="A496" s="588"/>
      <c r="B496" s="127"/>
      <c r="C496" s="173"/>
      <c r="D496" s="174"/>
      <c r="E496" s="174"/>
      <c r="F496" s="174"/>
    </row>
    <row r="497" spans="1:6" ht="15">
      <c r="A497" s="588"/>
      <c r="B497" s="127"/>
      <c r="C497" s="173"/>
      <c r="D497" s="174"/>
      <c r="E497" s="174"/>
      <c r="F497" s="174"/>
    </row>
    <row r="498" spans="1:6" ht="15" customHeight="1">
      <c r="A498" s="126" t="s">
        <v>1803</v>
      </c>
      <c r="B498" s="585" t="s">
        <v>1822</v>
      </c>
      <c r="C498" s="630"/>
      <c r="D498" s="652"/>
      <c r="E498" s="652"/>
      <c r="F498" s="652"/>
    </row>
    <row r="499" spans="1:6" s="624" customFormat="1" ht="12.75">
      <c r="A499" s="555"/>
      <c r="B499" s="626"/>
      <c r="C499" s="260"/>
      <c r="D499" s="156"/>
      <c r="E499" s="156" t="s">
        <v>1485</v>
      </c>
      <c r="F499" s="156"/>
    </row>
    <row r="500" spans="1:6" s="86" customFormat="1" ht="178.5">
      <c r="A500" s="555" t="s">
        <v>1833</v>
      </c>
      <c r="B500" s="557" t="s">
        <v>1823</v>
      </c>
      <c r="C500" s="63"/>
      <c r="D500" s="153"/>
      <c r="E500" s="133"/>
      <c r="F500" s="153"/>
    </row>
    <row r="501" spans="1:6" s="86" customFormat="1" ht="12.75">
      <c r="A501" s="555"/>
      <c r="B501" s="85" t="s">
        <v>1824</v>
      </c>
      <c r="C501" s="63" t="s">
        <v>5</v>
      </c>
      <c r="D501" s="153">
        <v>2</v>
      </c>
      <c r="E501" s="623">
        <v>0</v>
      </c>
      <c r="F501" s="153">
        <f>D501*E501</f>
        <v>0</v>
      </c>
    </row>
    <row r="502" spans="1:6" s="86" customFormat="1" ht="12.75">
      <c r="A502" s="555"/>
      <c r="B502" s="85" t="s">
        <v>1825</v>
      </c>
      <c r="C502" s="63" t="s">
        <v>5</v>
      </c>
      <c r="D502" s="153">
        <v>1</v>
      </c>
      <c r="E502" s="623">
        <v>0</v>
      </c>
      <c r="F502" s="153">
        <f>D502*E502</f>
        <v>0</v>
      </c>
    </row>
    <row r="503" spans="1:6" s="86" customFormat="1" ht="12.75">
      <c r="A503" s="555"/>
      <c r="B503" s="85" t="s">
        <v>1826</v>
      </c>
      <c r="C503" s="63" t="s">
        <v>5</v>
      </c>
      <c r="D503" s="153">
        <v>1</v>
      </c>
      <c r="E503" s="623">
        <v>0</v>
      </c>
      <c r="F503" s="153">
        <f>D503*E503</f>
        <v>0</v>
      </c>
    </row>
    <row r="504" spans="1:6" s="86" customFormat="1" ht="12.75">
      <c r="A504" s="555"/>
      <c r="B504" s="132"/>
      <c r="C504" s="63"/>
      <c r="D504" s="153"/>
      <c r="E504" s="133"/>
      <c r="F504" s="153"/>
    </row>
    <row r="505" spans="1:6" s="86" customFormat="1" ht="216.75">
      <c r="A505" s="555" t="s">
        <v>1834</v>
      </c>
      <c r="B505" s="85" t="s">
        <v>1843</v>
      </c>
      <c r="C505" s="63"/>
      <c r="D505" s="564"/>
      <c r="E505" s="153"/>
      <c r="F505" s="156"/>
    </row>
    <row r="506" spans="1:6" s="86" customFormat="1" ht="12.75">
      <c r="A506" s="555"/>
      <c r="B506" s="85" t="s">
        <v>1827</v>
      </c>
      <c r="C506" s="63" t="s">
        <v>5</v>
      </c>
      <c r="D506" s="564">
        <v>3</v>
      </c>
      <c r="E506" s="65">
        <v>0</v>
      </c>
      <c r="F506" s="156">
        <f>D506*E506</f>
        <v>0</v>
      </c>
    </row>
    <row r="507" spans="1:6" s="86" customFormat="1" ht="12.75">
      <c r="A507" s="555"/>
      <c r="B507" s="85"/>
      <c r="C507" s="63"/>
      <c r="D507" s="133"/>
      <c r="E507" s="153"/>
      <c r="F507" s="156"/>
    </row>
    <row r="508" spans="1:6" s="64" customFormat="1" ht="153">
      <c r="A508" s="555" t="s">
        <v>1835</v>
      </c>
      <c r="B508" s="85" t="s">
        <v>1844</v>
      </c>
      <c r="C508" s="63" t="s">
        <v>5</v>
      </c>
      <c r="D508" s="133">
        <v>4</v>
      </c>
      <c r="E508" s="65">
        <v>0</v>
      </c>
      <c r="F508" s="156">
        <f>D508*E508</f>
        <v>0</v>
      </c>
    </row>
    <row r="509" spans="1:6" s="86" customFormat="1" ht="12.75">
      <c r="A509" s="555"/>
      <c r="B509" s="85"/>
      <c r="C509" s="63"/>
      <c r="D509" s="564"/>
      <c r="E509" s="153"/>
      <c r="F509" s="156"/>
    </row>
    <row r="510" spans="1:6" s="86" customFormat="1" ht="331.5" customHeight="1">
      <c r="A510" s="555" t="s">
        <v>1836</v>
      </c>
      <c r="B510" s="1071" t="s">
        <v>1828</v>
      </c>
      <c r="C510" s="63"/>
      <c r="D510" s="564"/>
      <c r="E510" s="153"/>
      <c r="F510" s="156"/>
    </row>
    <row r="511" spans="1:6" s="64" customFormat="1" ht="181.5" customHeight="1">
      <c r="A511" s="555"/>
      <c r="B511" s="1071"/>
      <c r="C511" s="63"/>
      <c r="D511" s="133"/>
      <c r="E511" s="153"/>
      <c r="F511" s="153"/>
    </row>
    <row r="512" spans="1:6" s="64" customFormat="1" ht="248.25" customHeight="1">
      <c r="A512" s="555"/>
      <c r="B512" s="1071"/>
      <c r="C512" s="63" t="s">
        <v>30</v>
      </c>
      <c r="D512" s="564">
        <v>1</v>
      </c>
      <c r="E512" s="65">
        <v>0</v>
      </c>
      <c r="F512" s="153">
        <f>D512*E512</f>
        <v>0</v>
      </c>
    </row>
    <row r="513" spans="1:6" s="64" customFormat="1" ht="12.75">
      <c r="A513" s="555"/>
      <c r="B513" s="85"/>
      <c r="C513" s="63"/>
      <c r="D513" s="133"/>
      <c r="E513" s="153"/>
      <c r="F513" s="153"/>
    </row>
    <row r="514" spans="1:6" s="64" customFormat="1" ht="127.5">
      <c r="A514" s="555" t="s">
        <v>1837</v>
      </c>
      <c r="B514" s="85" t="s">
        <v>1829</v>
      </c>
      <c r="C514" s="63" t="s">
        <v>5</v>
      </c>
      <c r="D514" s="133">
        <v>1</v>
      </c>
      <c r="E514" s="65">
        <v>0</v>
      </c>
      <c r="F514" s="153">
        <f>D514*E514</f>
        <v>0</v>
      </c>
    </row>
    <row r="515" spans="1:6" s="64" customFormat="1" ht="12.75">
      <c r="A515" s="555"/>
      <c r="B515" s="85"/>
      <c r="C515" s="63"/>
      <c r="D515" s="133"/>
      <c r="E515" s="153"/>
      <c r="F515" s="153"/>
    </row>
    <row r="516" spans="1:6" s="64" customFormat="1" ht="89.25">
      <c r="A516" s="555" t="s">
        <v>1838</v>
      </c>
      <c r="B516" s="85" t="s">
        <v>1830</v>
      </c>
      <c r="C516" s="63" t="s">
        <v>5</v>
      </c>
      <c r="D516" s="133">
        <v>5</v>
      </c>
      <c r="E516" s="65">
        <v>0</v>
      </c>
      <c r="F516" s="153">
        <f>D516*E516</f>
        <v>0</v>
      </c>
    </row>
    <row r="517" spans="1:6" s="64" customFormat="1" ht="12.75">
      <c r="A517" s="555"/>
      <c r="B517" s="85"/>
      <c r="C517" s="63"/>
      <c r="D517" s="133"/>
      <c r="E517" s="153"/>
      <c r="F517" s="153"/>
    </row>
    <row r="518" spans="1:6" s="64" customFormat="1" ht="102">
      <c r="A518" s="555" t="s">
        <v>1839</v>
      </c>
      <c r="B518" s="85" t="s">
        <v>1831</v>
      </c>
      <c r="C518" s="63" t="s">
        <v>5</v>
      </c>
      <c r="D518" s="133">
        <v>2</v>
      </c>
      <c r="E518" s="65">
        <v>0</v>
      </c>
      <c r="F518" s="153">
        <f>D518*E518</f>
        <v>0</v>
      </c>
    </row>
    <row r="519" spans="1:6" s="64" customFormat="1" ht="12.75">
      <c r="A519" s="555"/>
      <c r="B519" s="85"/>
      <c r="C519" s="63"/>
      <c r="D519" s="133"/>
      <c r="E519" s="153"/>
      <c r="F519" s="153"/>
    </row>
    <row r="520" spans="1:6" s="64" customFormat="1" ht="76.5">
      <c r="A520" s="555" t="s">
        <v>1840</v>
      </c>
      <c r="B520" s="85" t="s">
        <v>1832</v>
      </c>
      <c r="C520" s="63" t="s">
        <v>5</v>
      </c>
      <c r="D520" s="133">
        <v>1</v>
      </c>
      <c r="E520" s="65">
        <v>0</v>
      </c>
      <c r="F520" s="153">
        <f>D520*E520</f>
        <v>0</v>
      </c>
    </row>
    <row r="521" spans="1:6" s="64" customFormat="1" ht="13.5" thickBot="1">
      <c r="A521" s="555"/>
      <c r="B521" s="85"/>
      <c r="C521" s="63"/>
      <c r="D521" s="133"/>
      <c r="E521" s="153"/>
      <c r="F521" s="153"/>
    </row>
    <row r="522" spans="1:6" ht="15" customHeight="1" thickTop="1" thickBot="1">
      <c r="A522" s="166" t="str">
        <f>A498</f>
        <v>3.15</v>
      </c>
      <c r="B522" s="583" t="str">
        <f>B498</f>
        <v>POHIŠTVENA OPREMA</v>
      </c>
      <c r="C522" s="142"/>
      <c r="D522" s="142"/>
      <c r="E522" s="142"/>
      <c r="F522" s="143">
        <f>SUM(F500:F521)</f>
        <v>0</v>
      </c>
    </row>
    <row r="523" spans="1:6" ht="15" customHeight="1" thickTop="1">
      <c r="A523" s="588"/>
      <c r="B523" s="587"/>
      <c r="C523" s="173"/>
      <c r="D523" s="174"/>
      <c r="E523" s="174"/>
      <c r="F523" s="174"/>
    </row>
    <row r="524" spans="1:6" ht="15">
      <c r="A524" s="588"/>
      <c r="B524" s="127"/>
      <c r="C524" s="173"/>
      <c r="D524" s="174"/>
      <c r="E524" s="174"/>
      <c r="F524" s="174"/>
    </row>
    <row r="525" spans="1:6" s="654" customFormat="1" ht="15" customHeight="1">
      <c r="A525" s="134" t="s">
        <v>1841</v>
      </c>
      <c r="B525" s="135" t="s">
        <v>3</v>
      </c>
      <c r="C525" s="136"/>
      <c r="D525" s="137"/>
      <c r="E525" s="137"/>
      <c r="F525" s="137"/>
    </row>
    <row r="526" spans="1:6" ht="15" customHeight="1">
      <c r="A526" s="144"/>
      <c r="B526" s="145"/>
      <c r="C526" s="138"/>
      <c r="D526" s="139"/>
      <c r="E526" s="139"/>
      <c r="F526" s="139"/>
    </row>
    <row r="527" spans="1:6" s="196" customFormat="1">
      <c r="A527" s="139" t="str">
        <f>A18</f>
        <v>3.1</v>
      </c>
      <c r="B527" s="139" t="str">
        <f>B18</f>
        <v>PREDDELA</v>
      </c>
      <c r="C527" s="138"/>
      <c r="D527" s="139"/>
      <c r="E527" s="139"/>
      <c r="F527" s="139">
        <f>F18</f>
        <v>0</v>
      </c>
    </row>
    <row r="528" spans="1:6" s="196" customFormat="1">
      <c r="A528" s="139" t="str">
        <f>A39</f>
        <v>3.2</v>
      </c>
      <c r="B528" s="139" t="str">
        <f>B39</f>
        <v>ZEMELJSKA DELA</v>
      </c>
      <c r="C528" s="138"/>
      <c r="D528" s="139"/>
      <c r="E528" s="139"/>
      <c r="F528" s="139">
        <f>F39</f>
        <v>0</v>
      </c>
    </row>
    <row r="529" spans="1:7" s="196" customFormat="1">
      <c r="A529" s="139" t="str">
        <f>A84</f>
        <v>3.3</v>
      </c>
      <c r="B529" s="139" t="str">
        <f>B84</f>
        <v>BETONSKA DELA</v>
      </c>
      <c r="C529" s="138"/>
      <c r="D529" s="139"/>
      <c r="E529" s="139"/>
      <c r="F529" s="139">
        <f>F84</f>
        <v>0</v>
      </c>
    </row>
    <row r="530" spans="1:7" s="196" customFormat="1">
      <c r="A530" s="139" t="str">
        <f>A125</f>
        <v>3.4</v>
      </c>
      <c r="B530" s="139" t="str">
        <f>B125</f>
        <v>TESARSKA DELA</v>
      </c>
      <c r="C530" s="138"/>
      <c r="D530" s="139"/>
      <c r="E530" s="139"/>
      <c r="F530" s="139">
        <f>F125</f>
        <v>0</v>
      </c>
    </row>
    <row r="531" spans="1:7" s="196" customFormat="1">
      <c r="A531" s="139" t="str">
        <f>A161</f>
        <v>3.5</v>
      </c>
      <c r="B531" s="139" t="str">
        <f>B161</f>
        <v>ZIDARSKA DELA</v>
      </c>
      <c r="C531" s="138"/>
      <c r="D531" s="139"/>
      <c r="E531" s="139"/>
      <c r="F531" s="139">
        <f>F161</f>
        <v>0</v>
      </c>
      <c r="G531" s="655"/>
    </row>
    <row r="532" spans="1:7">
      <c r="A532" s="149" t="str">
        <f>A304</f>
        <v>3.6</v>
      </c>
      <c r="B532" s="149" t="str">
        <f>B304</f>
        <v>KROVSKO-KLEPARSKA DELA</v>
      </c>
      <c r="C532" s="128"/>
      <c r="D532" s="149"/>
      <c r="E532" s="565"/>
      <c r="F532" s="149">
        <f>F304</f>
        <v>0</v>
      </c>
    </row>
    <row r="533" spans="1:7">
      <c r="A533" s="565" t="str">
        <f>A307</f>
        <v>3.7</v>
      </c>
      <c r="B533" s="565" t="str">
        <f>B307</f>
        <v>KLJUČAVNIČARSKA DELA</v>
      </c>
      <c r="C533" s="128"/>
      <c r="D533" s="149"/>
      <c r="E533" s="129"/>
      <c r="F533" s="149">
        <f>F341</f>
        <v>0</v>
      </c>
    </row>
    <row r="534" spans="1:7">
      <c r="A534" s="565" t="str">
        <f>A344</f>
        <v>3.8</v>
      </c>
      <c r="B534" s="565" t="str">
        <f>B344</f>
        <v>ALU DELA</v>
      </c>
      <c r="C534" s="128"/>
      <c r="D534" s="149"/>
      <c r="E534" s="129"/>
      <c r="F534" s="149">
        <f>F399</f>
        <v>0</v>
      </c>
    </row>
    <row r="535" spans="1:7">
      <c r="A535" s="565" t="str">
        <f>A413</f>
        <v>3.9</v>
      </c>
      <c r="B535" s="565" t="str">
        <f>B413</f>
        <v>PVC DELA</v>
      </c>
      <c r="C535" s="128"/>
      <c r="D535" s="149"/>
      <c r="E535" s="129"/>
      <c r="F535" s="149">
        <f>F413</f>
        <v>0</v>
      </c>
    </row>
    <row r="536" spans="1:7">
      <c r="A536" s="565" t="str">
        <f>A427</f>
        <v>3.10</v>
      </c>
      <c r="B536" s="565" t="str">
        <f>B427</f>
        <v>MAVČNA DELA</v>
      </c>
      <c r="C536" s="128"/>
      <c r="D536" s="149"/>
      <c r="E536" s="129"/>
      <c r="F536" s="149">
        <f>F427</f>
        <v>0</v>
      </c>
    </row>
    <row r="537" spans="1:7">
      <c r="A537" s="565" t="str">
        <f>A430</f>
        <v>3.11</v>
      </c>
      <c r="B537" s="565" t="str">
        <f>B430</f>
        <v>MIZARSKA DELA</v>
      </c>
      <c r="C537" s="128"/>
      <c r="D537" s="149"/>
      <c r="E537" s="129"/>
      <c r="F537" s="149">
        <f>F443</f>
        <v>0</v>
      </c>
    </row>
    <row r="538" spans="1:7">
      <c r="A538" s="565" t="str">
        <f>A457</f>
        <v>3.12</v>
      </c>
      <c r="B538" s="565" t="str">
        <f>B457</f>
        <v>KERAMIČARSKA IN TLAKARSKA DELA</v>
      </c>
      <c r="C538" s="128"/>
      <c r="D538" s="149"/>
      <c r="E538" s="129"/>
      <c r="F538" s="149">
        <f>F457</f>
        <v>0</v>
      </c>
    </row>
    <row r="539" spans="1:7">
      <c r="A539" s="565" t="str">
        <f>A466</f>
        <v>3.13</v>
      </c>
      <c r="B539" s="565" t="str">
        <f>B466</f>
        <v>SLIKOPLESKARSKA DELA</v>
      </c>
      <c r="C539" s="128"/>
      <c r="D539" s="149"/>
      <c r="E539" s="129"/>
      <c r="F539" s="149">
        <f>F466</f>
        <v>0</v>
      </c>
    </row>
    <row r="540" spans="1:7">
      <c r="A540" s="565" t="str">
        <f>A469</f>
        <v>3.14</v>
      </c>
      <c r="B540" s="565" t="str">
        <f>B469</f>
        <v>FASADERSKA DELA</v>
      </c>
      <c r="C540" s="128"/>
      <c r="D540" s="149"/>
      <c r="E540" s="129"/>
      <c r="F540" s="149">
        <f>SUM(F495)</f>
        <v>0</v>
      </c>
      <c r="G540" s="148"/>
    </row>
    <row r="541" spans="1:7">
      <c r="A541" s="565" t="str">
        <f>A522</f>
        <v>3.15</v>
      </c>
      <c r="B541" s="565" t="str">
        <f>B522</f>
        <v>POHIŠTVENA OPREMA</v>
      </c>
      <c r="C541" s="128"/>
      <c r="D541" s="149"/>
      <c r="E541" s="129"/>
      <c r="F541" s="149">
        <f>F522</f>
        <v>0</v>
      </c>
      <c r="G541" s="148"/>
    </row>
    <row r="542" spans="1:7" ht="15.75" thickBot="1">
      <c r="A542" s="134"/>
      <c r="B542" s="135"/>
      <c r="C542" s="138"/>
      <c r="D542" s="139"/>
      <c r="E542" s="139"/>
      <c r="F542" s="139"/>
    </row>
    <row r="543" spans="1:7" s="656" customFormat="1" ht="16.5" thickTop="1" thickBot="1">
      <c r="A543" s="140" t="str">
        <f>A7</f>
        <v>3.</v>
      </c>
      <c r="B543" s="141" t="str">
        <f>B7</f>
        <v>OBJEKT O3</v>
      </c>
      <c r="C543" s="142"/>
      <c r="D543" s="143"/>
      <c r="E543" s="143"/>
      <c r="F543" s="143">
        <f>SUM(F527:F542)</f>
        <v>0</v>
      </c>
    </row>
    <row r="544" spans="1:7" s="71" customFormat="1" ht="13.5" thickTop="1"/>
    <row r="545" spans="1:6" s="209" customFormat="1" ht="15.75">
      <c r="A545" s="683"/>
      <c r="B545" s="684"/>
      <c r="C545" s="685"/>
      <c r="D545" s="686"/>
      <c r="E545" s="686"/>
      <c r="F545" s="686"/>
    </row>
    <row r="546" spans="1:6" s="196" customFormat="1">
      <c r="A546" s="674"/>
      <c r="B546" s="675"/>
      <c r="C546" s="676"/>
      <c r="D546" s="677"/>
      <c r="E546" s="677"/>
      <c r="F546" s="677"/>
    </row>
    <row r="547" spans="1:6" s="194" customFormat="1">
      <c r="A547" s="674"/>
      <c r="B547" s="675"/>
      <c r="C547" s="676"/>
      <c r="D547" s="677"/>
      <c r="E547" s="677"/>
      <c r="F547" s="677"/>
    </row>
    <row r="548" spans="1:6" s="172" customFormat="1">
      <c r="A548" s="657"/>
      <c r="B548" s="190"/>
      <c r="C548" s="91"/>
      <c r="D548" s="133"/>
      <c r="E548" s="133"/>
      <c r="F548" s="133"/>
    </row>
    <row r="549" spans="1:6" s="172" customFormat="1">
      <c r="A549" s="657"/>
      <c r="B549" s="190"/>
      <c r="C549" s="91"/>
      <c r="D549" s="133"/>
      <c r="E549" s="133"/>
      <c r="F549" s="133"/>
    </row>
    <row r="550" spans="1:6" s="172" customFormat="1">
      <c r="A550" s="657"/>
      <c r="B550" s="190"/>
      <c r="C550" s="91"/>
      <c r="D550" s="133"/>
      <c r="E550" s="133"/>
      <c r="F550" s="133"/>
    </row>
    <row r="551" spans="1:6" s="172" customFormat="1">
      <c r="A551" s="657"/>
      <c r="B551" s="190"/>
      <c r="C551" s="91"/>
      <c r="D551" s="133"/>
      <c r="E551" s="133"/>
      <c r="F551" s="133"/>
    </row>
    <row r="552" spans="1:6" s="172" customFormat="1">
      <c r="A552" s="657"/>
      <c r="B552" s="190"/>
      <c r="C552" s="191"/>
      <c r="D552" s="133"/>
      <c r="E552" s="133"/>
      <c r="F552" s="133"/>
    </row>
    <row r="553" spans="1:6" s="172" customFormat="1">
      <c r="A553" s="657"/>
      <c r="B553" s="190"/>
      <c r="C553" s="91"/>
      <c r="D553" s="133"/>
      <c r="E553" s="133"/>
      <c r="F553" s="133"/>
    </row>
    <row r="554" spans="1:6" s="172" customFormat="1">
      <c r="A554" s="657"/>
      <c r="B554" s="190"/>
      <c r="C554" s="91"/>
      <c r="D554" s="133"/>
      <c r="E554" s="133"/>
      <c r="F554" s="133"/>
    </row>
    <row r="555" spans="1:6" s="172" customFormat="1">
      <c r="A555" s="168"/>
      <c r="B555" s="186"/>
      <c r="C555" s="187"/>
      <c r="D555" s="129"/>
      <c r="E555" s="129"/>
      <c r="F555" s="129"/>
    </row>
    <row r="557" spans="1:6" s="172" customFormat="1">
      <c r="A557" s="658"/>
      <c r="B557" s="175"/>
      <c r="C557" s="192"/>
      <c r="D557" s="148"/>
      <c r="E557" s="148"/>
      <c r="F557" s="148"/>
    </row>
    <row r="558" spans="1:6" s="172" customFormat="1">
      <c r="A558" s="658"/>
      <c r="B558" s="175"/>
      <c r="C558" s="192"/>
      <c r="D558" s="148"/>
      <c r="E558" s="148"/>
      <c r="F558" s="148"/>
    </row>
    <row r="559" spans="1:6" s="193" customFormat="1" ht="15">
      <c r="A559" s="658"/>
      <c r="B559" s="175"/>
      <c r="C559" s="192"/>
      <c r="D559" s="148"/>
      <c r="E559" s="148"/>
      <c r="F559" s="148"/>
    </row>
    <row r="560" spans="1:6" s="194" customFormat="1">
      <c r="A560" s="658"/>
      <c r="B560" s="175"/>
      <c r="C560" s="192"/>
      <c r="D560" s="148"/>
      <c r="E560" s="148"/>
      <c r="F560" s="148"/>
    </row>
  </sheetData>
  <sheetProtection password="D692" sheet="1" objects="1" scenarios="1" selectLockedCells="1"/>
  <mergeCells count="3">
    <mergeCell ref="A202:A203"/>
    <mergeCell ref="A196:A198"/>
    <mergeCell ref="B510:B512"/>
  </mergeCells>
  <pageMargins left="0.78740157480314965" right="0.39370078740157483" top="0.59055118110236227" bottom="0.59055118110236227" header="0.39370078740157483" footer="0.39370078740157483"/>
  <pageSetup paperSize="9" orientation="portrait" r:id="rId1"/>
  <headerFooter alignWithMargins="0">
    <oddFooter>&amp;C&amp;P</oddFooter>
  </headerFooter>
  <rowBreaks count="16" manualBreakCount="16">
    <brk id="20" max="5" man="1"/>
    <brk id="36" max="5" man="1"/>
    <brk id="41" max="5" man="1"/>
    <brk id="86" max="5" man="1"/>
    <brk id="127" max="5" man="1"/>
    <brk id="163" max="5" man="1"/>
    <brk id="306" max="5" man="1"/>
    <brk id="343" max="5" man="1"/>
    <brk id="401" max="5" man="1"/>
    <brk id="415" max="5" man="1"/>
    <brk id="429" max="5" man="1"/>
    <brk id="445" max="5" man="1"/>
    <brk id="459" max="5" man="1"/>
    <brk id="468" max="5" man="1"/>
    <brk id="497" max="5" man="1"/>
    <brk id="524"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showZeros="0" topLeftCell="A52" zoomScale="140" zoomScaleNormal="140" zoomScaleSheetLayoutView="100" workbookViewId="0">
      <selection activeCell="E14" sqref="E14"/>
    </sheetView>
  </sheetViews>
  <sheetFormatPr defaultRowHeight="14.25"/>
  <cols>
    <col min="1" max="1" width="8.7109375" style="605" customWidth="1"/>
    <col min="2" max="2" width="41.7109375" style="175" customWidth="1"/>
    <col min="3" max="3" width="5.7109375" style="192" customWidth="1"/>
    <col min="4" max="4" width="10.7109375" style="148" customWidth="1"/>
    <col min="5" max="5" width="9.7109375" style="148" customWidth="1"/>
    <col min="6" max="6" width="14.7109375" style="148" customWidth="1"/>
    <col min="7" max="16384" width="9.140625" style="130"/>
  </cols>
  <sheetData>
    <row r="1" spans="1:7" s="97" customFormat="1" ht="11.1" customHeight="1">
      <c r="A1" s="591" t="s">
        <v>16</v>
      </c>
      <c r="B1" s="120"/>
      <c r="C1" s="121"/>
      <c r="D1" s="117"/>
      <c r="E1" s="117"/>
      <c r="F1" s="117" t="s">
        <v>158</v>
      </c>
    </row>
    <row r="2" spans="1:7" s="97" customFormat="1" ht="11.1" customHeight="1">
      <c r="A2" s="592" t="s">
        <v>17</v>
      </c>
      <c r="B2" s="118"/>
      <c r="D2" s="122"/>
      <c r="F2" s="178"/>
    </row>
    <row r="3" spans="1:7" s="97" customFormat="1" ht="11.1" customHeight="1">
      <c r="A3" s="592" t="s">
        <v>28</v>
      </c>
      <c r="B3" s="118"/>
      <c r="F3" s="179"/>
    </row>
    <row r="4" spans="1:7" s="97" customFormat="1" ht="11.1" customHeight="1">
      <c r="A4" s="592"/>
      <c r="B4" s="118"/>
      <c r="F4" s="179"/>
    </row>
    <row r="5" spans="1:7" s="180" customFormat="1" ht="25.5" customHeight="1">
      <c r="A5" s="593" t="s">
        <v>107</v>
      </c>
      <c r="B5" s="249" t="s">
        <v>106</v>
      </c>
      <c r="C5" s="249" t="s">
        <v>0</v>
      </c>
      <c r="D5" s="248" t="s">
        <v>1</v>
      </c>
      <c r="E5" s="248" t="s">
        <v>425</v>
      </c>
      <c r="F5" s="248" t="s">
        <v>2</v>
      </c>
    </row>
    <row r="6" spans="1:7" s="97" customFormat="1" ht="11.1" customHeight="1">
      <c r="A6" s="615"/>
      <c r="B6" s="608"/>
      <c r="C6" s="609"/>
      <c r="D6" s="606"/>
      <c r="E6" s="606"/>
      <c r="F6" s="612"/>
    </row>
    <row r="7" spans="1:7" s="614" customFormat="1" ht="17.100000000000001" customHeight="1">
      <c r="A7" s="594" t="s">
        <v>26</v>
      </c>
      <c r="B7" s="616" t="s">
        <v>463</v>
      </c>
      <c r="C7" s="617"/>
      <c r="D7" s="618"/>
      <c r="E7" s="618"/>
      <c r="F7" s="618"/>
    </row>
    <row r="8" spans="1:7" s="64" customFormat="1" ht="12.75">
      <c r="A8" s="554"/>
      <c r="B8" s="553" t="s">
        <v>519</v>
      </c>
      <c r="C8" s="63"/>
      <c r="D8" s="133"/>
      <c r="E8" s="153"/>
      <c r="F8" s="69"/>
    </row>
    <row r="9" spans="1:7" s="64" customFormat="1" ht="12.75">
      <c r="A9" s="554"/>
      <c r="B9" s="85"/>
      <c r="C9" s="63"/>
      <c r="D9" s="133"/>
      <c r="E9" s="153"/>
      <c r="F9" s="69"/>
    </row>
    <row r="10" spans="1:7" s="84" customFormat="1" ht="165.75">
      <c r="A10" s="595"/>
      <c r="B10" s="113" t="s">
        <v>132</v>
      </c>
      <c r="C10" s="81"/>
      <c r="D10" s="82"/>
      <c r="E10" s="83"/>
      <c r="F10" s="83"/>
      <c r="G10" s="114"/>
    </row>
    <row r="11" spans="1:7" s="64" customFormat="1" ht="12.75">
      <c r="A11" s="554"/>
      <c r="B11" s="85"/>
      <c r="C11" s="63"/>
      <c r="D11" s="133"/>
      <c r="E11" s="153"/>
      <c r="F11" s="69"/>
    </row>
    <row r="12" spans="1:7" ht="15" customHeight="1">
      <c r="A12" s="596" t="s">
        <v>104</v>
      </c>
      <c r="B12" s="127" t="s">
        <v>47</v>
      </c>
      <c r="C12" s="147"/>
      <c r="D12" s="129"/>
      <c r="E12" s="149"/>
      <c r="F12" s="149"/>
    </row>
    <row r="13" spans="1:7" s="71" customFormat="1" ht="12.75">
      <c r="A13" s="554"/>
      <c r="B13" s="131"/>
      <c r="C13" s="184"/>
      <c r="D13" s="133"/>
      <c r="E13" s="153"/>
      <c r="F13" s="153"/>
    </row>
    <row r="14" spans="1:7" s="64" customFormat="1" ht="38.25">
      <c r="A14" s="554" t="s">
        <v>164</v>
      </c>
      <c r="B14" s="85" t="s">
        <v>124</v>
      </c>
      <c r="C14" s="63" t="s">
        <v>120</v>
      </c>
      <c r="D14" s="133">
        <v>39</v>
      </c>
      <c r="E14" s="65">
        <v>0</v>
      </c>
      <c r="F14" s="69">
        <f>SUM(D14*E14)</f>
        <v>0</v>
      </c>
    </row>
    <row r="15" spans="1:7" s="64" customFormat="1" ht="12.75" customHeight="1">
      <c r="A15" s="554"/>
      <c r="B15" s="132"/>
      <c r="C15" s="63"/>
      <c r="D15" s="133"/>
      <c r="E15" s="153"/>
      <c r="F15" s="153"/>
    </row>
    <row r="16" spans="1:7" s="64" customFormat="1" ht="51">
      <c r="A16" s="554" t="s">
        <v>165</v>
      </c>
      <c r="B16" s="85" t="s">
        <v>466</v>
      </c>
      <c r="C16" s="63" t="s">
        <v>118</v>
      </c>
      <c r="D16" s="70">
        <v>12</v>
      </c>
      <c r="E16" s="216">
        <v>0</v>
      </c>
      <c r="F16" s="69">
        <f>SUM(D16*E16)</f>
        <v>0</v>
      </c>
    </row>
    <row r="17" spans="1:6" s="64" customFormat="1" ht="12.75" customHeight="1">
      <c r="A17" s="554"/>
      <c r="B17" s="85"/>
      <c r="C17" s="63"/>
      <c r="D17" s="70"/>
      <c r="E17" s="153"/>
      <c r="F17" s="153"/>
    </row>
    <row r="18" spans="1:6" s="64" customFormat="1" ht="76.5">
      <c r="A18" s="554" t="s">
        <v>166</v>
      </c>
      <c r="B18" s="85" t="s">
        <v>467</v>
      </c>
      <c r="C18" s="63" t="s">
        <v>118</v>
      </c>
      <c r="D18" s="70">
        <v>67</v>
      </c>
      <c r="E18" s="216">
        <v>0</v>
      </c>
      <c r="F18" s="69">
        <f>SUM(D18*E18)</f>
        <v>0</v>
      </c>
    </row>
    <row r="19" spans="1:6" s="64" customFormat="1" ht="12.75" customHeight="1">
      <c r="A19" s="554"/>
      <c r="B19" s="85"/>
      <c r="C19" s="63"/>
      <c r="D19" s="70"/>
      <c r="E19" s="153"/>
      <c r="F19" s="153"/>
    </row>
    <row r="20" spans="1:6" s="64" customFormat="1" ht="63.75">
      <c r="A20" s="554" t="s">
        <v>465</v>
      </c>
      <c r="B20" s="85" t="s">
        <v>468</v>
      </c>
      <c r="C20" s="63" t="s">
        <v>118</v>
      </c>
      <c r="D20" s="70">
        <v>10</v>
      </c>
      <c r="E20" s="216">
        <v>0</v>
      </c>
      <c r="F20" s="69">
        <f>SUM(D20*E20)</f>
        <v>0</v>
      </c>
    </row>
    <row r="21" spans="1:6" s="64" customFormat="1" ht="12.75" customHeight="1">
      <c r="A21" s="554"/>
      <c r="B21" s="85"/>
      <c r="C21" s="63"/>
      <c r="D21" s="70"/>
      <c r="E21" s="153"/>
      <c r="F21" s="153"/>
    </row>
    <row r="22" spans="1:6" s="64" customFormat="1" ht="38.25">
      <c r="A22" s="554" t="s">
        <v>469</v>
      </c>
      <c r="B22" s="85" t="s">
        <v>190</v>
      </c>
      <c r="C22" s="63" t="s">
        <v>120</v>
      </c>
      <c r="D22" s="133">
        <v>59</v>
      </c>
      <c r="E22" s="65">
        <v>0</v>
      </c>
      <c r="F22" s="69">
        <f>SUM(D22*E22)</f>
        <v>0</v>
      </c>
    </row>
    <row r="23" spans="1:6" s="86" customFormat="1" ht="12.75" customHeight="1">
      <c r="A23" s="554"/>
      <c r="B23" s="68"/>
      <c r="C23" s="63"/>
      <c r="D23" s="133"/>
      <c r="E23" s="69"/>
      <c r="F23" s="153"/>
    </row>
    <row r="24" spans="1:6" s="64" customFormat="1" ht="38.25">
      <c r="A24" s="554" t="s">
        <v>470</v>
      </c>
      <c r="B24" s="132" t="s">
        <v>88</v>
      </c>
      <c r="C24" s="63" t="s">
        <v>120</v>
      </c>
      <c r="D24" s="133">
        <v>59</v>
      </c>
      <c r="E24" s="65">
        <v>0</v>
      </c>
      <c r="F24" s="69">
        <f>SUM(D24*E24)</f>
        <v>0</v>
      </c>
    </row>
    <row r="25" spans="1:6" s="71" customFormat="1" ht="12.75">
      <c r="A25" s="554"/>
      <c r="B25" s="151"/>
      <c r="C25" s="63"/>
      <c r="D25" s="133"/>
      <c r="E25" s="153"/>
      <c r="F25" s="153"/>
    </row>
    <row r="26" spans="1:6" s="64" customFormat="1" ht="102">
      <c r="A26" s="554" t="s">
        <v>471</v>
      </c>
      <c r="B26" s="68" t="s">
        <v>474</v>
      </c>
      <c r="C26" s="63" t="s">
        <v>118</v>
      </c>
      <c r="D26" s="133">
        <v>8</v>
      </c>
      <c r="E26" s="65">
        <v>0</v>
      </c>
      <c r="F26" s="69">
        <f>SUM(D26*E26)</f>
        <v>0</v>
      </c>
    </row>
    <row r="27" spans="1:6" s="64" customFormat="1" ht="12.75" customHeight="1">
      <c r="A27" s="554"/>
      <c r="B27" s="132"/>
      <c r="C27" s="63"/>
      <c r="D27" s="133"/>
      <c r="E27" s="153"/>
      <c r="F27" s="153"/>
    </row>
    <row r="28" spans="1:6" s="64" customFormat="1" ht="102">
      <c r="A28" s="554" t="s">
        <v>472</v>
      </c>
      <c r="B28" s="68" t="s">
        <v>475</v>
      </c>
      <c r="C28" s="63" t="s">
        <v>118</v>
      </c>
      <c r="D28" s="133">
        <v>10</v>
      </c>
      <c r="E28" s="65">
        <v>0</v>
      </c>
      <c r="F28" s="69">
        <f>SUM(D28*E28)</f>
        <v>0</v>
      </c>
    </row>
    <row r="29" spans="1:6" s="86" customFormat="1" ht="12.75" customHeight="1">
      <c r="A29" s="554"/>
      <c r="B29" s="85"/>
      <c r="C29" s="63"/>
      <c r="D29" s="133"/>
      <c r="E29" s="153"/>
      <c r="F29" s="153"/>
    </row>
    <row r="30" spans="1:6" s="64" customFormat="1" ht="51">
      <c r="A30" s="554" t="s">
        <v>473</v>
      </c>
      <c r="B30" s="85" t="s">
        <v>476</v>
      </c>
      <c r="C30" s="63" t="s">
        <v>118</v>
      </c>
      <c r="D30" s="133">
        <v>22</v>
      </c>
      <c r="E30" s="65">
        <v>0</v>
      </c>
      <c r="F30" s="69">
        <f>SUM(D30*E30)</f>
        <v>0</v>
      </c>
    </row>
    <row r="31" spans="1:6" s="71" customFormat="1" ht="12.75" customHeight="1" thickBot="1">
      <c r="A31" s="554"/>
      <c r="B31" s="131"/>
      <c r="C31" s="63"/>
      <c r="D31" s="133"/>
      <c r="E31" s="153"/>
      <c r="F31" s="153"/>
    </row>
    <row r="32" spans="1:6" s="196" customFormat="1" ht="15" customHeight="1" thickTop="1" thickBot="1">
      <c r="A32" s="597" t="str">
        <f>A12</f>
        <v>4.1</v>
      </c>
      <c r="B32" s="195" t="str">
        <f>B12</f>
        <v>ZEMELJSKA DELA</v>
      </c>
      <c r="C32" s="142"/>
      <c r="D32" s="143"/>
      <c r="E32" s="143"/>
      <c r="F32" s="143">
        <f>SUM(F13:F31)</f>
        <v>0</v>
      </c>
    </row>
    <row r="33" spans="1:6" s="194" customFormat="1" ht="15" customHeight="1" thickTop="1">
      <c r="A33" s="598"/>
      <c r="B33" s="198"/>
      <c r="C33" s="173"/>
      <c r="D33" s="174"/>
      <c r="E33" s="174"/>
      <c r="F33" s="174"/>
    </row>
    <row r="34" spans="1:6" s="196" customFormat="1" ht="15" customHeight="1">
      <c r="A34" s="599" t="s">
        <v>103</v>
      </c>
      <c r="B34" s="127" t="s">
        <v>53</v>
      </c>
      <c r="C34" s="199"/>
      <c r="D34" s="171"/>
      <c r="E34" s="139"/>
      <c r="F34" s="139"/>
    </row>
    <row r="35" spans="1:6" s="71" customFormat="1" ht="12.75">
      <c r="A35" s="554"/>
      <c r="B35" s="131"/>
      <c r="C35" s="184"/>
      <c r="D35" s="133"/>
      <c r="E35" s="153"/>
      <c r="F35" s="153"/>
    </row>
    <row r="36" spans="1:6" s="64" customFormat="1" ht="65.25">
      <c r="A36" s="554" t="s">
        <v>180</v>
      </c>
      <c r="B36" s="66" t="s">
        <v>478</v>
      </c>
      <c r="C36" s="63" t="s">
        <v>118</v>
      </c>
      <c r="D36" s="133">
        <v>5</v>
      </c>
      <c r="E36" s="65">
        <v>0</v>
      </c>
      <c r="F36" s="153">
        <f>D36*E36</f>
        <v>0</v>
      </c>
    </row>
    <row r="37" spans="1:6" s="71" customFormat="1" ht="12.75">
      <c r="A37" s="554"/>
      <c r="B37" s="151"/>
      <c r="C37" s="63"/>
      <c r="D37" s="133"/>
      <c r="E37" s="153"/>
      <c r="F37" s="153"/>
    </row>
    <row r="38" spans="1:6" s="71" customFormat="1" ht="65.25">
      <c r="A38" s="554" t="s">
        <v>181</v>
      </c>
      <c r="B38" s="66" t="s">
        <v>477</v>
      </c>
      <c r="C38" s="63" t="s">
        <v>118</v>
      </c>
      <c r="D38" s="133">
        <v>4</v>
      </c>
      <c r="E38" s="65">
        <v>0</v>
      </c>
      <c r="F38" s="153">
        <f>D38*E38</f>
        <v>0</v>
      </c>
    </row>
    <row r="39" spans="1:6" s="71" customFormat="1" ht="12.75">
      <c r="A39" s="554"/>
      <c r="B39" s="151"/>
      <c r="C39" s="63"/>
      <c r="D39" s="133"/>
      <c r="E39" s="153"/>
      <c r="F39" s="153"/>
    </row>
    <row r="40" spans="1:6" s="71" customFormat="1" ht="51">
      <c r="A40" s="554" t="s">
        <v>182</v>
      </c>
      <c r="B40" s="66" t="s">
        <v>128</v>
      </c>
      <c r="C40" s="63" t="s">
        <v>35</v>
      </c>
      <c r="D40" s="133">
        <f>D38*150</f>
        <v>600</v>
      </c>
      <c r="E40" s="65">
        <v>0</v>
      </c>
      <c r="F40" s="153">
        <f>D40*E40</f>
        <v>0</v>
      </c>
    </row>
    <row r="41" spans="1:6" s="71" customFormat="1" ht="13.5" thickBot="1">
      <c r="A41" s="554"/>
      <c r="B41" s="131"/>
      <c r="C41" s="63"/>
      <c r="D41" s="133"/>
      <c r="E41" s="153"/>
      <c r="F41" s="153"/>
    </row>
    <row r="42" spans="1:6" s="196" customFormat="1" ht="15" customHeight="1" thickTop="1" thickBot="1">
      <c r="A42" s="597" t="str">
        <f>A34</f>
        <v>4.2</v>
      </c>
      <c r="B42" s="200" t="str">
        <f>B34</f>
        <v>BETONSKA DELA</v>
      </c>
      <c r="C42" s="142"/>
      <c r="D42" s="143"/>
      <c r="E42" s="143"/>
      <c r="F42" s="143">
        <f>SUM(F35:F41)</f>
        <v>0</v>
      </c>
    </row>
    <row r="43" spans="1:6" s="194" customFormat="1" ht="15" customHeight="1" thickTop="1">
      <c r="A43" s="600"/>
      <c r="B43" s="202"/>
      <c r="C43" s="170"/>
      <c r="D43" s="171"/>
      <c r="E43" s="171"/>
      <c r="F43" s="171"/>
    </row>
    <row r="44" spans="1:6" s="196" customFormat="1" ht="15" customHeight="1">
      <c r="A44" s="599" t="s">
        <v>102</v>
      </c>
      <c r="B44" s="127" t="s">
        <v>65</v>
      </c>
      <c r="C44" s="199"/>
      <c r="D44" s="171"/>
      <c r="E44" s="139"/>
      <c r="F44" s="139"/>
    </row>
    <row r="45" spans="1:6" s="71" customFormat="1" ht="12.75">
      <c r="A45" s="554"/>
      <c r="B45" s="151"/>
      <c r="C45" s="63"/>
      <c r="D45" s="133"/>
      <c r="E45" s="153"/>
      <c r="F45" s="153"/>
    </row>
    <row r="46" spans="1:6" s="64" customFormat="1" ht="63.75">
      <c r="A46" s="554" t="s">
        <v>167</v>
      </c>
      <c r="B46" s="66" t="s">
        <v>129</v>
      </c>
      <c r="C46" s="63" t="s">
        <v>100</v>
      </c>
      <c r="D46" s="133">
        <v>40</v>
      </c>
      <c r="E46" s="65">
        <v>0</v>
      </c>
      <c r="F46" s="153">
        <f>D46*E46</f>
        <v>0</v>
      </c>
    </row>
    <row r="47" spans="1:6" s="71" customFormat="1" ht="12.75">
      <c r="A47" s="554"/>
      <c r="B47" s="151"/>
      <c r="C47" s="63"/>
      <c r="D47" s="133"/>
      <c r="E47" s="153"/>
      <c r="F47" s="153"/>
    </row>
    <row r="48" spans="1:6" s="64" customFormat="1" ht="63.75">
      <c r="A48" s="554" t="s">
        <v>168</v>
      </c>
      <c r="B48" s="66" t="s">
        <v>490</v>
      </c>
      <c r="C48" s="63" t="s">
        <v>120</v>
      </c>
      <c r="D48" s="133">
        <v>4</v>
      </c>
      <c r="E48" s="65">
        <v>0</v>
      </c>
      <c r="F48" s="153">
        <f>D48*E48</f>
        <v>0</v>
      </c>
    </row>
    <row r="49" spans="1:6" s="71" customFormat="1" ht="13.5" thickBot="1">
      <c r="A49" s="554"/>
      <c r="B49" s="131"/>
      <c r="C49" s="63"/>
      <c r="D49" s="133"/>
      <c r="E49" s="153"/>
      <c r="F49" s="153"/>
    </row>
    <row r="50" spans="1:6" s="196" customFormat="1" ht="15" customHeight="1" thickTop="1" thickBot="1">
      <c r="A50" s="597" t="str">
        <f>A44</f>
        <v>4.3</v>
      </c>
      <c r="B50" s="195" t="str">
        <f>B44</f>
        <v>TESARSKA DELA</v>
      </c>
      <c r="C50" s="142"/>
      <c r="D50" s="143"/>
      <c r="E50" s="143"/>
      <c r="F50" s="143">
        <f>SUM(F45:F49)</f>
        <v>0</v>
      </c>
    </row>
    <row r="51" spans="1:6" s="196" customFormat="1" ht="15" customHeight="1" thickTop="1">
      <c r="A51" s="600"/>
      <c r="B51" s="202"/>
      <c r="C51" s="170"/>
      <c r="D51" s="171"/>
      <c r="E51" s="171"/>
      <c r="F51" s="171"/>
    </row>
    <row r="52" spans="1:6" s="196" customFormat="1" ht="15" customHeight="1">
      <c r="A52" s="600"/>
      <c r="B52" s="202"/>
      <c r="C52" s="170"/>
      <c r="D52" s="171"/>
      <c r="E52" s="171"/>
      <c r="F52" s="171"/>
    </row>
    <row r="53" spans="1:6" s="204" customFormat="1" ht="12.75" customHeight="1">
      <c r="A53" s="599" t="s">
        <v>101</v>
      </c>
      <c r="B53" s="203" t="s">
        <v>3</v>
      </c>
      <c r="C53" s="136"/>
      <c r="D53" s="137"/>
      <c r="E53" s="137"/>
      <c r="F53" s="137"/>
    </row>
    <row r="54" spans="1:6" s="196" customFormat="1" ht="12.75" customHeight="1">
      <c r="A54" s="601"/>
      <c r="B54" s="205"/>
      <c r="C54" s="138"/>
      <c r="D54" s="139"/>
      <c r="E54" s="139"/>
      <c r="F54" s="139"/>
    </row>
    <row r="55" spans="1:6" s="196" customFormat="1" ht="12.75" customHeight="1">
      <c r="A55" s="601" t="str">
        <f>A32</f>
        <v>4.1</v>
      </c>
      <c r="B55" s="139" t="str">
        <f>B32</f>
        <v>ZEMELJSKA DELA</v>
      </c>
      <c r="C55" s="138"/>
      <c r="D55" s="139"/>
      <c r="E55" s="139"/>
      <c r="F55" s="139">
        <f>F32</f>
        <v>0</v>
      </c>
    </row>
    <row r="56" spans="1:6" s="196" customFormat="1" ht="12.75" customHeight="1">
      <c r="A56" s="601" t="str">
        <f>A42</f>
        <v>4.2</v>
      </c>
      <c r="B56" s="139" t="str">
        <f>B42</f>
        <v>BETONSKA DELA</v>
      </c>
      <c r="C56" s="138"/>
      <c r="D56" s="139"/>
      <c r="E56" s="139"/>
      <c r="F56" s="139">
        <f>F42</f>
        <v>0</v>
      </c>
    </row>
    <row r="57" spans="1:6" s="196" customFormat="1" ht="12.75" customHeight="1">
      <c r="A57" s="601" t="str">
        <f>A50</f>
        <v>4.3</v>
      </c>
      <c r="B57" s="139" t="str">
        <f>B50</f>
        <v>TESARSKA DELA</v>
      </c>
      <c r="C57" s="138"/>
      <c r="D57" s="139"/>
      <c r="E57" s="139"/>
      <c r="F57" s="139">
        <f>F50</f>
        <v>0</v>
      </c>
    </row>
    <row r="58" spans="1:6" s="196" customFormat="1" ht="12.75" customHeight="1" thickBot="1">
      <c r="A58" s="601"/>
      <c r="B58" s="205"/>
      <c r="C58" s="138"/>
      <c r="D58" s="139"/>
      <c r="E58" s="139"/>
      <c r="F58" s="206"/>
    </row>
    <row r="59" spans="1:6" s="209" customFormat="1" ht="17.100000000000001" customHeight="1" thickTop="1" thickBot="1">
      <c r="A59" s="597" t="str">
        <f>A7</f>
        <v>4.</v>
      </c>
      <c r="B59" s="207" t="str">
        <f>B7</f>
        <v>OBJEKT O4 - GRADBENA DELA</v>
      </c>
      <c r="C59" s="142"/>
      <c r="D59" s="143"/>
      <c r="E59" s="143"/>
      <c r="F59" s="208">
        <f>SUM(F53:F58)</f>
        <v>0</v>
      </c>
    </row>
    <row r="60" spans="1:6" s="209" customFormat="1" ht="12.75" customHeight="1" thickTop="1">
      <c r="A60" s="602"/>
      <c r="B60" s="210"/>
      <c r="C60" s="188"/>
      <c r="D60" s="189"/>
      <c r="E60" s="189"/>
      <c r="F60" s="189"/>
    </row>
    <row r="61" spans="1:6" s="209" customFormat="1" ht="12.75" customHeight="1">
      <c r="A61" s="705"/>
      <c r="B61" s="684"/>
      <c r="C61" s="685"/>
      <c r="D61" s="686"/>
      <c r="E61" s="686"/>
      <c r="F61" s="686"/>
    </row>
    <row r="62" spans="1:6" s="196" customFormat="1" ht="12.75" customHeight="1">
      <c r="A62" s="704"/>
      <c r="B62" s="675"/>
      <c r="C62" s="676"/>
      <c r="D62" s="677"/>
      <c r="E62" s="677"/>
      <c r="F62" s="677"/>
    </row>
    <row r="63" spans="1:6" s="194" customFormat="1" ht="12.75" customHeight="1">
      <c r="A63" s="600"/>
      <c r="B63" s="202"/>
      <c r="C63" s="170"/>
      <c r="D63" s="171"/>
      <c r="E63" s="171"/>
      <c r="F63" s="171"/>
    </row>
    <row r="64" spans="1:6" s="172" customFormat="1" ht="12.75" customHeight="1">
      <c r="A64" s="603"/>
      <c r="B64" s="190"/>
      <c r="C64" s="91"/>
      <c r="D64" s="133"/>
      <c r="E64" s="133"/>
      <c r="F64" s="133"/>
    </row>
    <row r="65" spans="1:6" s="172" customFormat="1" ht="12.75" customHeight="1">
      <c r="A65" s="603"/>
      <c r="B65" s="190"/>
      <c r="C65" s="91"/>
      <c r="D65" s="133"/>
      <c r="E65" s="133"/>
      <c r="F65" s="133"/>
    </row>
    <row r="66" spans="1:6" s="172" customFormat="1" ht="12.75" customHeight="1">
      <c r="A66" s="603"/>
      <c r="B66" s="190"/>
      <c r="C66" s="91"/>
      <c r="D66" s="133"/>
      <c r="E66" s="133"/>
      <c r="F66" s="133"/>
    </row>
    <row r="67" spans="1:6" s="172" customFormat="1" ht="12.75" customHeight="1">
      <c r="A67" s="603"/>
      <c r="B67" s="190"/>
      <c r="C67" s="91"/>
      <c r="D67" s="133"/>
      <c r="E67" s="133"/>
      <c r="F67" s="133"/>
    </row>
    <row r="68" spans="1:6" s="172" customFormat="1" ht="12.75" customHeight="1">
      <c r="A68" s="603"/>
      <c r="B68" s="190"/>
      <c r="C68" s="191"/>
      <c r="D68" s="133"/>
      <c r="E68" s="133"/>
      <c r="F68" s="133"/>
    </row>
    <row r="69" spans="1:6" s="172" customFormat="1" ht="12.75" customHeight="1">
      <c r="A69" s="603"/>
      <c r="B69" s="190"/>
      <c r="C69" s="91"/>
      <c r="D69" s="133"/>
      <c r="E69" s="133"/>
      <c r="F69" s="133"/>
    </row>
    <row r="70" spans="1:6" s="172" customFormat="1" ht="12.75" customHeight="1">
      <c r="A70" s="603"/>
      <c r="B70" s="190"/>
      <c r="C70" s="91"/>
      <c r="D70" s="133"/>
      <c r="E70" s="133"/>
      <c r="F70" s="133"/>
    </row>
    <row r="71" spans="1:6" s="172" customFormat="1">
      <c r="A71" s="604"/>
      <c r="B71" s="186"/>
      <c r="C71" s="187"/>
      <c r="D71" s="129"/>
      <c r="E71" s="129"/>
      <c r="F71" s="129"/>
    </row>
    <row r="73" spans="1:6" s="172" customFormat="1">
      <c r="A73" s="605"/>
      <c r="B73" s="175"/>
      <c r="C73" s="192"/>
      <c r="D73" s="148"/>
      <c r="E73" s="148"/>
      <c r="F73" s="148"/>
    </row>
    <row r="74" spans="1:6" s="172" customFormat="1">
      <c r="A74" s="605"/>
      <c r="B74" s="175"/>
      <c r="C74" s="192"/>
      <c r="D74" s="148"/>
      <c r="E74" s="148"/>
      <c r="F74" s="148"/>
    </row>
    <row r="75" spans="1:6" s="193" customFormat="1" ht="15">
      <c r="A75" s="605"/>
      <c r="B75" s="175"/>
      <c r="C75" s="192"/>
      <c r="D75" s="148"/>
      <c r="E75" s="148"/>
      <c r="F75" s="148"/>
    </row>
    <row r="76" spans="1:6" s="194" customFormat="1">
      <c r="A76" s="605"/>
      <c r="B76" s="175"/>
      <c r="C76" s="192"/>
      <c r="D76" s="148"/>
      <c r="E76" s="148"/>
      <c r="F76" s="148"/>
    </row>
  </sheetData>
  <sheetProtection password="D692" sheet="1" objects="1" scenarios="1" selectLockedCells="1"/>
  <pageMargins left="0.78740157480314965" right="0.39370078740157483" top="0.59055118110236227" bottom="0.59055118110236227" header="0.39370078740157483" footer="0.39370078740157483"/>
  <pageSetup paperSize="9" orientation="portrait" r:id="rId1"/>
  <headerFooter alignWithMargins="0">
    <oddFooter>&amp;C&amp;P</oddFooter>
  </headerFooter>
  <rowBreaks count="3" manualBreakCount="3">
    <brk id="33" max="5" man="1"/>
    <brk id="43" max="5" man="1"/>
    <brk id="5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275"/>
  <sheetViews>
    <sheetView showZeros="0" topLeftCell="A241" zoomScale="91" zoomScaleNormal="91" zoomScaleSheetLayoutView="140" zoomScalePageLayoutView="110" workbookViewId="0">
      <selection activeCell="E236" sqref="E236"/>
    </sheetView>
  </sheetViews>
  <sheetFormatPr defaultRowHeight="12.75"/>
  <cols>
    <col min="1" max="1" width="7.7109375" style="780" customWidth="1"/>
    <col min="2" max="2" width="45.7109375" style="296" customWidth="1"/>
    <col min="3" max="4" width="5.7109375" style="288" customWidth="1"/>
    <col min="5" max="5" width="13.7109375" style="289" customWidth="1"/>
    <col min="6" max="6" width="13.7109375" style="290" customWidth="1"/>
    <col min="7" max="7" width="2.85546875" style="287" hidden="1" customWidth="1"/>
    <col min="8" max="8" width="11" style="286" hidden="1" customWidth="1"/>
    <col min="9" max="11" width="0" style="287" hidden="1" customWidth="1"/>
    <col min="12" max="14" width="0" style="759" hidden="1" customWidth="1"/>
    <col min="15" max="16384" width="9.140625" style="759"/>
  </cols>
  <sheetData>
    <row r="2" spans="1:6" s="764" customFormat="1" ht="18">
      <c r="A2" s="522" t="s">
        <v>41</v>
      </c>
      <c r="B2" s="522" t="s">
        <v>1379</v>
      </c>
      <c r="F2" s="765"/>
    </row>
    <row r="3" spans="1:6" s="71" customFormat="1">
      <c r="A3" s="715"/>
      <c r="B3" s="716" t="s">
        <v>519</v>
      </c>
      <c r="F3" s="717"/>
    </row>
    <row r="4" spans="1:6" s="764" customFormat="1">
      <c r="A4" s="766"/>
      <c r="B4" s="767"/>
      <c r="F4" s="765"/>
    </row>
    <row r="5" spans="1:6" s="764" customFormat="1" ht="15.75">
      <c r="A5" s="331"/>
      <c r="B5" s="320" t="s">
        <v>1362</v>
      </c>
      <c r="C5" s="292"/>
      <c r="D5" s="292"/>
      <c r="E5" s="718"/>
      <c r="F5" s="317"/>
    </row>
    <row r="7" spans="1:6" s="719" customFormat="1">
      <c r="A7" s="768"/>
      <c r="B7" s="719" t="s">
        <v>1333</v>
      </c>
      <c r="F7" s="769"/>
    </row>
    <row r="8" spans="1:6" s="719" customFormat="1">
      <c r="A8" s="768"/>
      <c r="B8" s="719" t="s">
        <v>1334</v>
      </c>
      <c r="F8" s="769"/>
    </row>
    <row r="9" spans="1:6" s="719" customFormat="1">
      <c r="A9" s="768"/>
      <c r="B9" s="719" t="s">
        <v>1335</v>
      </c>
      <c r="F9" s="769"/>
    </row>
    <row r="10" spans="1:6" s="719" customFormat="1">
      <c r="A10" s="768"/>
      <c r="B10" s="719" t="s">
        <v>1336</v>
      </c>
      <c r="F10" s="769"/>
    </row>
    <row r="11" spans="1:6" s="719" customFormat="1">
      <c r="A11" s="768"/>
      <c r="B11" s="719" t="s">
        <v>1337</v>
      </c>
      <c r="F11" s="769"/>
    </row>
    <row r="12" spans="1:6" s="719" customFormat="1">
      <c r="A12" s="768"/>
      <c r="F12" s="769"/>
    </row>
    <row r="13" spans="1:6" s="719" customFormat="1">
      <c r="A13" s="768"/>
      <c r="B13" s="719" t="s">
        <v>1338</v>
      </c>
      <c r="F13" s="769"/>
    </row>
    <row r="14" spans="1:6" s="719" customFormat="1">
      <c r="A14" s="768"/>
      <c r="B14" s="719" t="s">
        <v>1339</v>
      </c>
      <c r="F14" s="769"/>
    </row>
    <row r="15" spans="1:6" s="719" customFormat="1">
      <c r="A15" s="768"/>
      <c r="B15" s="719" t="s">
        <v>1340</v>
      </c>
      <c r="F15" s="769"/>
    </row>
    <row r="16" spans="1:6" s="719" customFormat="1">
      <c r="A16" s="768"/>
      <c r="F16" s="769"/>
    </row>
    <row r="17" spans="1:6" s="719" customFormat="1">
      <c r="A17" s="768"/>
      <c r="B17" s="719" t="s">
        <v>1341</v>
      </c>
      <c r="F17" s="769"/>
    </row>
    <row r="18" spans="1:6" s="719" customFormat="1">
      <c r="A18" s="768"/>
      <c r="B18" s="719" t="s">
        <v>1342</v>
      </c>
      <c r="F18" s="769"/>
    </row>
    <row r="19" spans="1:6" s="719" customFormat="1">
      <c r="A19" s="768"/>
      <c r="B19" s="719" t="s">
        <v>1343</v>
      </c>
      <c r="F19" s="769"/>
    </row>
    <row r="20" spans="1:6" s="719" customFormat="1">
      <c r="A20" s="768"/>
      <c r="F20" s="769"/>
    </row>
    <row r="21" spans="1:6" s="719" customFormat="1">
      <c r="A21" s="768"/>
      <c r="B21" s="719" t="s">
        <v>1344</v>
      </c>
      <c r="F21" s="769"/>
    </row>
    <row r="22" spans="1:6" s="719" customFormat="1">
      <c r="A22" s="768"/>
      <c r="B22" s="719" t="s">
        <v>1345</v>
      </c>
      <c r="F22" s="769"/>
    </row>
    <row r="23" spans="1:6" s="719" customFormat="1">
      <c r="A23" s="768"/>
      <c r="F23" s="769"/>
    </row>
    <row r="24" spans="1:6" s="719" customFormat="1">
      <c r="A24" s="768"/>
      <c r="B24" s="719" t="s">
        <v>1346</v>
      </c>
      <c r="F24" s="769"/>
    </row>
    <row r="25" spans="1:6" s="719" customFormat="1">
      <c r="A25" s="768"/>
      <c r="B25" s="719" t="s">
        <v>1347</v>
      </c>
      <c r="F25" s="769"/>
    </row>
    <row r="26" spans="1:6" s="719" customFormat="1">
      <c r="A26" s="768"/>
      <c r="B26" s="719" t="s">
        <v>1348</v>
      </c>
      <c r="F26" s="769"/>
    </row>
    <row r="27" spans="1:6" s="719" customFormat="1">
      <c r="A27" s="768"/>
      <c r="F27" s="769"/>
    </row>
    <row r="28" spans="1:6" s="719" customFormat="1">
      <c r="A28" s="768"/>
      <c r="B28" s="719" t="s">
        <v>1349</v>
      </c>
      <c r="F28" s="769"/>
    </row>
    <row r="29" spans="1:6" s="719" customFormat="1">
      <c r="A29" s="768"/>
      <c r="B29" s="719" t="s">
        <v>1350</v>
      </c>
      <c r="F29" s="769"/>
    </row>
    <row r="30" spans="1:6" s="719" customFormat="1">
      <c r="A30" s="768"/>
      <c r="B30" s="719" t="s">
        <v>1351</v>
      </c>
      <c r="F30" s="769"/>
    </row>
    <row r="31" spans="1:6" s="719" customFormat="1">
      <c r="A31" s="768"/>
      <c r="F31" s="769"/>
    </row>
    <row r="32" spans="1:6" s="719" customFormat="1">
      <c r="A32" s="768"/>
      <c r="B32" s="719" t="s">
        <v>1352</v>
      </c>
      <c r="F32" s="769"/>
    </row>
    <row r="33" spans="1:11" s="719" customFormat="1">
      <c r="A33" s="768"/>
      <c r="B33" s="719" t="s">
        <v>1353</v>
      </c>
      <c r="F33" s="769"/>
    </row>
    <row r="34" spans="1:11" s="719" customFormat="1">
      <c r="A34" s="768"/>
      <c r="B34" s="719" t="s">
        <v>1354</v>
      </c>
      <c r="F34" s="769"/>
    </row>
    <row r="35" spans="1:11" s="719" customFormat="1">
      <c r="A35" s="768"/>
      <c r="F35" s="769"/>
    </row>
    <row r="36" spans="1:11" s="719" customFormat="1">
      <c r="A36" s="768"/>
      <c r="B36" s="719" t="s">
        <v>1355</v>
      </c>
      <c r="F36" s="769"/>
    </row>
    <row r="37" spans="1:11" s="719" customFormat="1">
      <c r="A37" s="768"/>
      <c r="B37" s="719" t="s">
        <v>1356</v>
      </c>
      <c r="F37" s="769"/>
    </row>
    <row r="38" spans="1:11" s="719" customFormat="1">
      <c r="A38" s="768"/>
      <c r="B38" s="719" t="s">
        <v>1357</v>
      </c>
      <c r="F38" s="769"/>
    </row>
    <row r="39" spans="1:11" s="719" customFormat="1">
      <c r="A39" s="768"/>
      <c r="B39" s="719" t="s">
        <v>1358</v>
      </c>
      <c r="F39" s="769"/>
    </row>
    <row r="40" spans="1:11" s="719" customFormat="1">
      <c r="A40" s="768"/>
      <c r="F40" s="769"/>
    </row>
    <row r="41" spans="1:11" s="719" customFormat="1">
      <c r="A41" s="768"/>
      <c r="B41" s="719" t="s">
        <v>1359</v>
      </c>
      <c r="F41" s="769"/>
    </row>
    <row r="42" spans="1:11" s="719" customFormat="1">
      <c r="A42" s="768"/>
      <c r="F42" s="769"/>
    </row>
    <row r="43" spans="1:11" s="719" customFormat="1">
      <c r="A43" s="768"/>
      <c r="B43" s="719" t="s">
        <v>1360</v>
      </c>
      <c r="F43" s="769"/>
    </row>
    <row r="44" spans="1:11" s="719" customFormat="1">
      <c r="A44" s="768"/>
      <c r="B44" s="719" t="s">
        <v>1361</v>
      </c>
      <c r="F44" s="769"/>
    </row>
    <row r="46" spans="1:11">
      <c r="A46" s="333"/>
    </row>
    <row r="47" spans="1:11" s="774" customFormat="1" ht="15.75">
      <c r="A47" s="770" t="s">
        <v>170</v>
      </c>
      <c r="B47" s="320" t="s">
        <v>959</v>
      </c>
      <c r="C47" s="328"/>
      <c r="D47" s="328"/>
      <c r="E47" s="771"/>
      <c r="F47" s="330"/>
      <c r="G47" s="772"/>
      <c r="H47" s="773"/>
      <c r="I47" s="772"/>
      <c r="J47" s="772"/>
      <c r="K47" s="772"/>
    </row>
    <row r="48" spans="1:11">
      <c r="A48" s="775" t="s">
        <v>952</v>
      </c>
      <c r="B48" s="776" t="s">
        <v>106</v>
      </c>
      <c r="C48" s="777" t="s">
        <v>951</v>
      </c>
      <c r="D48" s="778" t="s">
        <v>5</v>
      </c>
      <c r="E48" s="777" t="s">
        <v>950</v>
      </c>
      <c r="F48" s="779" t="s">
        <v>949</v>
      </c>
    </row>
    <row r="49" spans="1:11" s="286" customFormat="1">
      <c r="A49" s="333"/>
      <c r="B49" s="296"/>
      <c r="C49" s="288"/>
      <c r="D49" s="288"/>
      <c r="E49" s="289"/>
      <c r="F49" s="290"/>
      <c r="G49" s="287"/>
      <c r="I49" s="287"/>
      <c r="J49" s="287"/>
      <c r="K49" s="287"/>
    </row>
    <row r="50" spans="1:11" s="286" customFormat="1" ht="102">
      <c r="A50" s="333">
        <v>1</v>
      </c>
      <c r="B50" s="296" t="s">
        <v>958</v>
      </c>
      <c r="C50" s="288" t="s">
        <v>30</v>
      </c>
      <c r="D50" s="288">
        <v>1</v>
      </c>
      <c r="E50" s="710"/>
      <c r="F50" s="721">
        <f>D50*E50</f>
        <v>0</v>
      </c>
      <c r="G50" s="722"/>
      <c r="I50" s="287"/>
      <c r="J50" s="287"/>
      <c r="K50" s="287"/>
    </row>
    <row r="51" spans="1:11" s="286" customFormat="1">
      <c r="A51" s="333"/>
      <c r="B51" s="296"/>
      <c r="C51" s="288"/>
      <c r="D51" s="288"/>
      <c r="E51" s="289"/>
      <c r="F51" s="290"/>
      <c r="G51" s="287"/>
      <c r="I51" s="287"/>
      <c r="J51" s="287"/>
      <c r="K51" s="287"/>
    </row>
    <row r="52" spans="1:11" s="286" customFormat="1" ht="51">
      <c r="A52" s="333">
        <f>A50+1</f>
        <v>2</v>
      </c>
      <c r="B52" s="296" t="s">
        <v>957</v>
      </c>
      <c r="C52" s="288" t="s">
        <v>554</v>
      </c>
      <c r="D52" s="288">
        <v>2</v>
      </c>
      <c r="E52" s="710">
        <v>0</v>
      </c>
      <c r="F52" s="721">
        <f>D52*E52</f>
        <v>0</v>
      </c>
      <c r="G52" s="722"/>
      <c r="I52" s="287"/>
      <c r="J52" s="287"/>
      <c r="K52" s="287"/>
    </row>
    <row r="53" spans="1:11" s="286" customFormat="1">
      <c r="A53" s="333"/>
      <c r="B53" s="723"/>
      <c r="C53" s="288"/>
      <c r="D53" s="288"/>
      <c r="E53" s="289"/>
      <c r="F53" s="290"/>
      <c r="G53" s="287"/>
      <c r="I53" s="287"/>
      <c r="J53" s="287"/>
      <c r="K53" s="287"/>
    </row>
    <row r="54" spans="1:11" s="289" customFormat="1" ht="229.5">
      <c r="A54" s="333">
        <v>3</v>
      </c>
      <c r="B54" s="296" t="s">
        <v>956</v>
      </c>
      <c r="C54" s="288" t="s">
        <v>30</v>
      </c>
      <c r="D54" s="288">
        <v>2</v>
      </c>
      <c r="E54" s="711">
        <v>0</v>
      </c>
      <c r="F54" s="721">
        <f>D54*E54</f>
        <v>0</v>
      </c>
      <c r="G54" s="287"/>
      <c r="H54" s="286"/>
      <c r="I54" s="287"/>
      <c r="J54" s="287"/>
      <c r="K54" s="287"/>
    </row>
    <row r="55" spans="1:11" s="286" customFormat="1">
      <c r="A55" s="333"/>
      <c r="B55" s="296"/>
      <c r="C55" s="288"/>
      <c r="D55" s="288"/>
      <c r="E55" s="289"/>
      <c r="F55" s="290"/>
      <c r="G55" s="287"/>
      <c r="I55" s="287"/>
      <c r="J55" s="287"/>
      <c r="K55" s="287"/>
    </row>
    <row r="56" spans="1:11" s="286" customFormat="1" ht="409.5">
      <c r="A56" s="333">
        <v>4</v>
      </c>
      <c r="B56" s="296" t="s">
        <v>955</v>
      </c>
      <c r="C56" s="288" t="s">
        <v>554</v>
      </c>
      <c r="D56" s="288">
        <v>1</v>
      </c>
      <c r="E56" s="710">
        <v>0</v>
      </c>
      <c r="F56" s="721">
        <f>D56*E56</f>
        <v>0</v>
      </c>
      <c r="G56" s="722"/>
      <c r="I56" s="287"/>
      <c r="J56" s="287"/>
      <c r="K56" s="287"/>
    </row>
    <row r="57" spans="1:11" s="286" customFormat="1">
      <c r="A57" s="333"/>
      <c r="B57" s="296"/>
      <c r="C57" s="288"/>
      <c r="D57" s="288"/>
      <c r="E57" s="289"/>
      <c r="F57" s="290"/>
      <c r="G57" s="287"/>
      <c r="I57" s="287"/>
      <c r="J57" s="287"/>
      <c r="K57" s="287"/>
    </row>
    <row r="58" spans="1:11" s="286" customFormat="1" ht="140.25">
      <c r="A58" s="333">
        <f>A56+1</f>
        <v>5</v>
      </c>
      <c r="B58" s="296" t="s">
        <v>954</v>
      </c>
      <c r="C58" s="288" t="s">
        <v>554</v>
      </c>
      <c r="D58" s="288">
        <v>2</v>
      </c>
      <c r="E58" s="710">
        <v>0</v>
      </c>
      <c r="F58" s="721">
        <f>D58*E58</f>
        <v>0</v>
      </c>
      <c r="G58" s="722"/>
      <c r="I58" s="287"/>
      <c r="J58" s="287"/>
      <c r="K58" s="287"/>
    </row>
    <row r="59" spans="1:11" s="286" customFormat="1" ht="13.5" thickBot="1">
      <c r="A59" s="333"/>
      <c r="B59" s="296"/>
      <c r="C59" s="288"/>
      <c r="D59" s="288"/>
      <c r="E59" s="289"/>
      <c r="F59" s="290"/>
      <c r="G59" s="722"/>
      <c r="I59" s="287"/>
      <c r="J59" s="287"/>
      <c r="K59" s="287"/>
    </row>
    <row r="60" spans="1:11" s="286" customFormat="1" ht="13.5" thickBot="1">
      <c r="A60" s="724" t="str">
        <f>A47</f>
        <v>5.1</v>
      </c>
      <c r="B60" s="523" t="str">
        <f>B47</f>
        <v>TRANSFORMATORSKA POSTAJA, SN OPREMA IN NN STIKALNI BLOKI</v>
      </c>
      <c r="C60" s="284"/>
      <c r="D60" s="284"/>
      <c r="E60" s="283"/>
      <c r="F60" s="524">
        <f>SUM(F49:F59)</f>
        <v>0</v>
      </c>
      <c r="G60" s="287"/>
      <c r="I60" s="287"/>
      <c r="J60" s="287"/>
      <c r="K60" s="287"/>
    </row>
    <row r="61" spans="1:11" s="286" customFormat="1">
      <c r="A61" s="780"/>
      <c r="B61" s="296"/>
      <c r="C61" s="288"/>
      <c r="D61" s="288"/>
      <c r="E61" s="289"/>
      <c r="F61" s="290"/>
      <c r="G61" s="287"/>
      <c r="I61" s="287"/>
      <c r="J61" s="287"/>
      <c r="K61" s="287"/>
    </row>
    <row r="62" spans="1:11" s="289" customFormat="1">
      <c r="A62" s="781"/>
      <c r="B62" s="782"/>
      <c r="C62" s="783"/>
      <c r="D62" s="783"/>
      <c r="E62" s="784"/>
      <c r="F62" s="785"/>
      <c r="G62" s="287"/>
      <c r="H62" s="286"/>
      <c r="I62" s="287"/>
      <c r="J62" s="287"/>
      <c r="K62" s="287"/>
    </row>
    <row r="63" spans="1:11" s="289" customFormat="1" ht="15.75">
      <c r="A63" s="770" t="s">
        <v>171</v>
      </c>
      <c r="B63" s="725" t="s">
        <v>953</v>
      </c>
      <c r="C63" s="726"/>
      <c r="D63" s="726"/>
      <c r="E63" s="727"/>
      <c r="F63" s="728"/>
      <c r="G63" s="287"/>
      <c r="H63" s="286"/>
      <c r="I63" s="287"/>
      <c r="J63" s="287"/>
      <c r="K63" s="287"/>
    </row>
    <row r="64" spans="1:11" s="289" customFormat="1">
      <c r="A64" s="729" t="s">
        <v>952</v>
      </c>
      <c r="B64" s="730" t="s">
        <v>106</v>
      </c>
      <c r="C64" s="730" t="s">
        <v>951</v>
      </c>
      <c r="D64" s="731" t="s">
        <v>5</v>
      </c>
      <c r="E64" s="731" t="s">
        <v>950</v>
      </c>
      <c r="F64" s="732" t="s">
        <v>949</v>
      </c>
      <c r="G64" s="287"/>
      <c r="H64" s="286"/>
      <c r="I64" s="287"/>
      <c r="J64" s="287"/>
      <c r="K64" s="287"/>
    </row>
    <row r="65" spans="1:11" s="289" customFormat="1">
      <c r="A65" s="786"/>
      <c r="B65" s="787"/>
      <c r="C65" s="788"/>
      <c r="D65" s="789"/>
      <c r="E65" s="790"/>
      <c r="F65" s="789"/>
      <c r="G65" s="287"/>
      <c r="H65" s="286"/>
      <c r="I65" s="287"/>
      <c r="J65" s="287"/>
      <c r="K65" s="287"/>
    </row>
    <row r="66" spans="1:11" s="289" customFormat="1" ht="51">
      <c r="A66" s="733" t="s">
        <v>4</v>
      </c>
      <c r="B66" s="734" t="s">
        <v>948</v>
      </c>
      <c r="C66" s="788"/>
      <c r="D66" s="789"/>
      <c r="E66" s="791"/>
      <c r="F66" s="792"/>
      <c r="G66" s="287"/>
      <c r="H66" s="286"/>
      <c r="I66" s="287"/>
      <c r="J66" s="287"/>
      <c r="K66" s="287"/>
    </row>
    <row r="67" spans="1:11" s="289" customFormat="1">
      <c r="A67" s="733"/>
      <c r="B67" s="734"/>
      <c r="C67" s="788"/>
      <c r="D67" s="789"/>
      <c r="E67" s="791"/>
      <c r="F67" s="792"/>
      <c r="G67" s="287"/>
      <c r="H67" s="286"/>
      <c r="I67" s="287"/>
      <c r="J67" s="287"/>
      <c r="K67" s="287"/>
    </row>
    <row r="68" spans="1:11" s="289" customFormat="1" ht="51">
      <c r="A68" s="735"/>
      <c r="B68" s="305" t="s">
        <v>947</v>
      </c>
      <c r="C68" s="793"/>
      <c r="D68" s="794"/>
      <c r="E68" s="795"/>
      <c r="F68" s="796"/>
      <c r="G68" s="287"/>
      <c r="H68" s="286"/>
      <c r="I68" s="287"/>
      <c r="J68" s="287"/>
      <c r="K68" s="287"/>
    </row>
    <row r="69" spans="1:11" s="289" customFormat="1">
      <c r="A69" s="733"/>
      <c r="B69" s="736"/>
      <c r="C69" s="788"/>
      <c r="D69" s="789"/>
      <c r="E69" s="797"/>
      <c r="F69" s="798"/>
      <c r="G69" s="287"/>
      <c r="H69" s="286"/>
      <c r="I69" s="287"/>
      <c r="J69" s="287"/>
      <c r="K69" s="287"/>
    </row>
    <row r="70" spans="1:11" s="289" customFormat="1" ht="25.5">
      <c r="A70" s="733" t="s">
        <v>946</v>
      </c>
      <c r="B70" s="734" t="s">
        <v>945</v>
      </c>
      <c r="C70" s="788"/>
      <c r="D70" s="789"/>
      <c r="E70" s="791"/>
      <c r="F70" s="792"/>
      <c r="G70" s="287"/>
      <c r="H70" s="286"/>
      <c r="I70" s="287"/>
      <c r="J70" s="287"/>
      <c r="K70" s="287"/>
    </row>
    <row r="71" spans="1:11" s="286" customFormat="1">
      <c r="A71" s="733"/>
      <c r="B71" s="736" t="s">
        <v>944</v>
      </c>
      <c r="C71" s="788"/>
      <c r="D71" s="789"/>
      <c r="E71" s="791"/>
      <c r="F71" s="792"/>
      <c r="G71" s="287"/>
      <c r="I71" s="287"/>
      <c r="J71" s="287"/>
      <c r="K71" s="287"/>
    </row>
    <row r="72" spans="1:11" s="289" customFormat="1">
      <c r="A72" s="733"/>
      <c r="B72" s="736" t="s">
        <v>943</v>
      </c>
      <c r="C72" s="788"/>
      <c r="D72" s="789"/>
      <c r="E72" s="791"/>
      <c r="F72" s="792"/>
      <c r="G72" s="287"/>
      <c r="H72" s="286"/>
      <c r="I72" s="287"/>
      <c r="J72" s="287"/>
      <c r="K72" s="287"/>
    </row>
    <row r="73" spans="1:11" s="289" customFormat="1">
      <c r="A73" s="733"/>
      <c r="B73" s="736" t="s">
        <v>942</v>
      </c>
      <c r="C73" s="788"/>
      <c r="D73" s="789"/>
      <c r="E73" s="791"/>
      <c r="F73" s="792"/>
      <c r="G73" s="287"/>
      <c r="H73" s="286"/>
      <c r="I73" s="287"/>
      <c r="J73" s="287"/>
      <c r="K73" s="287"/>
    </row>
    <row r="74" spans="1:11" s="289" customFormat="1">
      <c r="A74" s="733"/>
      <c r="B74" s="736" t="s">
        <v>941</v>
      </c>
      <c r="C74" s="788"/>
      <c r="D74" s="789"/>
      <c r="E74" s="791"/>
      <c r="F74" s="792"/>
      <c r="G74" s="287"/>
      <c r="H74" s="286"/>
      <c r="I74" s="287"/>
      <c r="J74" s="287"/>
      <c r="K74" s="287"/>
    </row>
    <row r="75" spans="1:11" s="289" customFormat="1">
      <c r="A75" s="733"/>
      <c r="B75" s="737" t="s">
        <v>940</v>
      </c>
      <c r="C75" s="788"/>
      <c r="D75" s="789"/>
      <c r="E75" s="791"/>
      <c r="F75" s="792"/>
      <c r="G75" s="287"/>
      <c r="H75" s="286"/>
      <c r="I75" s="287"/>
      <c r="J75" s="287"/>
      <c r="K75" s="287"/>
    </row>
    <row r="76" spans="1:11" s="289" customFormat="1">
      <c r="A76" s="733"/>
      <c r="B76" s="737" t="s">
        <v>939</v>
      </c>
      <c r="C76" s="788"/>
      <c r="D76" s="789"/>
      <c r="E76" s="791"/>
      <c r="F76" s="792"/>
      <c r="G76" s="287"/>
      <c r="H76" s="286"/>
      <c r="I76" s="287"/>
      <c r="J76" s="287"/>
      <c r="K76" s="287"/>
    </row>
    <row r="77" spans="1:11" s="289" customFormat="1">
      <c r="A77" s="733"/>
      <c r="B77" s="737" t="s">
        <v>938</v>
      </c>
      <c r="C77" s="788"/>
      <c r="D77" s="789"/>
      <c r="E77" s="791"/>
      <c r="F77" s="792"/>
      <c r="G77" s="287"/>
      <c r="H77" s="286"/>
      <c r="I77" s="287"/>
      <c r="J77" s="287"/>
      <c r="K77" s="287"/>
    </row>
    <row r="78" spans="1:11" s="289" customFormat="1">
      <c r="A78" s="733"/>
      <c r="B78" s="737" t="s">
        <v>937</v>
      </c>
      <c r="C78" s="788"/>
      <c r="D78" s="789"/>
      <c r="E78" s="791"/>
      <c r="F78" s="799"/>
      <c r="G78" s="287"/>
      <c r="H78" s="286"/>
      <c r="I78" s="287"/>
      <c r="J78" s="287"/>
      <c r="K78" s="287"/>
    </row>
    <row r="79" spans="1:11" s="286" customFormat="1">
      <c r="A79" s="733"/>
      <c r="B79" s="736"/>
      <c r="C79" s="788"/>
      <c r="D79" s="789"/>
      <c r="E79" s="791"/>
      <c r="F79" s="799"/>
      <c r="G79" s="287"/>
      <c r="I79" s="287"/>
      <c r="J79" s="287"/>
      <c r="K79" s="287"/>
    </row>
    <row r="80" spans="1:11" s="286" customFormat="1" ht="25.5">
      <c r="A80" s="733" t="s">
        <v>936</v>
      </c>
      <c r="B80" s="738" t="s">
        <v>935</v>
      </c>
      <c r="C80" s="788"/>
      <c r="D80" s="789"/>
      <c r="E80" s="791"/>
      <c r="F80" s="799"/>
      <c r="G80" s="287"/>
      <c r="I80" s="287"/>
      <c r="J80" s="287"/>
      <c r="K80" s="287"/>
    </row>
    <row r="81" spans="1:11" s="286" customFormat="1">
      <c r="A81" s="733"/>
      <c r="B81" s="739" t="s">
        <v>934</v>
      </c>
      <c r="C81" s="788"/>
      <c r="D81" s="789"/>
      <c r="E81" s="791"/>
      <c r="F81" s="799"/>
      <c r="G81" s="287"/>
      <c r="I81" s="287"/>
      <c r="J81" s="287"/>
      <c r="K81" s="287"/>
    </row>
    <row r="82" spans="1:11" s="286" customFormat="1">
      <c r="A82" s="733"/>
      <c r="B82" s="739" t="s">
        <v>933</v>
      </c>
      <c r="C82" s="788"/>
      <c r="D82" s="789"/>
      <c r="E82" s="791"/>
      <c r="F82" s="799"/>
      <c r="G82" s="287"/>
      <c r="I82" s="287"/>
      <c r="J82" s="287"/>
      <c r="K82" s="287"/>
    </row>
    <row r="83" spans="1:11" s="286" customFormat="1">
      <c r="A83" s="733"/>
      <c r="B83" s="739" t="s">
        <v>932</v>
      </c>
      <c r="C83" s="788"/>
      <c r="D83" s="789"/>
      <c r="E83" s="791"/>
      <c r="F83" s="799"/>
      <c r="G83" s="722"/>
      <c r="I83" s="287"/>
      <c r="J83" s="287"/>
      <c r="K83" s="287"/>
    </row>
    <row r="84" spans="1:11" s="286" customFormat="1">
      <c r="A84" s="733"/>
      <c r="B84" s="739" t="s">
        <v>931</v>
      </c>
      <c r="C84" s="788"/>
      <c r="D84" s="789"/>
      <c r="E84" s="791"/>
      <c r="F84" s="799"/>
      <c r="G84" s="287"/>
      <c r="I84" s="287"/>
      <c r="J84" s="287"/>
      <c r="K84" s="287"/>
    </row>
    <row r="85" spans="1:11" s="286" customFormat="1">
      <c r="A85" s="735"/>
      <c r="B85" s="739"/>
      <c r="C85" s="788"/>
      <c r="D85" s="789"/>
      <c r="E85" s="791"/>
      <c r="F85" s="792"/>
      <c r="G85" s="287"/>
      <c r="I85" s="287"/>
      <c r="J85" s="287"/>
      <c r="K85" s="287"/>
    </row>
    <row r="86" spans="1:11" s="286" customFormat="1">
      <c r="A86" s="735" t="s">
        <v>930</v>
      </c>
      <c r="B86" s="738" t="s">
        <v>929</v>
      </c>
      <c r="C86" s="788"/>
      <c r="D86" s="789"/>
      <c r="E86" s="791"/>
      <c r="F86" s="792"/>
      <c r="G86" s="287"/>
      <c r="I86" s="287"/>
      <c r="J86" s="287"/>
      <c r="K86" s="287"/>
    </row>
    <row r="87" spans="1:11" s="286" customFormat="1">
      <c r="A87" s="735"/>
      <c r="B87" s="739" t="s">
        <v>928</v>
      </c>
      <c r="C87" s="788"/>
      <c r="D87" s="789"/>
      <c r="E87" s="791"/>
      <c r="F87" s="792"/>
      <c r="G87" s="287"/>
      <c r="I87" s="287"/>
      <c r="J87" s="287"/>
      <c r="K87" s="287"/>
    </row>
    <row r="88" spans="1:11" s="286" customFormat="1">
      <c r="A88" s="735"/>
      <c r="B88" s="739" t="s">
        <v>927</v>
      </c>
      <c r="C88" s="788"/>
      <c r="D88" s="789"/>
      <c r="E88" s="791"/>
      <c r="F88" s="792"/>
      <c r="G88" s="287"/>
      <c r="I88" s="287"/>
      <c r="J88" s="287"/>
      <c r="K88" s="287"/>
    </row>
    <row r="89" spans="1:11" s="286" customFormat="1" ht="25.5">
      <c r="A89" s="735"/>
      <c r="B89" s="739" t="s">
        <v>926</v>
      </c>
      <c r="C89" s="788"/>
      <c r="D89" s="789"/>
      <c r="E89" s="791"/>
      <c r="F89" s="792"/>
      <c r="G89" s="287"/>
      <c r="I89" s="287"/>
      <c r="J89" s="287"/>
      <c r="K89" s="287"/>
    </row>
    <row r="90" spans="1:11" s="286" customFormat="1">
      <c r="A90" s="735"/>
      <c r="B90" s="739" t="s">
        <v>925</v>
      </c>
      <c r="C90" s="788"/>
      <c r="D90" s="789"/>
      <c r="E90" s="791"/>
      <c r="F90" s="792"/>
      <c r="G90" s="287"/>
      <c r="I90" s="287"/>
      <c r="J90" s="287"/>
      <c r="K90" s="287"/>
    </row>
    <row r="91" spans="1:11" s="286" customFormat="1">
      <c r="A91" s="735"/>
      <c r="B91" s="739" t="s">
        <v>924</v>
      </c>
      <c r="C91" s="800"/>
      <c r="D91" s="801"/>
      <c r="E91" s="802"/>
      <c r="F91" s="803"/>
      <c r="G91" s="287"/>
      <c r="I91" s="287"/>
      <c r="J91" s="287"/>
      <c r="K91" s="287"/>
    </row>
    <row r="92" spans="1:11" s="286" customFormat="1">
      <c r="A92" s="740"/>
      <c r="B92" s="741" t="s">
        <v>923</v>
      </c>
      <c r="C92" s="788"/>
      <c r="D92" s="789"/>
      <c r="E92" s="791"/>
      <c r="F92" s="792"/>
      <c r="G92" s="287"/>
      <c r="I92" s="287"/>
      <c r="J92" s="287"/>
      <c r="K92" s="287"/>
    </row>
    <row r="93" spans="1:11" s="286" customFormat="1">
      <c r="A93" s="740"/>
      <c r="B93" s="741" t="s">
        <v>922</v>
      </c>
      <c r="C93" s="788"/>
      <c r="D93" s="789"/>
      <c r="E93" s="791"/>
      <c r="F93" s="792"/>
      <c r="G93" s="287"/>
      <c r="I93" s="287"/>
      <c r="J93" s="287"/>
      <c r="K93" s="287"/>
    </row>
    <row r="94" spans="1:11" s="286" customFormat="1">
      <c r="A94" s="740"/>
      <c r="B94" s="741" t="s">
        <v>921</v>
      </c>
      <c r="C94" s="788"/>
      <c r="D94" s="789"/>
      <c r="E94" s="791"/>
      <c r="F94" s="792"/>
      <c r="G94" s="287"/>
      <c r="I94" s="287"/>
      <c r="J94" s="287"/>
      <c r="K94" s="287"/>
    </row>
    <row r="95" spans="1:11" s="286" customFormat="1">
      <c r="A95" s="740"/>
      <c r="B95" s="741"/>
      <c r="C95" s="788"/>
      <c r="D95" s="789"/>
      <c r="E95" s="804"/>
      <c r="F95" s="799"/>
      <c r="G95" s="287"/>
      <c r="I95" s="287"/>
      <c r="J95" s="287"/>
      <c r="K95" s="287"/>
    </row>
    <row r="96" spans="1:11" s="286" customFormat="1">
      <c r="A96" s="740" t="s">
        <v>920</v>
      </c>
      <c r="B96" s="742" t="s">
        <v>919</v>
      </c>
      <c r="C96" s="788"/>
      <c r="D96" s="789"/>
      <c r="E96" s="797"/>
      <c r="F96" s="798"/>
      <c r="G96" s="287"/>
      <c r="I96" s="287"/>
      <c r="J96" s="287"/>
      <c r="K96" s="287"/>
    </row>
    <row r="97" spans="1:11" s="286" customFormat="1">
      <c r="A97" s="740"/>
      <c r="B97" s="741" t="s">
        <v>918</v>
      </c>
      <c r="C97" s="788"/>
      <c r="D97" s="789"/>
      <c r="E97" s="797"/>
      <c r="F97" s="798"/>
      <c r="G97" s="287"/>
      <c r="I97" s="287"/>
      <c r="J97" s="287"/>
      <c r="K97" s="287"/>
    </row>
    <row r="98" spans="1:11" s="286" customFormat="1" ht="25.5">
      <c r="A98" s="740"/>
      <c r="B98" s="741" t="s">
        <v>917</v>
      </c>
      <c r="C98" s="788"/>
      <c r="D98" s="789"/>
      <c r="E98" s="797"/>
      <c r="F98" s="799"/>
      <c r="G98" s="287"/>
      <c r="I98" s="287"/>
      <c r="J98" s="287"/>
      <c r="K98" s="287"/>
    </row>
    <row r="99" spans="1:11" s="286" customFormat="1">
      <c r="A99" s="740"/>
      <c r="B99" s="741" t="s">
        <v>916</v>
      </c>
      <c r="C99" s="788"/>
      <c r="D99" s="789"/>
      <c r="E99" s="797"/>
      <c r="F99" s="799"/>
      <c r="G99" s="287"/>
      <c r="I99" s="287"/>
      <c r="J99" s="287"/>
      <c r="K99" s="287"/>
    </row>
    <row r="100" spans="1:11" s="286" customFormat="1">
      <c r="A100" s="740"/>
      <c r="B100" s="741" t="s">
        <v>915</v>
      </c>
      <c r="C100" s="788"/>
      <c r="D100" s="789"/>
      <c r="E100" s="797"/>
      <c r="F100" s="799"/>
      <c r="G100" s="287"/>
      <c r="I100" s="287"/>
      <c r="J100" s="287"/>
      <c r="K100" s="287"/>
    </row>
    <row r="101" spans="1:11" s="286" customFormat="1">
      <c r="A101" s="740"/>
      <c r="B101" s="741" t="s">
        <v>914</v>
      </c>
      <c r="C101" s="788"/>
      <c r="D101" s="789"/>
      <c r="E101" s="797"/>
      <c r="F101" s="798"/>
      <c r="G101" s="722"/>
      <c r="I101" s="287"/>
      <c r="J101" s="287"/>
      <c r="K101" s="287"/>
    </row>
    <row r="102" spans="1:11" s="286" customFormat="1">
      <c r="A102" s="740"/>
      <c r="B102" s="741" t="s">
        <v>913</v>
      </c>
      <c r="C102" s="788"/>
      <c r="D102" s="789"/>
      <c r="E102" s="797"/>
      <c r="F102" s="799"/>
      <c r="G102" s="722"/>
      <c r="I102" s="287"/>
      <c r="J102" s="287"/>
      <c r="K102" s="287"/>
    </row>
    <row r="103" spans="1:11" s="286" customFormat="1">
      <c r="A103" s="740"/>
      <c r="B103" s="741" t="s">
        <v>912</v>
      </c>
      <c r="C103" s="788"/>
      <c r="D103" s="789"/>
      <c r="E103" s="797"/>
      <c r="F103" s="799"/>
      <c r="G103" s="722"/>
      <c r="I103" s="287"/>
      <c r="J103" s="287"/>
      <c r="K103" s="287"/>
    </row>
    <row r="104" spans="1:11" s="286" customFormat="1">
      <c r="A104" s="740"/>
      <c r="B104" s="741" t="s">
        <v>911</v>
      </c>
      <c r="C104" s="788"/>
      <c r="D104" s="789"/>
      <c r="E104" s="797"/>
      <c r="F104" s="799"/>
      <c r="G104" s="722"/>
      <c r="I104" s="287"/>
      <c r="J104" s="287"/>
      <c r="K104" s="287"/>
    </row>
    <row r="105" spans="1:11" s="286" customFormat="1">
      <c r="A105" s="740"/>
      <c r="B105" s="743"/>
      <c r="C105" s="788"/>
      <c r="D105" s="789"/>
      <c r="E105" s="797"/>
      <c r="F105" s="799"/>
      <c r="G105" s="287"/>
      <c r="I105" s="287"/>
      <c r="J105" s="287"/>
      <c r="K105" s="287"/>
    </row>
    <row r="106" spans="1:11" s="286" customFormat="1" ht="25.5">
      <c r="A106" s="740" t="s">
        <v>910</v>
      </c>
      <c r="B106" s="742" t="s">
        <v>909</v>
      </c>
      <c r="C106" s="788"/>
      <c r="D106" s="789"/>
      <c r="E106" s="797"/>
      <c r="F106" s="799"/>
      <c r="G106" s="722"/>
      <c r="I106" s="287"/>
      <c r="J106" s="287"/>
      <c r="K106" s="287"/>
    </row>
    <row r="107" spans="1:11" s="286" customFormat="1" ht="51">
      <c r="A107" s="740"/>
      <c r="B107" s="743" t="s">
        <v>1871</v>
      </c>
      <c r="C107" s="788"/>
      <c r="D107" s="789"/>
      <c r="E107" s="797"/>
      <c r="F107" s="799"/>
      <c r="G107" s="287"/>
      <c r="I107" s="287"/>
      <c r="J107" s="287"/>
      <c r="K107" s="287"/>
    </row>
    <row r="108" spans="1:11" s="286" customFormat="1">
      <c r="A108" s="740"/>
      <c r="B108" s="743" t="s">
        <v>908</v>
      </c>
      <c r="C108" s="788"/>
      <c r="D108" s="789"/>
      <c r="E108" s="797"/>
      <c r="F108" s="799"/>
      <c r="G108" s="287"/>
      <c r="I108" s="287"/>
      <c r="J108" s="287"/>
      <c r="K108" s="287"/>
    </row>
    <row r="109" spans="1:11" s="286" customFormat="1">
      <c r="A109" s="740"/>
      <c r="B109" s="743"/>
      <c r="C109" s="788"/>
      <c r="D109" s="789"/>
      <c r="E109" s="804"/>
      <c r="F109" s="799"/>
      <c r="G109" s="287"/>
      <c r="I109" s="287"/>
      <c r="J109" s="287"/>
      <c r="K109" s="287"/>
    </row>
    <row r="110" spans="1:11" s="286" customFormat="1">
      <c r="A110" s="740" t="s">
        <v>907</v>
      </c>
      <c r="B110" s="742" t="s">
        <v>906</v>
      </c>
      <c r="C110" s="788"/>
      <c r="D110" s="789"/>
      <c r="E110" s="797"/>
      <c r="F110" s="798"/>
      <c r="G110" s="722"/>
      <c r="I110" s="287"/>
      <c r="J110" s="287"/>
      <c r="K110" s="287"/>
    </row>
    <row r="111" spans="1:11" s="286" customFormat="1" ht="51">
      <c r="A111" s="740"/>
      <c r="B111" s="741" t="s">
        <v>905</v>
      </c>
      <c r="C111" s="788"/>
      <c r="D111" s="789"/>
      <c r="E111" s="797"/>
      <c r="F111" s="799"/>
      <c r="G111" s="722"/>
      <c r="I111" s="287"/>
      <c r="J111" s="287"/>
      <c r="K111" s="287"/>
    </row>
    <row r="112" spans="1:11" s="286" customFormat="1" ht="25.5">
      <c r="A112" s="740"/>
      <c r="B112" s="741" t="s">
        <v>904</v>
      </c>
      <c r="C112" s="788"/>
      <c r="D112" s="789"/>
      <c r="E112" s="797"/>
      <c r="F112" s="799"/>
      <c r="G112" s="722"/>
      <c r="I112" s="287"/>
      <c r="J112" s="287"/>
      <c r="K112" s="287"/>
    </row>
    <row r="113" spans="1:11" s="286" customFormat="1">
      <c r="A113" s="740"/>
      <c r="B113" s="743"/>
      <c r="C113" s="788"/>
      <c r="D113" s="789"/>
      <c r="E113" s="797"/>
      <c r="F113" s="799"/>
      <c r="G113" s="722"/>
      <c r="I113" s="287"/>
      <c r="J113" s="287"/>
      <c r="K113" s="287"/>
    </row>
    <row r="114" spans="1:11" s="286" customFormat="1">
      <c r="A114" s="740" t="s">
        <v>903</v>
      </c>
      <c r="B114" s="742" t="s">
        <v>902</v>
      </c>
      <c r="C114" s="788"/>
      <c r="D114" s="789"/>
      <c r="E114" s="797"/>
      <c r="F114" s="799"/>
      <c r="G114" s="722"/>
      <c r="I114" s="287"/>
      <c r="J114" s="287"/>
      <c r="K114" s="287"/>
    </row>
    <row r="115" spans="1:11" s="286" customFormat="1">
      <c r="A115" s="740"/>
      <c r="B115" s="741"/>
      <c r="C115" s="788"/>
      <c r="D115" s="789"/>
      <c r="E115" s="799"/>
      <c r="F115" s="798"/>
      <c r="G115" s="722"/>
      <c r="I115" s="287"/>
      <c r="J115" s="287"/>
      <c r="K115" s="287"/>
    </row>
    <row r="116" spans="1:11" s="286" customFormat="1">
      <c r="A116" s="740" t="s">
        <v>901</v>
      </c>
      <c r="B116" s="742" t="s">
        <v>900</v>
      </c>
      <c r="C116" s="788"/>
      <c r="D116" s="789"/>
      <c r="E116" s="797"/>
      <c r="F116" s="799"/>
      <c r="G116" s="287"/>
      <c r="I116" s="287"/>
      <c r="J116" s="287"/>
      <c r="K116" s="287"/>
    </row>
    <row r="117" spans="1:11" s="286" customFormat="1" ht="51">
      <c r="A117" s="740"/>
      <c r="B117" s="741" t="s">
        <v>899</v>
      </c>
      <c r="C117" s="788"/>
      <c r="D117" s="789"/>
      <c r="E117" s="797"/>
      <c r="F117" s="799"/>
      <c r="G117" s="287"/>
      <c r="I117" s="287"/>
      <c r="J117" s="287"/>
      <c r="K117" s="287"/>
    </row>
    <row r="118" spans="1:11" s="286" customFormat="1">
      <c r="A118" s="740"/>
      <c r="B118" s="741"/>
      <c r="C118" s="788"/>
      <c r="D118" s="789"/>
      <c r="E118" s="797"/>
      <c r="F118" s="799"/>
      <c r="G118" s="287"/>
      <c r="I118" s="287"/>
      <c r="J118" s="287"/>
      <c r="K118" s="287"/>
    </row>
    <row r="119" spans="1:11" s="286" customFormat="1">
      <c r="A119" s="740" t="s">
        <v>898</v>
      </c>
      <c r="B119" s="742" t="s">
        <v>897</v>
      </c>
      <c r="C119" s="788"/>
      <c r="D119" s="789"/>
      <c r="E119" s="797"/>
      <c r="F119" s="799"/>
      <c r="G119" s="722"/>
      <c r="I119" s="287"/>
      <c r="J119" s="287"/>
      <c r="K119" s="287"/>
    </row>
    <row r="120" spans="1:11" s="286" customFormat="1" ht="63.75">
      <c r="A120" s="740"/>
      <c r="B120" s="741" t="s">
        <v>896</v>
      </c>
      <c r="C120" s="788"/>
      <c r="D120" s="789"/>
      <c r="E120" s="799"/>
      <c r="F120" s="798"/>
      <c r="G120" s="287"/>
      <c r="I120" s="287"/>
      <c r="J120" s="287"/>
      <c r="K120" s="287"/>
    </row>
    <row r="121" spans="1:11" s="286" customFormat="1">
      <c r="A121" s="740"/>
      <c r="B121" s="743"/>
      <c r="C121" s="788"/>
      <c r="D121" s="789"/>
      <c r="E121" s="797"/>
      <c r="F121" s="799"/>
      <c r="G121" s="722"/>
      <c r="I121" s="287"/>
      <c r="J121" s="287"/>
      <c r="K121" s="287"/>
    </row>
    <row r="122" spans="1:11" s="286" customFormat="1">
      <c r="A122" s="740" t="s">
        <v>895</v>
      </c>
      <c r="B122" s="742" t="s">
        <v>894</v>
      </c>
      <c r="C122" s="788"/>
      <c r="D122" s="789"/>
      <c r="E122" s="797"/>
      <c r="F122" s="799"/>
      <c r="G122" s="287"/>
      <c r="I122" s="287"/>
      <c r="J122" s="287"/>
      <c r="K122" s="287"/>
    </row>
    <row r="123" spans="1:11" ht="38.25">
      <c r="A123" s="740"/>
      <c r="B123" s="741" t="s">
        <v>893</v>
      </c>
      <c r="C123" s="788"/>
      <c r="D123" s="789"/>
      <c r="E123" s="797"/>
      <c r="F123" s="799"/>
      <c r="G123" s="722"/>
    </row>
    <row r="124" spans="1:11">
      <c r="A124" s="740"/>
      <c r="B124" s="743"/>
      <c r="C124" s="788"/>
      <c r="D124" s="789"/>
      <c r="E124" s="797"/>
      <c r="F124" s="799"/>
    </row>
    <row r="125" spans="1:11" ht="25.5">
      <c r="A125" s="740" t="s">
        <v>9</v>
      </c>
      <c r="B125" s="742" t="s">
        <v>892</v>
      </c>
      <c r="C125" s="788"/>
      <c r="D125" s="789"/>
      <c r="E125" s="797"/>
      <c r="F125" s="799"/>
      <c r="G125" s="722"/>
    </row>
    <row r="126" spans="1:11" ht="38.25">
      <c r="A126" s="740"/>
      <c r="B126" s="741" t="s">
        <v>891</v>
      </c>
      <c r="C126" s="788"/>
      <c r="D126" s="789"/>
      <c r="E126" s="797"/>
      <c r="F126" s="799"/>
      <c r="G126" s="722"/>
    </row>
    <row r="127" spans="1:11" ht="25.5">
      <c r="A127" s="740"/>
      <c r="B127" s="741" t="s">
        <v>890</v>
      </c>
      <c r="C127" s="788"/>
      <c r="D127" s="789"/>
      <c r="E127" s="797"/>
      <c r="F127" s="799"/>
      <c r="G127" s="722"/>
    </row>
    <row r="128" spans="1:11">
      <c r="A128" s="740"/>
      <c r="B128" s="743" t="s">
        <v>889</v>
      </c>
      <c r="C128" s="788"/>
      <c r="D128" s="789"/>
      <c r="E128" s="797"/>
      <c r="F128" s="799"/>
    </row>
    <row r="129" spans="1:42">
      <c r="A129" s="740"/>
      <c r="B129" s="741" t="s">
        <v>888</v>
      </c>
      <c r="C129" s="788"/>
      <c r="D129" s="789"/>
      <c r="E129" s="797"/>
      <c r="F129" s="799"/>
      <c r="G129" s="722"/>
    </row>
    <row r="130" spans="1:42" ht="25.5">
      <c r="A130" s="740"/>
      <c r="B130" s="741" t="s">
        <v>887</v>
      </c>
      <c r="C130" s="788"/>
      <c r="D130" s="789"/>
      <c r="E130" s="797"/>
      <c r="F130" s="799"/>
      <c r="G130" s="722"/>
    </row>
    <row r="131" spans="1:42">
      <c r="A131" s="740"/>
      <c r="B131" s="741" t="s">
        <v>886</v>
      </c>
      <c r="C131" s="788"/>
      <c r="D131" s="789"/>
      <c r="E131" s="797"/>
      <c r="F131" s="799"/>
    </row>
    <row r="132" spans="1:42">
      <c r="A132" s="740"/>
      <c r="B132" s="741" t="s">
        <v>885</v>
      </c>
      <c r="C132" s="788"/>
      <c r="D132" s="789"/>
      <c r="E132" s="797"/>
      <c r="F132" s="799"/>
      <c r="G132" s="722"/>
    </row>
    <row r="133" spans="1:42">
      <c r="A133" s="740"/>
      <c r="B133" s="741" t="s">
        <v>884</v>
      </c>
      <c r="C133" s="788"/>
      <c r="D133" s="789"/>
      <c r="E133" s="797"/>
      <c r="F133" s="799"/>
    </row>
    <row r="134" spans="1:42">
      <c r="A134" s="740"/>
      <c r="B134" s="741" t="s">
        <v>883</v>
      </c>
      <c r="C134" s="788"/>
      <c r="D134" s="789"/>
      <c r="E134" s="797"/>
      <c r="F134" s="799"/>
      <c r="G134" s="805"/>
    </row>
    <row r="135" spans="1:42" s="809" customFormat="1">
      <c r="A135" s="740"/>
      <c r="B135" s="739" t="s">
        <v>882</v>
      </c>
      <c r="C135" s="788"/>
      <c r="D135" s="789"/>
      <c r="E135" s="797"/>
      <c r="F135" s="799"/>
      <c r="G135" s="806"/>
      <c r="H135" s="807"/>
      <c r="I135" s="808"/>
      <c r="J135" s="808"/>
      <c r="K135" s="808"/>
      <c r="O135" s="749"/>
      <c r="P135" s="749"/>
      <c r="Q135" s="749"/>
      <c r="R135" s="749"/>
      <c r="S135" s="749"/>
      <c r="T135" s="749"/>
      <c r="U135" s="749"/>
      <c r="V135" s="749"/>
      <c r="W135" s="749"/>
      <c r="X135" s="749"/>
      <c r="Y135" s="749"/>
      <c r="Z135" s="749"/>
      <c r="AA135" s="749"/>
      <c r="AB135" s="749"/>
      <c r="AC135" s="749"/>
      <c r="AD135" s="749"/>
      <c r="AE135" s="749"/>
      <c r="AF135" s="749"/>
      <c r="AG135" s="749"/>
      <c r="AH135" s="749"/>
      <c r="AI135" s="749"/>
      <c r="AJ135" s="749"/>
      <c r="AK135" s="749"/>
      <c r="AL135" s="749"/>
      <c r="AM135" s="749"/>
      <c r="AN135" s="749"/>
      <c r="AO135" s="749"/>
      <c r="AP135" s="749"/>
    </row>
    <row r="136" spans="1:42">
      <c r="A136" s="740"/>
      <c r="B136" s="739" t="s">
        <v>881</v>
      </c>
      <c r="C136" s="788"/>
      <c r="D136" s="789"/>
      <c r="E136" s="797"/>
      <c r="F136" s="799"/>
    </row>
    <row r="137" spans="1:42">
      <c r="A137" s="740"/>
      <c r="B137" s="739" t="s">
        <v>880</v>
      </c>
      <c r="C137" s="788"/>
      <c r="D137" s="789"/>
      <c r="E137" s="797"/>
      <c r="F137" s="799"/>
    </row>
    <row r="138" spans="1:42">
      <c r="A138" s="740"/>
      <c r="B138" s="741" t="s">
        <v>879</v>
      </c>
      <c r="C138" s="788"/>
      <c r="D138" s="789"/>
      <c r="E138" s="797"/>
      <c r="F138" s="799"/>
    </row>
    <row r="139" spans="1:42">
      <c r="A139" s="740"/>
      <c r="B139" s="741" t="s">
        <v>878</v>
      </c>
      <c r="C139" s="788"/>
      <c r="D139" s="789"/>
      <c r="E139" s="797"/>
      <c r="F139" s="799"/>
    </row>
    <row r="140" spans="1:42">
      <c r="A140" s="740"/>
      <c r="B140" s="741" t="s">
        <v>877</v>
      </c>
      <c r="C140" s="788"/>
      <c r="D140" s="789"/>
      <c r="E140" s="797"/>
      <c r="F140" s="799"/>
    </row>
    <row r="141" spans="1:42">
      <c r="A141" s="740"/>
      <c r="B141" s="741" t="s">
        <v>876</v>
      </c>
      <c r="C141" s="788"/>
      <c r="D141" s="789"/>
      <c r="E141" s="797"/>
      <c r="F141" s="799"/>
    </row>
    <row r="142" spans="1:42">
      <c r="A142" s="740"/>
      <c r="B142" s="741" t="s">
        <v>875</v>
      </c>
      <c r="C142" s="788"/>
      <c r="D142" s="789"/>
      <c r="E142" s="797"/>
      <c r="F142" s="799"/>
      <c r="G142" s="759"/>
      <c r="H142" s="759"/>
      <c r="I142" s="759"/>
      <c r="J142" s="759"/>
      <c r="K142" s="759"/>
    </row>
    <row r="143" spans="1:42">
      <c r="A143" s="740"/>
      <c r="B143" s="741" t="s">
        <v>874</v>
      </c>
      <c r="C143" s="788"/>
      <c r="D143" s="789"/>
      <c r="E143" s="797"/>
      <c r="F143" s="799"/>
      <c r="G143" s="759"/>
      <c r="H143" s="759"/>
      <c r="I143" s="759"/>
      <c r="J143" s="759"/>
      <c r="K143" s="759"/>
    </row>
    <row r="144" spans="1:42">
      <c r="A144" s="740"/>
      <c r="B144" s="741" t="s">
        <v>873</v>
      </c>
      <c r="C144" s="788"/>
      <c r="D144" s="789"/>
      <c r="E144" s="797"/>
      <c r="F144" s="799"/>
      <c r="G144" s="759"/>
      <c r="H144" s="759"/>
      <c r="I144" s="759"/>
      <c r="J144" s="759"/>
      <c r="K144" s="759"/>
    </row>
    <row r="145" spans="1:11">
      <c r="A145" s="740"/>
      <c r="B145" s="741" t="s">
        <v>872</v>
      </c>
      <c r="C145" s="788"/>
      <c r="D145" s="789"/>
      <c r="E145" s="797"/>
      <c r="F145" s="799"/>
      <c r="G145" s="759"/>
      <c r="H145" s="759"/>
      <c r="I145" s="759"/>
      <c r="J145" s="759"/>
      <c r="K145" s="759"/>
    </row>
    <row r="146" spans="1:11">
      <c r="A146" s="740"/>
      <c r="B146" s="741" t="s">
        <v>871</v>
      </c>
      <c r="C146" s="788"/>
      <c r="D146" s="789"/>
      <c r="E146" s="797"/>
      <c r="F146" s="799"/>
      <c r="G146" s="759"/>
      <c r="H146" s="759"/>
      <c r="I146" s="759"/>
      <c r="J146" s="759"/>
      <c r="K146" s="759"/>
    </row>
    <row r="147" spans="1:11">
      <c r="A147" s="740"/>
      <c r="B147" s="741" t="s">
        <v>870</v>
      </c>
      <c r="C147" s="788"/>
      <c r="D147" s="789"/>
      <c r="E147" s="797"/>
      <c r="F147" s="799"/>
      <c r="G147" s="759"/>
      <c r="H147" s="759"/>
      <c r="I147" s="759"/>
      <c r="J147" s="759"/>
      <c r="K147" s="759"/>
    </row>
    <row r="148" spans="1:11" ht="25.5">
      <c r="A148" s="740"/>
      <c r="B148" s="741" t="s">
        <v>869</v>
      </c>
      <c r="C148" s="788"/>
      <c r="D148" s="789"/>
      <c r="E148" s="797"/>
      <c r="F148" s="799"/>
      <c r="G148" s="759"/>
      <c r="H148" s="759"/>
      <c r="I148" s="759"/>
      <c r="J148" s="759"/>
      <c r="K148" s="759"/>
    </row>
    <row r="149" spans="1:11">
      <c r="A149" s="740"/>
      <c r="B149" s="741" t="s">
        <v>868</v>
      </c>
      <c r="C149" s="788"/>
      <c r="D149" s="789"/>
      <c r="E149" s="797"/>
      <c r="F149" s="799"/>
      <c r="G149" s="759"/>
      <c r="H149" s="759"/>
      <c r="I149" s="759"/>
      <c r="J149" s="759"/>
      <c r="K149" s="759"/>
    </row>
    <row r="150" spans="1:11">
      <c r="A150" s="740"/>
      <c r="B150" s="741"/>
      <c r="C150" s="788"/>
      <c r="D150" s="789"/>
      <c r="E150" s="797"/>
      <c r="F150" s="799"/>
      <c r="G150" s="759"/>
      <c r="H150" s="759"/>
      <c r="I150" s="759"/>
      <c r="J150" s="759"/>
      <c r="K150" s="759"/>
    </row>
    <row r="151" spans="1:11" ht="25.5">
      <c r="A151" s="740" t="s">
        <v>867</v>
      </c>
      <c r="B151" s="742" t="s">
        <v>866</v>
      </c>
      <c r="C151" s="788"/>
      <c r="D151" s="789"/>
      <c r="E151" s="797"/>
      <c r="F151" s="799"/>
      <c r="G151" s="759"/>
      <c r="H151" s="759"/>
      <c r="I151" s="759"/>
      <c r="J151" s="759"/>
      <c r="K151" s="759"/>
    </row>
    <row r="152" spans="1:11" ht="51">
      <c r="A152" s="744"/>
      <c r="B152" s="743" t="s">
        <v>865</v>
      </c>
      <c r="C152" s="788"/>
      <c r="D152" s="789"/>
      <c r="E152" s="797"/>
      <c r="F152" s="799"/>
      <c r="G152" s="759"/>
      <c r="H152" s="759"/>
      <c r="I152" s="759"/>
      <c r="J152" s="759"/>
      <c r="K152" s="759"/>
    </row>
    <row r="153" spans="1:11">
      <c r="A153" s="740"/>
      <c r="B153" s="743"/>
      <c r="C153" s="788"/>
      <c r="D153" s="789"/>
      <c r="E153" s="797"/>
      <c r="F153" s="799"/>
      <c r="G153" s="759"/>
      <c r="H153" s="759"/>
      <c r="I153" s="759"/>
      <c r="J153" s="759"/>
      <c r="K153" s="759"/>
    </row>
    <row r="154" spans="1:11" ht="25.5">
      <c r="A154" s="740" t="s">
        <v>864</v>
      </c>
      <c r="B154" s="742" t="s">
        <v>863</v>
      </c>
      <c r="C154" s="788"/>
      <c r="D154" s="789"/>
      <c r="E154" s="797"/>
      <c r="F154" s="799"/>
      <c r="G154" s="759"/>
      <c r="H154" s="759"/>
      <c r="I154" s="759"/>
      <c r="J154" s="759"/>
      <c r="K154" s="759"/>
    </row>
    <row r="155" spans="1:11" ht="102">
      <c r="A155" s="744"/>
      <c r="B155" s="743" t="s">
        <v>862</v>
      </c>
      <c r="C155" s="788"/>
      <c r="D155" s="789"/>
      <c r="E155" s="797"/>
      <c r="F155" s="798"/>
      <c r="G155" s="759"/>
      <c r="H155" s="759"/>
      <c r="I155" s="759"/>
      <c r="J155" s="759"/>
      <c r="K155" s="759"/>
    </row>
    <row r="156" spans="1:11">
      <c r="A156" s="740"/>
      <c r="B156" s="743"/>
      <c r="C156" s="788"/>
      <c r="D156" s="789"/>
      <c r="E156" s="797"/>
      <c r="F156" s="799"/>
      <c r="G156" s="759"/>
      <c r="H156" s="759"/>
      <c r="I156" s="759"/>
      <c r="J156" s="759"/>
      <c r="K156" s="759"/>
    </row>
    <row r="157" spans="1:11">
      <c r="A157" s="740" t="s">
        <v>80</v>
      </c>
      <c r="B157" s="742" t="s">
        <v>861</v>
      </c>
      <c r="C157" s="788"/>
      <c r="D157" s="789"/>
      <c r="E157" s="797"/>
      <c r="F157" s="799"/>
      <c r="G157" s="759"/>
      <c r="H157" s="759"/>
      <c r="I157" s="759"/>
      <c r="J157" s="759"/>
      <c r="K157" s="759"/>
    </row>
    <row r="158" spans="1:11" ht="25.5">
      <c r="A158" s="740"/>
      <c r="B158" s="743" t="s">
        <v>860</v>
      </c>
      <c r="C158" s="788"/>
      <c r="D158" s="789"/>
      <c r="E158" s="797"/>
      <c r="F158" s="799"/>
      <c r="G158" s="759"/>
      <c r="H158" s="759"/>
      <c r="I158" s="759"/>
      <c r="J158" s="759"/>
      <c r="K158" s="759"/>
    </row>
    <row r="159" spans="1:11">
      <c r="A159" s="740"/>
      <c r="B159" s="743"/>
      <c r="C159" s="788"/>
      <c r="D159" s="789"/>
      <c r="E159" s="797"/>
      <c r="F159" s="799"/>
      <c r="G159" s="759"/>
      <c r="H159" s="759"/>
      <c r="I159" s="759"/>
      <c r="J159" s="759"/>
      <c r="K159" s="759"/>
    </row>
    <row r="160" spans="1:11">
      <c r="A160" s="740" t="s">
        <v>26</v>
      </c>
      <c r="B160" s="742" t="s">
        <v>859</v>
      </c>
      <c r="C160" s="788"/>
      <c r="D160" s="789"/>
      <c r="E160" s="797"/>
      <c r="F160" s="799"/>
      <c r="G160" s="759"/>
      <c r="H160" s="759"/>
      <c r="I160" s="759"/>
      <c r="J160" s="759"/>
      <c r="K160" s="759"/>
    </row>
    <row r="161" spans="1:11" ht="25.5">
      <c r="A161" s="740"/>
      <c r="B161" s="741" t="s">
        <v>858</v>
      </c>
      <c r="C161" s="788"/>
      <c r="D161" s="789"/>
      <c r="E161" s="797"/>
      <c r="F161" s="799"/>
      <c r="G161" s="759"/>
      <c r="H161" s="759"/>
      <c r="I161" s="759"/>
      <c r="J161" s="759"/>
      <c r="K161" s="759"/>
    </row>
    <row r="162" spans="1:11">
      <c r="A162" s="740"/>
      <c r="B162" s="741"/>
      <c r="C162" s="788"/>
      <c r="D162" s="789"/>
      <c r="E162" s="797"/>
      <c r="F162" s="799"/>
      <c r="G162" s="759"/>
      <c r="H162" s="759"/>
      <c r="I162" s="759"/>
      <c r="J162" s="759"/>
      <c r="K162" s="759"/>
    </row>
    <row r="163" spans="1:11">
      <c r="A163" s="740" t="s">
        <v>41</v>
      </c>
      <c r="B163" s="742" t="s">
        <v>857</v>
      </c>
      <c r="C163" s="788"/>
      <c r="D163" s="789"/>
      <c r="E163" s="797"/>
      <c r="F163" s="799"/>
      <c r="G163" s="759"/>
      <c r="H163" s="759"/>
      <c r="I163" s="759"/>
      <c r="J163" s="759"/>
      <c r="K163" s="759"/>
    </row>
    <row r="164" spans="1:11">
      <c r="A164" s="740"/>
      <c r="B164" s="743" t="s">
        <v>856</v>
      </c>
      <c r="C164" s="788"/>
      <c r="D164" s="789"/>
      <c r="E164" s="797"/>
      <c r="F164" s="799"/>
      <c r="G164" s="759"/>
      <c r="H164" s="759"/>
      <c r="I164" s="759"/>
      <c r="J164" s="759"/>
      <c r="K164" s="759"/>
    </row>
    <row r="165" spans="1:11">
      <c r="A165" s="740"/>
      <c r="B165" s="743"/>
      <c r="C165" s="788"/>
      <c r="D165" s="789"/>
      <c r="E165" s="797"/>
      <c r="F165" s="799"/>
      <c r="G165" s="759"/>
      <c r="H165" s="759"/>
      <c r="I165" s="759"/>
      <c r="J165" s="759"/>
      <c r="K165" s="759"/>
    </row>
    <row r="166" spans="1:11">
      <c r="A166" s="740" t="s">
        <v>179</v>
      </c>
      <c r="B166" s="742" t="s">
        <v>855</v>
      </c>
      <c r="C166" s="788"/>
      <c r="D166" s="789"/>
      <c r="E166" s="797"/>
      <c r="F166" s="799"/>
      <c r="G166" s="759"/>
      <c r="H166" s="759"/>
      <c r="I166" s="759"/>
      <c r="J166" s="759"/>
      <c r="K166" s="759"/>
    </row>
    <row r="167" spans="1:11">
      <c r="A167" s="740"/>
      <c r="B167" s="743" t="s">
        <v>854</v>
      </c>
      <c r="C167" s="788"/>
      <c r="D167" s="789"/>
      <c r="E167" s="797"/>
      <c r="F167" s="799"/>
      <c r="G167" s="759"/>
      <c r="H167" s="759"/>
      <c r="I167" s="759"/>
      <c r="J167" s="759"/>
      <c r="K167" s="759"/>
    </row>
    <row r="168" spans="1:11">
      <c r="A168" s="740"/>
      <c r="B168" s="743" t="s">
        <v>853</v>
      </c>
      <c r="C168" s="788"/>
      <c r="D168" s="789"/>
      <c r="E168" s="797"/>
      <c r="F168" s="799"/>
      <c r="G168" s="759"/>
      <c r="H168" s="759"/>
      <c r="I168" s="759"/>
      <c r="J168" s="759"/>
      <c r="K168" s="759"/>
    </row>
    <row r="169" spans="1:11" ht="25.5">
      <c r="A169" s="740"/>
      <c r="B169" s="743" t="s">
        <v>852</v>
      </c>
      <c r="C169" s="788"/>
      <c r="D169" s="789"/>
      <c r="E169" s="797"/>
      <c r="F169" s="798"/>
      <c r="G169" s="759"/>
      <c r="H169" s="759"/>
      <c r="I169" s="759"/>
      <c r="J169" s="759"/>
      <c r="K169" s="759"/>
    </row>
    <row r="170" spans="1:11">
      <c r="A170" s="740"/>
      <c r="B170" s="743" t="s">
        <v>851</v>
      </c>
      <c r="C170" s="788"/>
      <c r="D170" s="789"/>
      <c r="E170" s="797"/>
      <c r="F170" s="799"/>
      <c r="G170" s="759"/>
      <c r="H170" s="759"/>
      <c r="I170" s="759"/>
      <c r="J170" s="759"/>
      <c r="K170" s="759"/>
    </row>
    <row r="171" spans="1:11">
      <c r="A171" s="740"/>
      <c r="B171" s="743"/>
      <c r="C171" s="788"/>
      <c r="D171" s="789"/>
      <c r="E171" s="797"/>
      <c r="F171" s="799"/>
      <c r="G171" s="759"/>
      <c r="H171" s="759"/>
      <c r="I171" s="759"/>
      <c r="J171" s="759"/>
      <c r="K171" s="759"/>
    </row>
    <row r="172" spans="1:11" ht="25.5">
      <c r="A172" s="740" t="s">
        <v>173</v>
      </c>
      <c r="B172" s="742" t="s">
        <v>850</v>
      </c>
      <c r="C172" s="788"/>
      <c r="D172" s="789"/>
      <c r="E172" s="797"/>
      <c r="F172" s="799"/>
      <c r="G172" s="759"/>
      <c r="H172" s="759"/>
      <c r="I172" s="759"/>
      <c r="J172" s="759"/>
      <c r="K172" s="759"/>
    </row>
    <row r="173" spans="1:11">
      <c r="A173" s="740"/>
      <c r="B173" s="743"/>
      <c r="C173" s="788"/>
      <c r="D173" s="789"/>
      <c r="E173" s="797"/>
      <c r="F173" s="799"/>
      <c r="G173" s="759"/>
      <c r="H173" s="759"/>
      <c r="I173" s="759"/>
      <c r="J173" s="759"/>
      <c r="K173" s="759"/>
    </row>
    <row r="174" spans="1:11">
      <c r="A174" s="740" t="s">
        <v>183</v>
      </c>
      <c r="B174" s="742" t="s">
        <v>849</v>
      </c>
      <c r="C174" s="788"/>
      <c r="D174" s="789"/>
      <c r="E174" s="797"/>
      <c r="F174" s="799"/>
      <c r="G174" s="759"/>
      <c r="H174" s="759"/>
      <c r="I174" s="759"/>
      <c r="J174" s="759"/>
      <c r="K174" s="759"/>
    </row>
    <row r="175" spans="1:11" ht="25.5">
      <c r="A175" s="740"/>
      <c r="B175" s="743" t="s">
        <v>848</v>
      </c>
      <c r="C175" s="788"/>
      <c r="D175" s="789"/>
      <c r="E175" s="797"/>
      <c r="F175" s="798"/>
      <c r="G175" s="759"/>
      <c r="H175" s="759"/>
      <c r="I175" s="759"/>
      <c r="J175" s="759"/>
      <c r="K175" s="759"/>
    </row>
    <row r="176" spans="1:11">
      <c r="A176" s="810"/>
      <c r="B176" s="811"/>
      <c r="C176" s="788"/>
      <c r="D176" s="789"/>
      <c r="E176" s="797"/>
      <c r="F176" s="799"/>
      <c r="G176" s="759"/>
      <c r="H176" s="759"/>
      <c r="I176" s="759"/>
      <c r="J176" s="759"/>
      <c r="K176" s="759"/>
    </row>
    <row r="177" spans="1:11" s="814" customFormat="1">
      <c r="A177" s="810"/>
      <c r="B177" s="742" t="s">
        <v>1381</v>
      </c>
      <c r="C177" s="812"/>
      <c r="D177" s="813"/>
      <c r="E177" s="713"/>
      <c r="F177" s="792"/>
    </row>
    <row r="178" spans="1:11">
      <c r="A178" s="810"/>
      <c r="B178" s="743" t="s">
        <v>1895</v>
      </c>
      <c r="C178" s="788"/>
      <c r="D178" s="789"/>
      <c r="E178" s="745"/>
      <c r="F178" s="799"/>
      <c r="G178" s="759"/>
      <c r="H178" s="759"/>
      <c r="I178" s="759"/>
      <c r="J178" s="759"/>
      <c r="K178" s="759"/>
    </row>
    <row r="179" spans="1:11">
      <c r="A179" s="810"/>
      <c r="B179" s="746"/>
      <c r="C179" s="788"/>
      <c r="D179" s="789"/>
      <c r="E179" s="797"/>
      <c r="F179" s="799"/>
      <c r="G179" s="759"/>
      <c r="H179" s="759"/>
      <c r="I179" s="759"/>
      <c r="J179" s="759"/>
      <c r="K179" s="759"/>
    </row>
    <row r="180" spans="1:11" ht="38.25">
      <c r="A180" s="810"/>
      <c r="B180" s="746" t="s">
        <v>847</v>
      </c>
      <c r="C180" s="788"/>
      <c r="D180" s="789"/>
      <c r="E180" s="797"/>
      <c r="F180" s="799"/>
      <c r="G180" s="759"/>
      <c r="H180" s="759"/>
      <c r="I180" s="759"/>
      <c r="J180" s="759"/>
      <c r="K180" s="759"/>
    </row>
    <row r="181" spans="1:11">
      <c r="A181" s="810"/>
      <c r="B181" s="743"/>
      <c r="C181" s="788"/>
      <c r="D181" s="789"/>
      <c r="E181" s="797"/>
      <c r="F181" s="799"/>
      <c r="G181" s="759"/>
      <c r="H181" s="759"/>
      <c r="I181" s="759"/>
      <c r="J181" s="759"/>
      <c r="K181" s="759"/>
    </row>
    <row r="182" spans="1:11" ht="38.25">
      <c r="A182" s="810"/>
      <c r="B182" s="743" t="s">
        <v>846</v>
      </c>
      <c r="C182" s="788"/>
      <c r="D182" s="789"/>
      <c r="E182" s="797"/>
      <c r="F182" s="799"/>
      <c r="G182" s="759"/>
      <c r="H182" s="759"/>
      <c r="I182" s="759"/>
      <c r="J182" s="759"/>
      <c r="K182" s="759"/>
    </row>
    <row r="183" spans="1:11">
      <c r="A183" s="815"/>
      <c r="B183" s="816"/>
      <c r="C183" s="788"/>
      <c r="D183" s="789"/>
      <c r="E183" s="797"/>
      <c r="F183" s="799"/>
      <c r="G183" s="759"/>
      <c r="H183" s="759"/>
      <c r="I183" s="759"/>
      <c r="J183" s="759"/>
      <c r="K183" s="759"/>
    </row>
    <row r="184" spans="1:11">
      <c r="A184" s="747"/>
      <c r="B184" s="734" t="s">
        <v>845</v>
      </c>
      <c r="D184" s="817"/>
      <c r="E184" s="797"/>
      <c r="F184" s="799"/>
      <c r="G184" s="759"/>
      <c r="H184" s="759"/>
      <c r="I184" s="759"/>
      <c r="J184" s="759"/>
      <c r="K184" s="759"/>
    </row>
    <row r="185" spans="1:11" ht="25.5">
      <c r="A185" s="747"/>
      <c r="B185" s="748" t="s">
        <v>844</v>
      </c>
      <c r="C185" s="749"/>
      <c r="D185" s="817"/>
      <c r="E185" s="797"/>
      <c r="F185" s="799"/>
      <c r="G185" s="759"/>
      <c r="H185" s="759"/>
      <c r="I185" s="759"/>
      <c r="J185" s="759"/>
      <c r="K185" s="759"/>
    </row>
    <row r="186" spans="1:11">
      <c r="A186" s="747" t="s">
        <v>4</v>
      </c>
      <c r="B186" s="734" t="s">
        <v>843</v>
      </c>
      <c r="C186" s="750"/>
      <c r="D186" s="817"/>
      <c r="E186" s="797"/>
      <c r="F186" s="799"/>
      <c r="G186" s="759"/>
      <c r="H186" s="759"/>
      <c r="I186" s="759"/>
      <c r="J186" s="759"/>
      <c r="K186" s="759"/>
    </row>
    <row r="187" spans="1:11" ht="25.5">
      <c r="A187" s="286"/>
      <c r="B187" s="736" t="s">
        <v>842</v>
      </c>
      <c r="C187" s="749"/>
      <c r="D187" s="817"/>
      <c r="E187" s="797"/>
      <c r="F187" s="799"/>
      <c r="G187" s="759"/>
      <c r="H187" s="759"/>
      <c r="I187" s="759"/>
      <c r="J187" s="759"/>
      <c r="K187" s="759"/>
    </row>
    <row r="188" spans="1:11">
      <c r="A188" s="747"/>
      <c r="B188" s="737" t="s">
        <v>841</v>
      </c>
      <c r="C188" s="749"/>
      <c r="D188" s="817"/>
      <c r="E188" s="797"/>
      <c r="F188" s="799"/>
      <c r="G188" s="759"/>
      <c r="H188" s="759"/>
      <c r="I188" s="759"/>
      <c r="J188" s="759"/>
      <c r="K188" s="759"/>
    </row>
    <row r="189" spans="1:11">
      <c r="A189" s="747"/>
      <c r="B189" s="737" t="s">
        <v>840</v>
      </c>
      <c r="C189" s="749"/>
      <c r="D189" s="817"/>
      <c r="E189" s="797"/>
      <c r="F189" s="799"/>
      <c r="G189" s="759"/>
      <c r="H189" s="759"/>
      <c r="I189" s="759"/>
      <c r="J189" s="759"/>
      <c r="K189" s="759"/>
    </row>
    <row r="190" spans="1:11" ht="25.5">
      <c r="A190" s="747"/>
      <c r="B190" s="734" t="s">
        <v>839</v>
      </c>
      <c r="C190" s="750"/>
      <c r="D190" s="817"/>
      <c r="E190" s="797"/>
      <c r="F190" s="799"/>
      <c r="G190" s="759"/>
      <c r="H190" s="759"/>
      <c r="I190" s="759"/>
      <c r="J190" s="759"/>
      <c r="K190" s="759"/>
    </row>
    <row r="191" spans="1:11">
      <c r="A191" s="747"/>
      <c r="B191" s="736" t="s">
        <v>838</v>
      </c>
      <c r="C191" s="750"/>
      <c r="D191" s="817"/>
      <c r="E191" s="797"/>
      <c r="F191" s="799"/>
      <c r="G191" s="759"/>
      <c r="H191" s="759"/>
      <c r="I191" s="759"/>
      <c r="J191" s="759"/>
      <c r="K191" s="759"/>
    </row>
    <row r="192" spans="1:11" ht="25.5">
      <c r="A192" s="747"/>
      <c r="B192" s="737" t="s">
        <v>837</v>
      </c>
      <c r="C192" s="749" t="s">
        <v>791</v>
      </c>
      <c r="D192" s="817"/>
      <c r="E192" s="797"/>
      <c r="F192" s="799"/>
      <c r="G192" s="759"/>
      <c r="H192" s="759"/>
      <c r="I192" s="759"/>
      <c r="J192" s="759"/>
      <c r="K192" s="759"/>
    </row>
    <row r="193" spans="1:11">
      <c r="A193" s="747"/>
      <c r="B193" s="737" t="s">
        <v>836</v>
      </c>
      <c r="C193" s="286"/>
      <c r="D193" s="818"/>
      <c r="E193" s="790"/>
      <c r="F193" s="819"/>
      <c r="G193" s="759"/>
      <c r="H193" s="759"/>
      <c r="I193" s="759"/>
      <c r="J193" s="759"/>
      <c r="K193" s="759"/>
    </row>
    <row r="194" spans="1:11">
      <c r="A194" s="747"/>
      <c r="B194" s="737" t="s">
        <v>835</v>
      </c>
      <c r="C194" s="286"/>
      <c r="D194" s="818"/>
      <c r="E194" s="790"/>
      <c r="F194" s="819"/>
      <c r="G194" s="759"/>
      <c r="H194" s="759"/>
      <c r="I194" s="759"/>
      <c r="J194" s="759"/>
      <c r="K194" s="759"/>
    </row>
    <row r="195" spans="1:11">
      <c r="A195" s="747"/>
      <c r="B195" s="737" t="s">
        <v>834</v>
      </c>
      <c r="C195" s="749"/>
      <c r="D195" s="818"/>
      <c r="E195" s="790"/>
      <c r="F195" s="819"/>
      <c r="G195" s="759"/>
      <c r="H195" s="759"/>
      <c r="I195" s="759"/>
      <c r="J195" s="759"/>
      <c r="K195" s="759"/>
    </row>
    <row r="196" spans="1:11" ht="25.5">
      <c r="A196" s="747"/>
      <c r="B196" s="737" t="s">
        <v>833</v>
      </c>
      <c r="C196" s="749"/>
      <c r="D196" s="818"/>
      <c r="E196" s="790"/>
      <c r="F196" s="819"/>
      <c r="G196" s="759"/>
      <c r="H196" s="759"/>
      <c r="I196" s="759"/>
      <c r="J196" s="759"/>
      <c r="K196" s="759"/>
    </row>
    <row r="197" spans="1:11">
      <c r="A197" s="747"/>
      <c r="B197" s="737" t="s">
        <v>832</v>
      </c>
      <c r="C197" s="749"/>
      <c r="D197" s="818"/>
      <c r="E197" s="790"/>
      <c r="F197" s="819"/>
      <c r="G197" s="759"/>
      <c r="H197" s="759"/>
      <c r="I197" s="759"/>
      <c r="J197" s="759"/>
      <c r="K197" s="759"/>
    </row>
    <row r="198" spans="1:11">
      <c r="A198" s="747"/>
      <c r="B198" s="737" t="s">
        <v>831</v>
      </c>
      <c r="C198" s="751"/>
      <c r="D198" s="818"/>
      <c r="E198" s="790"/>
      <c r="F198" s="819"/>
      <c r="G198" s="759"/>
      <c r="H198" s="759"/>
      <c r="I198" s="759"/>
      <c r="J198" s="759"/>
      <c r="K198" s="759"/>
    </row>
    <row r="199" spans="1:11" ht="25.5">
      <c r="A199" s="747"/>
      <c r="B199" s="737" t="s">
        <v>830</v>
      </c>
      <c r="C199" s="752"/>
      <c r="D199" s="818"/>
      <c r="E199" s="790"/>
      <c r="F199" s="819"/>
      <c r="G199" s="759"/>
      <c r="H199" s="759"/>
      <c r="I199" s="759"/>
      <c r="J199" s="759"/>
      <c r="K199" s="759"/>
    </row>
    <row r="200" spans="1:11">
      <c r="A200" s="747"/>
      <c r="B200" s="737" t="s">
        <v>829</v>
      </c>
      <c r="C200" s="749" t="s">
        <v>791</v>
      </c>
      <c r="D200" s="818"/>
      <c r="E200" s="790"/>
      <c r="F200" s="819"/>
      <c r="G200" s="759"/>
      <c r="H200" s="759"/>
      <c r="I200" s="759"/>
      <c r="J200" s="759"/>
      <c r="K200" s="759"/>
    </row>
    <row r="201" spans="1:11">
      <c r="A201" s="747"/>
      <c r="B201" s="737" t="s">
        <v>828</v>
      </c>
      <c r="C201" s="749"/>
      <c r="D201" s="818"/>
      <c r="E201" s="790"/>
      <c r="F201" s="819"/>
      <c r="G201" s="759"/>
      <c r="H201" s="759"/>
      <c r="I201" s="759"/>
      <c r="J201" s="759"/>
      <c r="K201" s="759"/>
    </row>
    <row r="202" spans="1:11" ht="25.5">
      <c r="A202" s="747"/>
      <c r="B202" s="737" t="s">
        <v>827</v>
      </c>
      <c r="C202" s="749"/>
      <c r="D202" s="818"/>
      <c r="E202" s="790"/>
      <c r="F202" s="819"/>
      <c r="G202" s="759"/>
      <c r="H202" s="759"/>
      <c r="I202" s="759"/>
      <c r="J202" s="759"/>
      <c r="K202" s="759"/>
    </row>
    <row r="203" spans="1:11">
      <c r="A203" s="747"/>
      <c r="B203" s="737" t="s">
        <v>826</v>
      </c>
      <c r="C203" s="753"/>
      <c r="D203" s="818"/>
      <c r="E203" s="790"/>
      <c r="F203" s="819"/>
      <c r="G203" s="759"/>
      <c r="H203" s="759"/>
      <c r="I203" s="759"/>
      <c r="J203" s="759"/>
      <c r="K203" s="759"/>
    </row>
    <row r="204" spans="1:11">
      <c r="A204" s="747"/>
      <c r="B204" s="737" t="s">
        <v>825</v>
      </c>
      <c r="C204" s="753"/>
      <c r="D204" s="818"/>
      <c r="E204" s="790"/>
      <c r="F204" s="819"/>
      <c r="G204" s="759"/>
      <c r="H204" s="759"/>
      <c r="I204" s="759"/>
      <c r="J204" s="759"/>
      <c r="K204" s="759"/>
    </row>
    <row r="205" spans="1:11">
      <c r="A205" s="747"/>
      <c r="B205" s="737" t="s">
        <v>824</v>
      </c>
      <c r="C205" s="753"/>
      <c r="D205" s="818"/>
      <c r="E205" s="790"/>
      <c r="F205" s="819"/>
      <c r="G205" s="759"/>
      <c r="H205" s="759"/>
      <c r="I205" s="759"/>
      <c r="J205" s="759"/>
      <c r="K205" s="759"/>
    </row>
    <row r="206" spans="1:11">
      <c r="A206" s="747"/>
      <c r="B206" s="737" t="s">
        <v>823</v>
      </c>
      <c r="C206" s="754"/>
      <c r="D206" s="818"/>
      <c r="E206" s="790"/>
      <c r="F206" s="819"/>
      <c r="G206" s="759"/>
      <c r="H206" s="759"/>
      <c r="I206" s="759"/>
      <c r="J206" s="759"/>
      <c r="K206" s="759"/>
    </row>
    <row r="207" spans="1:11">
      <c r="A207" s="747"/>
      <c r="B207" s="737" t="s">
        <v>822</v>
      </c>
      <c r="C207" s="754"/>
      <c r="D207" s="818"/>
      <c r="E207" s="790"/>
      <c r="F207" s="819"/>
      <c r="G207" s="759"/>
      <c r="H207" s="759"/>
      <c r="I207" s="759"/>
      <c r="J207" s="759"/>
      <c r="K207" s="759"/>
    </row>
    <row r="208" spans="1:11">
      <c r="A208" s="747"/>
      <c r="B208" s="737" t="s">
        <v>821</v>
      </c>
      <c r="C208" s="754"/>
      <c r="D208" s="818"/>
      <c r="E208" s="790"/>
      <c r="F208" s="819"/>
      <c r="G208" s="759"/>
      <c r="H208" s="759"/>
      <c r="I208" s="759"/>
      <c r="J208" s="759"/>
      <c r="K208" s="759"/>
    </row>
    <row r="209" spans="1:11">
      <c r="A209" s="747"/>
      <c r="B209" s="737" t="s">
        <v>820</v>
      </c>
      <c r="C209" s="754"/>
      <c r="D209" s="818"/>
      <c r="E209" s="790"/>
      <c r="F209" s="819"/>
      <c r="G209" s="759"/>
      <c r="H209" s="759"/>
      <c r="I209" s="759"/>
      <c r="J209" s="759"/>
      <c r="K209" s="759"/>
    </row>
    <row r="210" spans="1:11">
      <c r="A210" s="747"/>
      <c r="B210" s="737" t="s">
        <v>819</v>
      </c>
      <c r="C210" s="754" t="s">
        <v>791</v>
      </c>
      <c r="D210" s="818"/>
      <c r="E210" s="790"/>
      <c r="F210" s="819"/>
      <c r="G210" s="759"/>
      <c r="H210" s="759"/>
      <c r="I210" s="759"/>
      <c r="J210" s="759"/>
      <c r="K210" s="759"/>
    </row>
    <row r="211" spans="1:11">
      <c r="A211" s="747"/>
      <c r="B211" s="737" t="s">
        <v>818</v>
      </c>
      <c r="C211" s="754"/>
      <c r="D211" s="818"/>
      <c r="E211" s="790"/>
      <c r="F211" s="819"/>
      <c r="G211" s="759"/>
      <c r="H211" s="759"/>
      <c r="I211" s="759"/>
      <c r="J211" s="759"/>
      <c r="K211" s="759"/>
    </row>
    <row r="212" spans="1:11" ht="38.25">
      <c r="A212" s="747"/>
      <c r="B212" s="737" t="s">
        <v>817</v>
      </c>
      <c r="C212" s="736"/>
      <c r="D212" s="818"/>
      <c r="E212" s="790"/>
      <c r="F212" s="819"/>
      <c r="G212" s="759"/>
      <c r="H212" s="759"/>
      <c r="I212" s="759"/>
      <c r="J212" s="759"/>
      <c r="K212" s="759"/>
    </row>
    <row r="213" spans="1:11">
      <c r="A213" s="747"/>
      <c r="B213" s="737" t="s">
        <v>816</v>
      </c>
      <c r="C213" s="754"/>
      <c r="D213" s="818"/>
      <c r="E213" s="790"/>
      <c r="F213" s="819"/>
      <c r="G213" s="759"/>
      <c r="H213" s="759"/>
      <c r="I213" s="759"/>
      <c r="J213" s="759"/>
      <c r="K213" s="759"/>
    </row>
    <row r="214" spans="1:11" ht="25.5">
      <c r="A214" s="747"/>
      <c r="B214" s="737" t="s">
        <v>815</v>
      </c>
      <c r="C214" s="754"/>
      <c r="D214" s="818"/>
      <c r="E214" s="790"/>
      <c r="F214" s="819"/>
      <c r="G214" s="759"/>
      <c r="H214" s="759"/>
      <c r="I214" s="759"/>
      <c r="J214" s="759"/>
      <c r="K214" s="759"/>
    </row>
    <row r="215" spans="1:11">
      <c r="A215" s="747"/>
      <c r="B215" s="737" t="s">
        <v>814</v>
      </c>
      <c r="C215" s="754"/>
      <c r="D215" s="818"/>
      <c r="E215" s="790"/>
      <c r="F215" s="819"/>
      <c r="G215" s="759"/>
      <c r="H215" s="759"/>
      <c r="I215" s="759"/>
      <c r="J215" s="759"/>
      <c r="K215" s="759"/>
    </row>
    <row r="216" spans="1:11">
      <c r="A216" s="747"/>
      <c r="B216" s="737" t="s">
        <v>813</v>
      </c>
      <c r="C216" s="754"/>
      <c r="D216" s="818"/>
      <c r="E216" s="790"/>
      <c r="F216" s="819"/>
      <c r="G216" s="759"/>
      <c r="H216" s="759"/>
      <c r="I216" s="759"/>
      <c r="J216" s="759"/>
      <c r="K216" s="759"/>
    </row>
    <row r="217" spans="1:11">
      <c r="A217" s="747"/>
      <c r="B217" s="737" t="s">
        <v>812</v>
      </c>
      <c r="C217" s="754"/>
      <c r="D217" s="818"/>
      <c r="E217" s="790"/>
      <c r="F217" s="819"/>
      <c r="G217" s="759"/>
      <c r="H217" s="759"/>
      <c r="I217" s="759"/>
      <c r="J217" s="759"/>
      <c r="K217" s="759"/>
    </row>
    <row r="218" spans="1:11">
      <c r="A218" s="747"/>
      <c r="B218" s="737" t="s">
        <v>811</v>
      </c>
      <c r="C218" s="754"/>
      <c r="D218" s="818"/>
      <c r="E218" s="790"/>
      <c r="F218" s="819"/>
      <c r="G218" s="759"/>
      <c r="H218" s="759"/>
      <c r="I218" s="759"/>
      <c r="J218" s="759"/>
      <c r="K218" s="759"/>
    </row>
    <row r="219" spans="1:11">
      <c r="A219" s="747"/>
      <c r="B219" s="737"/>
      <c r="C219" s="749"/>
      <c r="D219" s="818"/>
      <c r="E219" s="790"/>
      <c r="F219" s="819"/>
      <c r="G219" s="759"/>
      <c r="H219" s="759"/>
      <c r="I219" s="759"/>
      <c r="J219" s="759"/>
      <c r="K219" s="759"/>
    </row>
    <row r="220" spans="1:11">
      <c r="A220" s="286" t="s">
        <v>9</v>
      </c>
      <c r="B220" s="295" t="s">
        <v>806</v>
      </c>
      <c r="C220" s="749"/>
      <c r="D220" s="818"/>
      <c r="E220" s="790"/>
      <c r="F220" s="819"/>
      <c r="G220" s="759"/>
      <c r="H220" s="759"/>
      <c r="I220" s="759"/>
      <c r="J220" s="759"/>
      <c r="K220" s="759"/>
    </row>
    <row r="221" spans="1:11">
      <c r="A221" s="286"/>
      <c r="B221" s="736" t="s">
        <v>810</v>
      </c>
      <c r="C221" s="749"/>
      <c r="D221" s="818"/>
      <c r="E221" s="790"/>
      <c r="F221" s="819"/>
      <c r="G221" s="759"/>
      <c r="H221" s="759"/>
      <c r="I221" s="759"/>
      <c r="J221" s="759"/>
      <c r="K221" s="759"/>
    </row>
    <row r="222" spans="1:11">
      <c r="A222" s="286"/>
      <c r="B222" s="736" t="s">
        <v>809</v>
      </c>
      <c r="C222" s="749"/>
      <c r="D222" s="818"/>
      <c r="E222" s="790"/>
      <c r="F222" s="819"/>
      <c r="G222" s="759"/>
      <c r="H222" s="759"/>
      <c r="I222" s="759"/>
      <c r="J222" s="759"/>
      <c r="K222" s="759"/>
    </row>
    <row r="223" spans="1:11" ht="25.5">
      <c r="A223" s="286"/>
      <c r="B223" s="736" t="s">
        <v>808</v>
      </c>
      <c r="C223" s="296" t="s">
        <v>807</v>
      </c>
      <c r="D223" s="818"/>
      <c r="E223" s="790"/>
      <c r="F223" s="819"/>
      <c r="G223" s="759"/>
      <c r="H223" s="759"/>
      <c r="I223" s="759"/>
      <c r="J223" s="759"/>
      <c r="K223" s="759"/>
    </row>
    <row r="224" spans="1:11">
      <c r="A224" s="286"/>
      <c r="B224" s="736" t="s">
        <v>806</v>
      </c>
      <c r="C224" s="749"/>
      <c r="D224" s="818"/>
      <c r="E224" s="790"/>
      <c r="F224" s="819"/>
      <c r="G224" s="759"/>
      <c r="H224" s="759"/>
      <c r="I224" s="759"/>
      <c r="J224" s="759"/>
      <c r="K224" s="759"/>
    </row>
    <row r="225" spans="1:11">
      <c r="A225" s="286"/>
      <c r="B225" s="736" t="s">
        <v>805</v>
      </c>
      <c r="C225" s="749"/>
      <c r="D225" s="818"/>
      <c r="E225" s="790"/>
      <c r="F225" s="819"/>
      <c r="G225" s="759"/>
      <c r="H225" s="759"/>
      <c r="I225" s="759"/>
      <c r="J225" s="759"/>
      <c r="K225" s="759"/>
    </row>
    <row r="226" spans="1:11">
      <c r="A226" s="747"/>
      <c r="B226" s="737"/>
      <c r="C226" s="749"/>
      <c r="D226" s="818"/>
      <c r="E226" s="790"/>
      <c r="F226" s="819"/>
      <c r="G226" s="759"/>
      <c r="H226" s="759"/>
      <c r="I226" s="759"/>
      <c r="J226" s="759"/>
      <c r="K226" s="759"/>
    </row>
    <row r="227" spans="1:11">
      <c r="A227" s="747" t="s">
        <v>80</v>
      </c>
      <c r="B227" s="755" t="s">
        <v>804</v>
      </c>
      <c r="C227" s="756"/>
      <c r="D227" s="818"/>
      <c r="E227" s="790"/>
      <c r="F227" s="819"/>
      <c r="G227" s="759"/>
      <c r="H227" s="759"/>
      <c r="I227" s="759"/>
      <c r="J227" s="759"/>
      <c r="K227" s="759"/>
    </row>
    <row r="228" spans="1:11" ht="38.25">
      <c r="A228" s="747"/>
      <c r="B228" s="736" t="s">
        <v>803</v>
      </c>
      <c r="C228" s="783"/>
      <c r="D228" s="818"/>
      <c r="E228" s="790"/>
      <c r="F228" s="819"/>
      <c r="G228" s="759"/>
      <c r="H228" s="759"/>
      <c r="I228" s="759"/>
      <c r="J228" s="759"/>
      <c r="K228" s="759"/>
    </row>
    <row r="229" spans="1:11" ht="25.5">
      <c r="A229" s="747"/>
      <c r="B229" s="736" t="s">
        <v>802</v>
      </c>
      <c r="C229" s="783"/>
      <c r="D229" s="818"/>
      <c r="E229" s="790"/>
      <c r="F229" s="819"/>
      <c r="G229" s="759"/>
      <c r="H229" s="759"/>
      <c r="I229" s="759"/>
      <c r="J229" s="759"/>
      <c r="K229" s="759"/>
    </row>
    <row r="230" spans="1:11">
      <c r="A230" s="747"/>
      <c r="B230" s="736" t="s">
        <v>801</v>
      </c>
      <c r="C230" s="783"/>
      <c r="D230" s="818"/>
      <c r="E230" s="790"/>
      <c r="F230" s="819"/>
      <c r="G230" s="759"/>
      <c r="H230" s="759"/>
      <c r="I230" s="759"/>
      <c r="J230" s="759"/>
      <c r="K230" s="759"/>
    </row>
    <row r="231" spans="1:11">
      <c r="A231" s="747"/>
      <c r="B231" s="736" t="s">
        <v>800</v>
      </c>
      <c r="C231" s="783"/>
      <c r="D231" s="818"/>
      <c r="E231" s="790"/>
      <c r="F231" s="819"/>
      <c r="G231" s="759"/>
      <c r="H231" s="759"/>
      <c r="I231" s="759"/>
      <c r="J231" s="759"/>
      <c r="K231" s="759"/>
    </row>
    <row r="232" spans="1:11">
      <c r="A232" s="747"/>
      <c r="B232" s="736" t="s">
        <v>799</v>
      </c>
      <c r="C232" s="783"/>
      <c r="D232" s="817"/>
      <c r="E232" s="797"/>
      <c r="F232" s="799"/>
      <c r="G232" s="759"/>
      <c r="H232" s="759"/>
      <c r="I232" s="759"/>
      <c r="J232" s="759"/>
      <c r="K232" s="759"/>
    </row>
    <row r="233" spans="1:11">
      <c r="A233" s="747"/>
      <c r="B233" s="736" t="s">
        <v>798</v>
      </c>
      <c r="C233" s="783"/>
      <c r="D233" s="789"/>
      <c r="E233" s="797"/>
      <c r="F233" s="799"/>
      <c r="G233" s="759"/>
      <c r="H233" s="759"/>
      <c r="I233" s="759"/>
      <c r="J233" s="759"/>
      <c r="K233" s="759"/>
    </row>
    <row r="234" spans="1:11" ht="25.5">
      <c r="A234" s="747"/>
      <c r="B234" s="736" t="s">
        <v>797</v>
      </c>
      <c r="C234" s="783"/>
      <c r="D234" s="789"/>
      <c r="E234" s="797"/>
      <c r="F234" s="799"/>
      <c r="G234" s="759"/>
      <c r="H234" s="759"/>
      <c r="I234" s="759"/>
      <c r="J234" s="759"/>
      <c r="K234" s="759"/>
    </row>
    <row r="235" spans="1:11">
      <c r="A235" s="747"/>
      <c r="B235" s="737"/>
      <c r="C235" s="749"/>
      <c r="D235" s="789"/>
      <c r="E235" s="797"/>
      <c r="F235" s="799"/>
      <c r="G235" s="759"/>
      <c r="H235" s="759"/>
      <c r="I235" s="759"/>
      <c r="J235" s="759"/>
      <c r="K235" s="759"/>
    </row>
    <row r="236" spans="1:11" s="814" customFormat="1">
      <c r="A236" s="757"/>
      <c r="B236" s="755" t="s">
        <v>1380</v>
      </c>
      <c r="C236" s="820"/>
      <c r="D236" s="813"/>
      <c r="E236" s="714"/>
      <c r="F236" s="792"/>
    </row>
    <row r="237" spans="1:11">
      <c r="A237" s="747"/>
      <c r="B237" s="737" t="s">
        <v>1896</v>
      </c>
      <c r="C237" s="749"/>
      <c r="D237" s="821"/>
      <c r="E237" s="797"/>
      <c r="F237" s="799"/>
      <c r="G237" s="759"/>
      <c r="H237" s="759"/>
      <c r="I237" s="759"/>
      <c r="J237" s="759"/>
      <c r="K237" s="759"/>
    </row>
    <row r="238" spans="1:11">
      <c r="A238" s="747"/>
      <c r="B238" s="737"/>
      <c r="C238" s="749"/>
      <c r="D238" s="821"/>
      <c r="E238" s="797"/>
      <c r="F238" s="799"/>
      <c r="G238" s="759"/>
      <c r="H238" s="759"/>
      <c r="I238" s="759"/>
      <c r="J238" s="759"/>
      <c r="K238" s="759"/>
    </row>
    <row r="239" spans="1:11" ht="25.5">
      <c r="A239" s="747"/>
      <c r="B239" s="734" t="s">
        <v>796</v>
      </c>
      <c r="C239" s="749"/>
      <c r="D239" s="821"/>
      <c r="E239" s="797"/>
      <c r="F239" s="799"/>
      <c r="G239" s="759"/>
      <c r="H239" s="759"/>
      <c r="I239" s="759"/>
      <c r="J239" s="759"/>
      <c r="K239" s="759"/>
    </row>
    <row r="240" spans="1:11">
      <c r="A240" s="286"/>
      <c r="B240" s="736"/>
      <c r="C240" s="749"/>
      <c r="D240" s="789"/>
      <c r="E240" s="797"/>
      <c r="F240" s="799"/>
      <c r="G240" s="759"/>
      <c r="H240" s="759"/>
      <c r="I240" s="759"/>
      <c r="J240" s="759"/>
      <c r="K240" s="759"/>
    </row>
    <row r="241" spans="1:11">
      <c r="A241" s="286"/>
      <c r="B241" s="738" t="s">
        <v>795</v>
      </c>
      <c r="C241" s="749"/>
      <c r="D241" s="789"/>
      <c r="E241" s="797"/>
      <c r="F241" s="799"/>
      <c r="G241" s="759"/>
      <c r="H241" s="759"/>
      <c r="I241" s="759"/>
      <c r="J241" s="759"/>
      <c r="K241" s="759"/>
    </row>
    <row r="242" spans="1:11" ht="25.5">
      <c r="A242" s="286"/>
      <c r="B242" s="736" t="s">
        <v>794</v>
      </c>
      <c r="C242" s="749"/>
      <c r="D242" s="789"/>
      <c r="E242" s="797"/>
      <c r="F242" s="799"/>
      <c r="G242" s="759"/>
      <c r="H242" s="759"/>
      <c r="I242" s="759"/>
      <c r="J242" s="759"/>
      <c r="K242" s="759"/>
    </row>
    <row r="243" spans="1:11">
      <c r="A243" s="286"/>
      <c r="B243" s="736" t="s">
        <v>793</v>
      </c>
      <c r="C243" s="749" t="s">
        <v>791</v>
      </c>
      <c r="D243" s="789"/>
      <c r="E243" s="797"/>
      <c r="F243" s="799"/>
      <c r="G243" s="759"/>
      <c r="H243" s="759"/>
      <c r="I243" s="759"/>
      <c r="J243" s="759"/>
      <c r="K243" s="759"/>
    </row>
    <row r="244" spans="1:11">
      <c r="A244" s="286"/>
      <c r="B244" s="736" t="s">
        <v>792</v>
      </c>
      <c r="C244" s="749" t="s">
        <v>791</v>
      </c>
      <c r="D244" s="789"/>
      <c r="E244" s="790"/>
      <c r="F244" s="798"/>
      <c r="G244" s="759"/>
      <c r="H244" s="759"/>
      <c r="I244" s="759"/>
      <c r="J244" s="759"/>
      <c r="K244" s="759"/>
    </row>
    <row r="245" spans="1:11">
      <c r="A245" s="286"/>
      <c r="B245" s="736"/>
      <c r="C245" s="749"/>
      <c r="D245" s="801"/>
      <c r="E245" s="804"/>
      <c r="F245" s="822"/>
      <c r="G245" s="759"/>
      <c r="H245" s="759"/>
      <c r="I245" s="759"/>
      <c r="J245" s="759"/>
      <c r="K245" s="759"/>
    </row>
    <row r="246" spans="1:11">
      <c r="A246" s="286"/>
      <c r="B246" s="738" t="s">
        <v>790</v>
      </c>
      <c r="C246" s="749"/>
      <c r="D246" s="801"/>
      <c r="E246" s="804"/>
      <c r="F246" s="822"/>
      <c r="G246" s="759"/>
      <c r="H246" s="759"/>
      <c r="I246" s="759"/>
      <c r="J246" s="759"/>
      <c r="K246" s="759"/>
    </row>
    <row r="247" spans="1:11">
      <c r="A247" s="286"/>
      <c r="B247" s="736" t="s">
        <v>789</v>
      </c>
      <c r="C247" s="749"/>
      <c r="D247" s="801"/>
      <c r="E247" s="804"/>
      <c r="F247" s="822"/>
      <c r="G247" s="759"/>
      <c r="H247" s="759"/>
      <c r="I247" s="759"/>
      <c r="J247" s="759"/>
      <c r="K247" s="759"/>
    </row>
    <row r="248" spans="1:11">
      <c r="A248" s="286"/>
      <c r="B248" s="736"/>
      <c r="C248" s="749"/>
      <c r="D248" s="801"/>
      <c r="E248" s="804"/>
      <c r="F248" s="822"/>
      <c r="G248" s="759"/>
      <c r="H248" s="759"/>
      <c r="I248" s="759"/>
      <c r="J248" s="759"/>
      <c r="K248" s="759"/>
    </row>
    <row r="249" spans="1:11">
      <c r="A249" s="286"/>
      <c r="B249" s="738" t="s">
        <v>788</v>
      </c>
      <c r="C249" s="749"/>
      <c r="D249" s="801"/>
      <c r="E249" s="804"/>
      <c r="F249" s="822"/>
      <c r="G249" s="759"/>
      <c r="H249" s="759"/>
      <c r="I249" s="759"/>
      <c r="J249" s="759"/>
      <c r="K249" s="759"/>
    </row>
    <row r="250" spans="1:11">
      <c r="A250" s="286"/>
      <c r="B250" s="736" t="s">
        <v>787</v>
      </c>
      <c r="C250" s="749"/>
      <c r="D250" s="801"/>
      <c r="E250" s="804"/>
      <c r="F250" s="822"/>
      <c r="G250" s="759"/>
      <c r="H250" s="759"/>
      <c r="I250" s="759"/>
      <c r="J250" s="759"/>
      <c r="K250" s="759"/>
    </row>
    <row r="251" spans="1:11">
      <c r="A251" s="747"/>
      <c r="B251" s="736" t="s">
        <v>786</v>
      </c>
      <c r="C251" s="749"/>
      <c r="D251" s="801"/>
      <c r="E251" s="804"/>
      <c r="F251" s="822"/>
      <c r="G251" s="759"/>
      <c r="H251" s="759"/>
      <c r="I251" s="759"/>
      <c r="J251" s="759"/>
      <c r="K251" s="759"/>
    </row>
    <row r="252" spans="1:11">
      <c r="A252" s="747"/>
      <c r="B252" s="736" t="s">
        <v>785</v>
      </c>
      <c r="C252" s="749"/>
      <c r="D252" s="801"/>
      <c r="E252" s="804"/>
      <c r="F252" s="822"/>
      <c r="G252" s="759"/>
      <c r="H252" s="759"/>
      <c r="I252" s="759"/>
      <c r="J252" s="759"/>
      <c r="K252" s="759"/>
    </row>
    <row r="253" spans="1:11">
      <c r="A253" s="747"/>
      <c r="B253" s="736" t="s">
        <v>784</v>
      </c>
      <c r="C253" s="749"/>
      <c r="D253" s="801"/>
      <c r="E253" s="804"/>
      <c r="F253" s="822"/>
      <c r="G253" s="759"/>
      <c r="H253" s="759"/>
      <c r="I253" s="759"/>
      <c r="J253" s="759"/>
      <c r="K253" s="759"/>
    </row>
    <row r="254" spans="1:11">
      <c r="A254" s="747"/>
      <c r="B254" s="758"/>
      <c r="C254" s="759"/>
      <c r="D254" s="801"/>
      <c r="E254" s="804"/>
      <c r="F254" s="822"/>
      <c r="G254" s="759"/>
      <c r="H254" s="759"/>
      <c r="I254" s="759"/>
      <c r="J254" s="759"/>
      <c r="K254" s="759"/>
    </row>
    <row r="255" spans="1:11" ht="13.5" thickBot="1">
      <c r="A255" s="823"/>
      <c r="B255" s="824"/>
      <c r="C255" s="800"/>
      <c r="D255" s="801"/>
      <c r="E255" s="804"/>
      <c r="F255" s="825"/>
      <c r="G255" s="759"/>
      <c r="H255" s="759"/>
      <c r="I255" s="759"/>
      <c r="J255" s="759"/>
      <c r="K255" s="759"/>
    </row>
    <row r="256" spans="1:11" s="763" customFormat="1" ht="13.5" thickBot="1">
      <c r="A256" s="760" t="str">
        <f>A63</f>
        <v>5.2</v>
      </c>
      <c r="B256" s="761" t="str">
        <f>B63</f>
        <v>DEA - DIESEL ELEKTRO AGREGAT IN UPS</v>
      </c>
      <c r="C256" s="299"/>
      <c r="D256" s="299"/>
      <c r="E256" s="761"/>
      <c r="F256" s="762">
        <f>E236+E177</f>
        <v>0</v>
      </c>
    </row>
    <row r="257" spans="1:11">
      <c r="A257" s="781"/>
      <c r="B257" s="826"/>
      <c r="C257" s="788"/>
      <c r="D257" s="789"/>
      <c r="E257" s="797"/>
      <c r="F257" s="799"/>
      <c r="G257" s="759"/>
      <c r="H257" s="759"/>
      <c r="I257" s="759"/>
      <c r="J257" s="759"/>
      <c r="K257" s="759"/>
    </row>
    <row r="259" spans="1:11" s="204" customFormat="1" ht="12.75" customHeight="1">
      <c r="A259" s="525" t="s">
        <v>172</v>
      </c>
      <c r="B259" s="534" t="s">
        <v>3</v>
      </c>
      <c r="C259" s="530"/>
      <c r="D259" s="531"/>
      <c r="E259" s="538"/>
      <c r="F259" s="527"/>
    </row>
    <row r="260" spans="1:11" s="196" customFormat="1" ht="12.75" customHeight="1">
      <c r="A260" s="526"/>
      <c r="B260" s="535"/>
      <c r="C260" s="170"/>
      <c r="D260" s="171"/>
      <c r="E260" s="183"/>
      <c r="F260" s="528"/>
    </row>
    <row r="261" spans="1:11" s="196" customFormat="1" ht="12.75" customHeight="1">
      <c r="A261" s="526" t="str">
        <f>A60</f>
        <v>5.1</v>
      </c>
      <c r="B261" s="536" t="str">
        <f>B60</f>
        <v>TRANSFORMATORSKA POSTAJA, SN OPREMA IN NN STIKALNI BLOKI</v>
      </c>
      <c r="C261" s="170"/>
      <c r="D261" s="171"/>
      <c r="E261" s="183"/>
      <c r="F261" s="528">
        <f>F60</f>
        <v>0</v>
      </c>
    </row>
    <row r="262" spans="1:11" s="196" customFormat="1" ht="12.75" customHeight="1">
      <c r="A262" s="526" t="str">
        <f>A256</f>
        <v>5.2</v>
      </c>
      <c r="B262" s="536" t="str">
        <f>B256</f>
        <v>DEA - DIESEL ELEKTRO AGREGAT IN UPS</v>
      </c>
      <c r="C262" s="170"/>
      <c r="D262" s="171"/>
      <c r="E262" s="183"/>
      <c r="F262" s="528">
        <f>F256</f>
        <v>0</v>
      </c>
    </row>
    <row r="263" spans="1:11" s="196" customFormat="1" ht="12.75" customHeight="1" thickBot="1">
      <c r="A263" s="526"/>
      <c r="B263" s="537"/>
      <c r="C263" s="532"/>
      <c r="D263" s="533"/>
      <c r="E263" s="539"/>
      <c r="F263" s="529"/>
    </row>
    <row r="264" spans="1:11" s="209" customFormat="1" ht="17.100000000000001" customHeight="1" thickTop="1" thickBot="1">
      <c r="A264" s="545" t="str">
        <f>A2</f>
        <v>5.</v>
      </c>
      <c r="B264" s="541" t="str">
        <f>B2</f>
        <v>OBJEKT O4 - ELEKTRO DELA</v>
      </c>
      <c r="C264" s="542"/>
      <c r="D264" s="543"/>
      <c r="E264" s="544"/>
      <c r="F264" s="540">
        <f>SUM(F259:F263)</f>
        <v>0</v>
      </c>
    </row>
    <row r="265" spans="1:11" ht="13.5" thickTop="1"/>
    <row r="267" spans="1:11">
      <c r="A267" s="827"/>
      <c r="B267" s="708"/>
      <c r="C267" s="709"/>
      <c r="D267" s="709"/>
      <c r="E267" s="711"/>
      <c r="F267" s="712"/>
    </row>
    <row r="268" spans="1:11">
      <c r="A268" s="827"/>
      <c r="B268" s="708"/>
      <c r="C268" s="709"/>
      <c r="D268" s="709"/>
      <c r="E268" s="711"/>
      <c r="F268" s="712"/>
    </row>
    <row r="269" spans="1:11">
      <c r="A269" s="827"/>
      <c r="B269" s="708"/>
      <c r="C269" s="709"/>
      <c r="D269" s="709"/>
      <c r="E269" s="711"/>
      <c r="F269" s="712"/>
    </row>
    <row r="270" spans="1:11">
      <c r="A270" s="827"/>
      <c r="B270" s="708"/>
      <c r="C270" s="709"/>
      <c r="D270" s="709"/>
      <c r="E270" s="711"/>
      <c r="F270" s="712"/>
    </row>
    <row r="271" spans="1:11">
      <c r="A271" s="827"/>
      <c r="B271" s="708"/>
      <c r="C271" s="709"/>
      <c r="D271" s="709"/>
      <c r="E271" s="711"/>
      <c r="F271" s="712"/>
    </row>
    <row r="272" spans="1:11">
      <c r="A272" s="827"/>
      <c r="B272" s="708"/>
      <c r="C272" s="709"/>
      <c r="D272" s="709"/>
      <c r="E272" s="711"/>
      <c r="F272" s="712"/>
    </row>
    <row r="273" spans="1:6">
      <c r="A273" s="827"/>
      <c r="B273" s="708"/>
      <c r="C273" s="709"/>
      <c r="D273" s="709"/>
      <c r="E273" s="711"/>
      <c r="F273" s="712"/>
    </row>
    <row r="274" spans="1:6">
      <c r="A274" s="827"/>
      <c r="B274" s="708"/>
      <c r="C274" s="709"/>
      <c r="D274" s="709"/>
      <c r="E274" s="711"/>
      <c r="F274" s="712"/>
    </row>
    <row r="275" spans="1:6">
      <c r="A275" s="827"/>
      <c r="B275" s="708"/>
      <c r="C275" s="709"/>
      <c r="D275" s="709"/>
      <c r="E275" s="711"/>
      <c r="F275" s="712"/>
    </row>
  </sheetData>
  <sheetProtection algorithmName="SHA-512" hashValue="HPTl2drXUvL5rOehjm/NUbxl+Tw4KjfMg2JfGuYiEZj8/NqHwYh21KbHeQhbng6JxDZm0n2GpKZgWsi5h4JJZA==" saltValue="pvncSmVgHnqOK8vdI5Hh1A==" spinCount="100000" sheet="1" objects="1" scenarios="1" selectLockedCells="1"/>
  <conditionalFormatting sqref="E58:F58 E56:F56 E52:F52 E50:F50 G134 F54">
    <cfRule type="cellIs" dxfId="0" priority="2" stopIfTrue="1" operator="equal">
      <formula>0</formula>
    </cfRule>
  </conditionalFormatting>
  <printOptions gridLines="1"/>
  <pageMargins left="0.78740157480314965" right="0.39370078740157483" top="0.59055118110236227" bottom="0.59055118110236227" header="0.39370078740157483" footer="0.39370078740157483"/>
  <pageSetup paperSize="9" scale="95" orientation="portrait" r:id="rId1"/>
  <headerFooter>
    <oddFooter>&amp;C&amp;P</oddFooter>
  </headerFooter>
  <rowBreaks count="3" manualBreakCount="3">
    <brk id="46" max="6" man="1"/>
    <brk id="62" max="5" man="1"/>
    <brk id="258" max="5" man="1"/>
  </rowBreaks>
  <colBreaks count="1" manualBreakCount="1">
    <brk id="6" min="45" max="6558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89"/>
  <sheetViews>
    <sheetView showZeros="0" tabSelected="1" topLeftCell="A352" zoomScale="140" zoomScaleNormal="140" zoomScaleSheetLayoutView="140" workbookViewId="0">
      <selection activeCell="E358" sqref="E358"/>
    </sheetView>
  </sheetViews>
  <sheetFormatPr defaultRowHeight="12.75"/>
  <cols>
    <col min="1" max="1" width="7.7109375" style="842" customWidth="1"/>
    <col min="2" max="2" width="45.7109375" style="841" customWidth="1"/>
    <col min="3" max="4" width="5.7109375" style="841" customWidth="1"/>
    <col min="5" max="6" width="13.7109375" style="841" customWidth="1"/>
    <col min="7" max="16384" width="9.140625" style="841"/>
  </cols>
  <sheetData>
    <row r="2" spans="1:6" ht="18">
      <c r="A2" s="522" t="s">
        <v>179</v>
      </c>
      <c r="B2" s="522" t="s">
        <v>169</v>
      </c>
    </row>
    <row r="4" spans="1:6" ht="15.75">
      <c r="A4" s="331"/>
      <c r="B4" s="320" t="s">
        <v>1362</v>
      </c>
      <c r="C4" s="292"/>
      <c r="D4" s="292"/>
      <c r="E4" s="718"/>
      <c r="F4" s="317"/>
    </row>
    <row r="6" spans="1:6">
      <c r="B6" s="719" t="s">
        <v>1333</v>
      </c>
      <c r="E6" s="719"/>
    </row>
    <row r="7" spans="1:6">
      <c r="B7" s="719" t="s">
        <v>1334</v>
      </c>
      <c r="E7" s="719"/>
    </row>
    <row r="8" spans="1:6">
      <c r="B8" s="719" t="s">
        <v>1335</v>
      </c>
      <c r="E8" s="719"/>
    </row>
    <row r="9" spans="1:6">
      <c r="B9" s="719" t="s">
        <v>1336</v>
      </c>
      <c r="E9" s="719"/>
    </row>
    <row r="10" spans="1:6">
      <c r="B10" s="719" t="s">
        <v>1337</v>
      </c>
      <c r="E10" s="719"/>
    </row>
    <row r="11" spans="1:6">
      <c r="B11" s="719"/>
      <c r="E11" s="719"/>
    </row>
    <row r="12" spans="1:6">
      <c r="B12" s="719" t="s">
        <v>1338</v>
      </c>
      <c r="E12" s="719"/>
    </row>
    <row r="13" spans="1:6">
      <c r="B13" s="719" t="s">
        <v>1339</v>
      </c>
      <c r="E13" s="719"/>
    </row>
    <row r="14" spans="1:6">
      <c r="B14" s="719" t="s">
        <v>1340</v>
      </c>
      <c r="E14" s="719"/>
    </row>
    <row r="15" spans="1:6">
      <c r="B15" s="719"/>
      <c r="E15" s="719"/>
    </row>
    <row r="16" spans="1:6">
      <c r="B16" s="719" t="s">
        <v>1341</v>
      </c>
      <c r="E16" s="719"/>
    </row>
    <row r="17" spans="2:5">
      <c r="B17" s="719" t="s">
        <v>1342</v>
      </c>
      <c r="E17" s="719"/>
    </row>
    <row r="18" spans="2:5">
      <c r="B18" s="719" t="s">
        <v>1343</v>
      </c>
      <c r="E18" s="719"/>
    </row>
    <row r="19" spans="2:5">
      <c r="B19" s="719"/>
      <c r="E19" s="719"/>
    </row>
    <row r="20" spans="2:5">
      <c r="B20" s="719" t="s">
        <v>1344</v>
      </c>
      <c r="E20" s="719"/>
    </row>
    <row r="21" spans="2:5">
      <c r="B21" s="719" t="s">
        <v>1345</v>
      </c>
      <c r="E21" s="719"/>
    </row>
    <row r="22" spans="2:5">
      <c r="B22" s="719"/>
      <c r="E22" s="719"/>
    </row>
    <row r="23" spans="2:5">
      <c r="B23" s="719" t="s">
        <v>1346</v>
      </c>
      <c r="E23" s="719"/>
    </row>
    <row r="24" spans="2:5">
      <c r="B24" s="719" t="s">
        <v>1347</v>
      </c>
      <c r="E24" s="719"/>
    </row>
    <row r="25" spans="2:5">
      <c r="B25" s="719" t="s">
        <v>1348</v>
      </c>
      <c r="E25" s="719"/>
    </row>
    <row r="26" spans="2:5">
      <c r="B26" s="719"/>
      <c r="E26" s="719"/>
    </row>
    <row r="27" spans="2:5">
      <c r="B27" s="719" t="s">
        <v>1349</v>
      </c>
      <c r="E27" s="719"/>
    </row>
    <row r="28" spans="2:5">
      <c r="B28" s="719" t="s">
        <v>1350</v>
      </c>
      <c r="E28" s="719"/>
    </row>
    <row r="29" spans="2:5">
      <c r="B29" s="719" t="s">
        <v>1351</v>
      </c>
      <c r="E29" s="719"/>
    </row>
    <row r="30" spans="2:5">
      <c r="B30" s="719"/>
      <c r="E30" s="719"/>
    </row>
    <row r="31" spans="2:5">
      <c r="B31" s="719" t="s">
        <v>1352</v>
      </c>
      <c r="E31" s="719"/>
    </row>
    <row r="32" spans="2:5">
      <c r="B32" s="719" t="s">
        <v>1353</v>
      </c>
      <c r="E32" s="719"/>
    </row>
    <row r="33" spans="1:6">
      <c r="B33" s="719" t="s">
        <v>1354</v>
      </c>
      <c r="E33" s="719"/>
    </row>
    <row r="34" spans="1:6">
      <c r="B34" s="719"/>
      <c r="E34" s="719"/>
    </row>
    <row r="35" spans="1:6">
      <c r="B35" s="719" t="s">
        <v>1355</v>
      </c>
      <c r="E35" s="719"/>
    </row>
    <row r="36" spans="1:6">
      <c r="B36" s="719" t="s">
        <v>1356</v>
      </c>
      <c r="E36" s="719"/>
    </row>
    <row r="37" spans="1:6">
      <c r="B37" s="719" t="s">
        <v>1357</v>
      </c>
      <c r="E37" s="719"/>
    </row>
    <row r="38" spans="1:6">
      <c r="B38" s="719" t="s">
        <v>1358</v>
      </c>
      <c r="E38" s="719"/>
    </row>
    <row r="39" spans="1:6">
      <c r="B39" s="719"/>
      <c r="E39" s="719"/>
    </row>
    <row r="40" spans="1:6">
      <c r="B40" s="719" t="s">
        <v>1359</v>
      </c>
      <c r="E40" s="719"/>
    </row>
    <row r="41" spans="1:6">
      <c r="B41" s="719"/>
      <c r="E41" s="719"/>
    </row>
    <row r="42" spans="1:6">
      <c r="B42" s="719" t="s">
        <v>1360</v>
      </c>
      <c r="E42" s="719"/>
    </row>
    <row r="43" spans="1:6">
      <c r="B43" s="719" t="s">
        <v>1361</v>
      </c>
      <c r="E43" s="719"/>
    </row>
    <row r="44" spans="1:6">
      <c r="A44" s="843"/>
      <c r="E44" s="719"/>
    </row>
    <row r="45" spans="1:6">
      <c r="A45" s="843"/>
      <c r="E45" s="719"/>
    </row>
    <row r="46" spans="1:6" s="846" customFormat="1" ht="15.75">
      <c r="A46" s="324" t="s">
        <v>1364</v>
      </c>
      <c r="B46" s="320" t="s">
        <v>960</v>
      </c>
      <c r="C46" s="325"/>
      <c r="D46" s="325"/>
      <c r="E46" s="844"/>
      <c r="F46" s="845"/>
    </row>
    <row r="47" spans="1:6">
      <c r="A47" s="332" t="s">
        <v>952</v>
      </c>
      <c r="B47" s="293" t="s">
        <v>106</v>
      </c>
      <c r="C47" s="294" t="s">
        <v>951</v>
      </c>
      <c r="D47" s="294" t="s">
        <v>5</v>
      </c>
      <c r="E47" s="847" t="s">
        <v>950</v>
      </c>
      <c r="F47" s="848" t="s">
        <v>949</v>
      </c>
    </row>
    <row r="48" spans="1:6">
      <c r="A48" s="333"/>
      <c r="B48" s="321" t="s">
        <v>961</v>
      </c>
      <c r="C48" s="287"/>
      <c r="D48" s="287"/>
      <c r="E48" s="849"/>
      <c r="F48" s="850"/>
    </row>
    <row r="49" spans="1:6">
      <c r="A49" s="333"/>
      <c r="B49" s="296"/>
      <c r="C49" s="287"/>
      <c r="D49" s="287"/>
      <c r="E49" s="849"/>
      <c r="F49" s="850"/>
    </row>
    <row r="50" spans="1:6">
      <c r="A50" s="333">
        <v>1</v>
      </c>
      <c r="B50" s="296" t="s">
        <v>962</v>
      </c>
      <c r="C50" s="287" t="s">
        <v>100</v>
      </c>
      <c r="D50" s="287">
        <v>1360</v>
      </c>
      <c r="E50" s="836">
        <v>0</v>
      </c>
      <c r="F50" s="805">
        <f>D50*E50</f>
        <v>0</v>
      </c>
    </row>
    <row r="51" spans="1:6">
      <c r="A51" s="333"/>
      <c r="B51" s="296"/>
      <c r="C51" s="287"/>
      <c r="D51" s="287"/>
      <c r="E51" s="849"/>
      <c r="F51" s="850"/>
    </row>
    <row r="52" spans="1:6">
      <c r="A52" s="333">
        <v>2</v>
      </c>
      <c r="B52" s="296" t="s">
        <v>963</v>
      </c>
      <c r="C52" s="287" t="s">
        <v>964</v>
      </c>
      <c r="D52" s="287">
        <v>7</v>
      </c>
      <c r="E52" s="836">
        <v>0</v>
      </c>
      <c r="F52" s="805">
        <f>D52*E52</f>
        <v>0</v>
      </c>
    </row>
    <row r="53" spans="1:6">
      <c r="A53" s="333"/>
      <c r="B53" s="296"/>
      <c r="C53" s="287"/>
      <c r="D53" s="287"/>
      <c r="E53" s="849"/>
      <c r="F53" s="850"/>
    </row>
    <row r="54" spans="1:6">
      <c r="A54" s="333">
        <v>3</v>
      </c>
      <c r="B54" s="296" t="s">
        <v>965</v>
      </c>
      <c r="C54" s="287"/>
      <c r="D54" s="287"/>
      <c r="E54" s="849"/>
      <c r="F54" s="850"/>
    </row>
    <row r="55" spans="1:6">
      <c r="A55" s="333"/>
      <c r="B55" s="296" t="s">
        <v>966</v>
      </c>
      <c r="C55" s="287" t="s">
        <v>100</v>
      </c>
      <c r="D55" s="287">
        <v>1360</v>
      </c>
      <c r="E55" s="836">
        <v>0</v>
      </c>
      <c r="F55" s="805">
        <f>D55*E55</f>
        <v>0</v>
      </c>
    </row>
    <row r="56" spans="1:6">
      <c r="A56" s="333"/>
      <c r="B56" s="296"/>
      <c r="C56" s="287"/>
      <c r="D56" s="287"/>
      <c r="E56" s="851"/>
      <c r="F56" s="805"/>
    </row>
    <row r="57" spans="1:6">
      <c r="A57" s="333"/>
      <c r="B57" s="321" t="s">
        <v>967</v>
      </c>
      <c r="C57" s="287"/>
      <c r="D57" s="287"/>
      <c r="E57" s="851"/>
      <c r="F57" s="805"/>
    </row>
    <row r="58" spans="1:6" ht="89.25">
      <c r="A58" s="333">
        <v>4</v>
      </c>
      <c r="B58" s="296" t="s">
        <v>968</v>
      </c>
      <c r="C58" s="288" t="s">
        <v>969</v>
      </c>
      <c r="D58" s="288">
        <v>1404</v>
      </c>
      <c r="E58" s="837">
        <v>0</v>
      </c>
      <c r="F58" s="721">
        <f>D58*E58</f>
        <v>0</v>
      </c>
    </row>
    <row r="59" spans="1:6">
      <c r="A59" s="333"/>
      <c r="B59" s="296"/>
      <c r="C59" s="287" t="s">
        <v>791</v>
      </c>
      <c r="D59" s="287"/>
      <c r="E59" s="849"/>
      <c r="F59" s="850"/>
    </row>
    <row r="60" spans="1:6" ht="25.5">
      <c r="A60" s="333">
        <v>5</v>
      </c>
      <c r="B60" s="296" t="s">
        <v>970</v>
      </c>
      <c r="C60" s="287" t="s">
        <v>969</v>
      </c>
      <c r="D60" s="297">
        <v>10</v>
      </c>
      <c r="E60" s="836">
        <v>0</v>
      </c>
      <c r="F60" s="805">
        <f>D60*E60</f>
        <v>0</v>
      </c>
    </row>
    <row r="61" spans="1:6">
      <c r="A61" s="333"/>
      <c r="B61" s="296"/>
      <c r="C61" s="287"/>
      <c r="D61" s="287"/>
      <c r="E61" s="849"/>
      <c r="F61" s="850"/>
    </row>
    <row r="62" spans="1:6" ht="38.25">
      <c r="A62" s="333">
        <v>6</v>
      </c>
      <c r="B62" s="296" t="s">
        <v>971</v>
      </c>
      <c r="C62" s="287" t="s">
        <v>969</v>
      </c>
      <c r="D62" s="287">
        <v>145</v>
      </c>
      <c r="E62" s="836">
        <v>0</v>
      </c>
      <c r="F62" s="805">
        <f>D62*E62</f>
        <v>0</v>
      </c>
    </row>
    <row r="63" spans="1:6">
      <c r="A63" s="333"/>
      <c r="B63" s="296"/>
      <c r="C63" s="287"/>
      <c r="D63" s="287"/>
      <c r="E63" s="851"/>
      <c r="F63" s="805"/>
    </row>
    <row r="64" spans="1:6" ht="127.5">
      <c r="A64" s="333">
        <v>7</v>
      </c>
      <c r="B64" s="296" t="s">
        <v>972</v>
      </c>
      <c r="C64" s="287"/>
      <c r="D64" s="287"/>
      <c r="E64" s="851"/>
      <c r="F64" s="805"/>
    </row>
    <row r="65" spans="1:6">
      <c r="A65" s="333"/>
      <c r="B65" s="296" t="s">
        <v>973</v>
      </c>
      <c r="C65" s="287" t="s">
        <v>30</v>
      </c>
      <c r="D65" s="287">
        <v>15</v>
      </c>
      <c r="E65" s="836">
        <v>0</v>
      </c>
      <c r="F65" s="805">
        <f>D65*E65</f>
        <v>0</v>
      </c>
    </row>
    <row r="66" spans="1:6">
      <c r="A66" s="333"/>
      <c r="B66" s="296"/>
      <c r="C66" s="287"/>
      <c r="D66" s="287"/>
      <c r="E66" s="851"/>
      <c r="F66" s="805"/>
    </row>
    <row r="67" spans="1:6" ht="140.25">
      <c r="A67" s="333">
        <v>8</v>
      </c>
      <c r="B67" s="296" t="s">
        <v>974</v>
      </c>
      <c r="C67" s="287"/>
      <c r="D67" s="287"/>
      <c r="E67" s="851"/>
      <c r="F67" s="805"/>
    </row>
    <row r="68" spans="1:6">
      <c r="A68" s="333"/>
      <c r="B68" s="296" t="s">
        <v>973</v>
      </c>
      <c r="C68" s="287" t="s">
        <v>30</v>
      </c>
      <c r="D68" s="287">
        <v>19</v>
      </c>
      <c r="E68" s="836">
        <v>0</v>
      </c>
      <c r="F68" s="805">
        <f>D68*E68</f>
        <v>0</v>
      </c>
    </row>
    <row r="69" spans="1:6">
      <c r="A69" s="333"/>
      <c r="B69" s="296"/>
      <c r="C69" s="287"/>
      <c r="D69" s="287"/>
      <c r="E69" s="851"/>
      <c r="F69" s="805"/>
    </row>
    <row r="70" spans="1:6" ht="51">
      <c r="A70" s="333">
        <v>9</v>
      </c>
      <c r="B70" s="737" t="s">
        <v>975</v>
      </c>
      <c r="C70" s="853" t="s">
        <v>100</v>
      </c>
      <c r="D70" s="853">
        <v>1100</v>
      </c>
      <c r="E70" s="836">
        <v>0</v>
      </c>
      <c r="F70" s="805">
        <f>D70*E70</f>
        <v>0</v>
      </c>
    </row>
    <row r="71" spans="1:6">
      <c r="A71" s="333"/>
      <c r="B71" s="296"/>
      <c r="C71" s="287"/>
      <c r="D71" s="287"/>
      <c r="E71" s="851"/>
      <c r="F71" s="805"/>
    </row>
    <row r="72" spans="1:6" ht="51">
      <c r="A72" s="333">
        <v>10</v>
      </c>
      <c r="B72" s="737" t="s">
        <v>976</v>
      </c>
      <c r="C72" s="853" t="s">
        <v>100</v>
      </c>
      <c r="D72" s="853">
        <v>1100</v>
      </c>
      <c r="E72" s="836">
        <v>0</v>
      </c>
      <c r="F72" s="805">
        <f>D72*E72</f>
        <v>0</v>
      </c>
    </row>
    <row r="73" spans="1:6">
      <c r="A73" s="333"/>
      <c r="B73" s="737"/>
      <c r="C73" s="853"/>
      <c r="D73" s="853"/>
      <c r="E73" s="851"/>
      <c r="F73" s="805"/>
    </row>
    <row r="74" spans="1:6" ht="51">
      <c r="A74" s="333">
        <v>11</v>
      </c>
      <c r="B74" s="737" t="s">
        <v>977</v>
      </c>
      <c r="C74" s="853" t="s">
        <v>100</v>
      </c>
      <c r="D74" s="853">
        <v>360</v>
      </c>
      <c r="E74" s="836">
        <v>0</v>
      </c>
      <c r="F74" s="805">
        <f>D74*E74</f>
        <v>0</v>
      </c>
    </row>
    <row r="75" spans="1:6">
      <c r="A75" s="333"/>
      <c r="B75" s="296"/>
      <c r="C75" s="287"/>
      <c r="D75" s="287"/>
      <c r="E75" s="851"/>
      <c r="F75" s="805"/>
    </row>
    <row r="76" spans="1:6">
      <c r="A76" s="333">
        <v>12</v>
      </c>
      <c r="B76" s="737" t="s">
        <v>978</v>
      </c>
      <c r="C76" s="853" t="s">
        <v>100</v>
      </c>
      <c r="D76" s="853">
        <v>1050</v>
      </c>
      <c r="E76" s="836">
        <v>0</v>
      </c>
      <c r="F76" s="805">
        <f>D76*E76</f>
        <v>0</v>
      </c>
    </row>
    <row r="77" spans="1:6">
      <c r="A77" s="333"/>
      <c r="B77" s="296"/>
      <c r="C77" s="287"/>
      <c r="D77" s="287"/>
      <c r="E77" s="851"/>
      <c r="F77" s="805"/>
    </row>
    <row r="78" spans="1:6" ht="25.5">
      <c r="A78" s="333">
        <v>13</v>
      </c>
      <c r="B78" s="737" t="s">
        <v>979</v>
      </c>
      <c r="C78" s="853" t="s">
        <v>100</v>
      </c>
      <c r="D78" s="853">
        <v>2100</v>
      </c>
      <c r="E78" s="836">
        <v>0</v>
      </c>
      <c r="F78" s="805">
        <f>D78*E78</f>
        <v>0</v>
      </c>
    </row>
    <row r="79" spans="1:6">
      <c r="A79" s="333"/>
      <c r="B79" s="737"/>
      <c r="C79" s="853"/>
      <c r="D79" s="853"/>
      <c r="E79" s="851"/>
      <c r="F79" s="805"/>
    </row>
    <row r="80" spans="1:6" ht="25.5">
      <c r="A80" s="333">
        <v>14</v>
      </c>
      <c r="B80" s="737" t="s">
        <v>980</v>
      </c>
      <c r="C80" s="853" t="s">
        <v>100</v>
      </c>
      <c r="D80" s="853">
        <v>2650</v>
      </c>
      <c r="E80" s="836">
        <v>0</v>
      </c>
      <c r="F80" s="805">
        <f>D80*E80</f>
        <v>0</v>
      </c>
    </row>
    <row r="81" spans="1:6">
      <c r="A81" s="333"/>
      <c r="B81" s="296"/>
      <c r="C81" s="287"/>
      <c r="D81" s="287"/>
      <c r="E81" s="851"/>
      <c r="F81" s="805"/>
    </row>
    <row r="82" spans="1:6" ht="38.25">
      <c r="A82" s="333">
        <v>15</v>
      </c>
      <c r="B82" s="737" t="s">
        <v>981</v>
      </c>
      <c r="C82" s="853" t="s">
        <v>100</v>
      </c>
      <c r="D82" s="853">
        <v>1350</v>
      </c>
      <c r="E82" s="836">
        <v>0</v>
      </c>
      <c r="F82" s="805">
        <f>D82*E82</f>
        <v>0</v>
      </c>
    </row>
    <row r="83" spans="1:6">
      <c r="A83" s="333"/>
      <c r="B83" s="296"/>
      <c r="C83" s="287"/>
      <c r="D83" s="287"/>
      <c r="E83" s="851" t="s">
        <v>982</v>
      </c>
      <c r="F83" s="805"/>
    </row>
    <row r="84" spans="1:6" ht="25.5">
      <c r="A84" s="333">
        <v>16</v>
      </c>
      <c r="B84" s="296" t="s">
        <v>983</v>
      </c>
      <c r="C84" s="287" t="s">
        <v>554</v>
      </c>
      <c r="D84" s="853">
        <v>1100</v>
      </c>
      <c r="E84" s="836">
        <v>0</v>
      </c>
      <c r="F84" s="805">
        <f>D84*E84</f>
        <v>0</v>
      </c>
    </row>
    <row r="85" spans="1:6">
      <c r="A85" s="333"/>
      <c r="B85" s="296"/>
      <c r="C85" s="287"/>
      <c r="D85" s="287"/>
      <c r="E85" s="851"/>
      <c r="F85" s="805"/>
    </row>
    <row r="86" spans="1:6" ht="25.5">
      <c r="A86" s="333">
        <v>17</v>
      </c>
      <c r="B86" s="296" t="s">
        <v>984</v>
      </c>
      <c r="C86" s="287" t="s">
        <v>554</v>
      </c>
      <c r="D86" s="853">
        <v>1100</v>
      </c>
      <c r="E86" s="836">
        <v>0</v>
      </c>
      <c r="F86" s="805">
        <f>D86*E86</f>
        <v>0</v>
      </c>
    </row>
    <row r="87" spans="1:6">
      <c r="A87" s="333"/>
      <c r="B87" s="296"/>
      <c r="C87" s="287"/>
      <c r="D87" s="287"/>
      <c r="E87" s="851"/>
      <c r="F87" s="805"/>
    </row>
    <row r="88" spans="1:6" ht="25.5">
      <c r="A88" s="333">
        <v>18</v>
      </c>
      <c r="B88" s="296" t="s">
        <v>985</v>
      </c>
      <c r="C88" s="288" t="s">
        <v>30</v>
      </c>
      <c r="D88" s="853">
        <v>50</v>
      </c>
      <c r="E88" s="836">
        <v>0</v>
      </c>
      <c r="F88" s="805">
        <f>D88*E88</f>
        <v>0</v>
      </c>
    </row>
    <row r="89" spans="1:6">
      <c r="A89" s="333"/>
      <c r="B89" s="296"/>
      <c r="C89" s="287"/>
      <c r="D89" s="287"/>
      <c r="E89" s="851"/>
      <c r="F89" s="805"/>
    </row>
    <row r="90" spans="1:6">
      <c r="A90" s="333"/>
      <c r="B90" s="321" t="s">
        <v>986</v>
      </c>
      <c r="C90" s="287"/>
      <c r="D90" s="287"/>
      <c r="E90" s="849"/>
      <c r="F90" s="850"/>
    </row>
    <row r="91" spans="1:6">
      <c r="A91" s="333"/>
      <c r="B91" s="295"/>
      <c r="C91" s="287"/>
      <c r="D91" s="287"/>
      <c r="E91" s="849"/>
      <c r="F91" s="850"/>
    </row>
    <row r="92" spans="1:6" ht="25.5">
      <c r="A92" s="333">
        <v>19</v>
      </c>
      <c r="B92" s="296" t="s">
        <v>987</v>
      </c>
      <c r="C92" s="287"/>
      <c r="D92" s="287"/>
      <c r="E92" s="849"/>
      <c r="F92" s="850"/>
    </row>
    <row r="93" spans="1:6" ht="14.25">
      <c r="A93" s="333"/>
      <c r="B93" s="719" t="s">
        <v>988</v>
      </c>
      <c r="C93" s="287" t="s">
        <v>100</v>
      </c>
      <c r="D93" s="287">
        <v>3300</v>
      </c>
      <c r="E93" s="836">
        <v>0</v>
      </c>
      <c r="F93" s="805">
        <f>D93*E93</f>
        <v>0</v>
      </c>
    </row>
    <row r="94" spans="1:6" ht="27">
      <c r="B94" s="854" t="s">
        <v>989</v>
      </c>
      <c r="C94" s="287" t="s">
        <v>100</v>
      </c>
      <c r="D94" s="287">
        <v>150</v>
      </c>
      <c r="E94" s="836">
        <v>0</v>
      </c>
      <c r="F94" s="805">
        <f>D94*E94</f>
        <v>0</v>
      </c>
    </row>
    <row r="95" spans="1:6">
      <c r="A95" s="333"/>
      <c r="B95" s="296"/>
      <c r="C95" s="287"/>
      <c r="D95" s="287"/>
      <c r="E95" s="849"/>
      <c r="F95" s="850"/>
    </row>
    <row r="96" spans="1:6" ht="25.5">
      <c r="A96" s="333">
        <v>20</v>
      </c>
      <c r="B96" s="296" t="s">
        <v>990</v>
      </c>
      <c r="C96" s="287"/>
      <c r="D96" s="287"/>
    </row>
    <row r="97" spans="1:6">
      <c r="A97" s="333"/>
      <c r="B97" s="296" t="s">
        <v>991</v>
      </c>
      <c r="C97" s="287" t="s">
        <v>100</v>
      </c>
      <c r="D97" s="287">
        <v>190</v>
      </c>
      <c r="E97" s="836">
        <v>0</v>
      </c>
      <c r="F97" s="805">
        <f>D97*E97</f>
        <v>0</v>
      </c>
    </row>
    <row r="98" spans="1:6">
      <c r="A98" s="333"/>
      <c r="B98" s="296"/>
      <c r="C98" s="287"/>
      <c r="D98" s="287"/>
      <c r="E98" s="718"/>
      <c r="F98" s="316"/>
    </row>
    <row r="99" spans="1:6" ht="25.5">
      <c r="A99" s="333">
        <v>21</v>
      </c>
      <c r="B99" s="296" t="s">
        <v>992</v>
      </c>
      <c r="C99" s="287"/>
      <c r="D99" s="287"/>
    </row>
    <row r="100" spans="1:6">
      <c r="A100" s="333"/>
      <c r="B100" s="296" t="s">
        <v>993</v>
      </c>
      <c r="C100" s="287" t="s">
        <v>100</v>
      </c>
      <c r="D100" s="287">
        <v>720</v>
      </c>
      <c r="E100" s="836">
        <v>0</v>
      </c>
      <c r="F100" s="805">
        <f>D100*E100</f>
        <v>0</v>
      </c>
    </row>
    <row r="101" spans="1:6">
      <c r="A101" s="333"/>
      <c r="B101" s="296"/>
      <c r="C101" s="287"/>
      <c r="D101" s="287"/>
    </row>
    <row r="102" spans="1:6">
      <c r="A102" s="333">
        <v>22</v>
      </c>
      <c r="B102" s="296" t="s">
        <v>994</v>
      </c>
      <c r="C102" s="287" t="s">
        <v>30</v>
      </c>
      <c r="D102" s="287">
        <v>6</v>
      </c>
      <c r="E102" s="836">
        <v>0</v>
      </c>
      <c r="F102" s="805">
        <f>D102*E102</f>
        <v>0</v>
      </c>
    </row>
    <row r="103" spans="1:6">
      <c r="A103" s="333"/>
      <c r="B103" s="296"/>
      <c r="C103" s="287"/>
      <c r="D103" s="287"/>
      <c r="E103" s="849"/>
      <c r="F103" s="850"/>
    </row>
    <row r="104" spans="1:6" ht="25.5">
      <c r="A104" s="333">
        <v>23</v>
      </c>
      <c r="B104" s="296" t="s">
        <v>995</v>
      </c>
      <c r="C104" s="287"/>
      <c r="D104" s="287"/>
    </row>
    <row r="105" spans="1:6">
      <c r="A105" s="333"/>
      <c r="B105" s="296" t="s">
        <v>996</v>
      </c>
      <c r="C105" s="287" t="s">
        <v>100</v>
      </c>
      <c r="D105" s="287">
        <v>1080</v>
      </c>
      <c r="E105" s="836">
        <v>0</v>
      </c>
      <c r="F105" s="805">
        <f>D105*E105</f>
        <v>0</v>
      </c>
    </row>
    <row r="106" spans="1:6" ht="25.5">
      <c r="A106" s="333">
        <v>24</v>
      </c>
      <c r="B106" s="296" t="s">
        <v>997</v>
      </c>
      <c r="C106" s="287" t="s">
        <v>30</v>
      </c>
      <c r="D106" s="287">
        <v>45</v>
      </c>
      <c r="E106" s="836">
        <v>0</v>
      </c>
      <c r="F106" s="805">
        <f>D106*E106</f>
        <v>0</v>
      </c>
    </row>
    <row r="107" spans="1:6">
      <c r="A107" s="333"/>
      <c r="B107" s="296"/>
      <c r="C107" s="287"/>
      <c r="D107" s="287"/>
      <c r="E107" s="849"/>
      <c r="F107" s="850"/>
    </row>
    <row r="108" spans="1:6">
      <c r="A108" s="333"/>
      <c r="B108" s="321" t="s">
        <v>998</v>
      </c>
      <c r="C108" s="287"/>
      <c r="D108" s="287"/>
      <c r="E108" s="849"/>
      <c r="F108" s="850"/>
    </row>
    <row r="109" spans="1:6">
      <c r="A109" s="333"/>
      <c r="B109" s="296"/>
      <c r="C109" s="287"/>
      <c r="D109" s="287"/>
    </row>
    <row r="110" spans="1:6" ht="25.5">
      <c r="A110" s="333">
        <v>25</v>
      </c>
      <c r="B110" s="296" t="s">
        <v>999</v>
      </c>
      <c r="C110" s="287" t="s">
        <v>100</v>
      </c>
      <c r="D110" s="287">
        <v>1360</v>
      </c>
      <c r="E110" s="836">
        <v>0</v>
      </c>
      <c r="F110" s="805">
        <f>D110*E110</f>
        <v>0</v>
      </c>
    </row>
    <row r="111" spans="1:6">
      <c r="A111" s="333"/>
      <c r="B111" s="296"/>
      <c r="C111" s="287"/>
      <c r="D111" s="287"/>
    </row>
    <row r="112" spans="1:6" ht="25.5">
      <c r="A112" s="333">
        <v>26</v>
      </c>
      <c r="B112" s="296" t="s">
        <v>1000</v>
      </c>
      <c r="C112" s="287" t="s">
        <v>964</v>
      </c>
      <c r="D112" s="287">
        <v>12</v>
      </c>
      <c r="E112" s="836">
        <v>0</v>
      </c>
      <c r="F112" s="805">
        <f>D112*E112</f>
        <v>0</v>
      </c>
    </row>
    <row r="113" spans="1:6">
      <c r="A113" s="333"/>
      <c r="B113" s="296"/>
      <c r="C113" s="287"/>
      <c r="D113" s="287"/>
      <c r="E113" s="849"/>
      <c r="F113" s="850"/>
    </row>
    <row r="114" spans="1:6">
      <c r="A114" s="333">
        <v>27</v>
      </c>
      <c r="B114" s="296" t="s">
        <v>1001</v>
      </c>
      <c r="C114" s="287" t="s">
        <v>964</v>
      </c>
      <c r="D114" s="287">
        <v>12</v>
      </c>
      <c r="E114" s="836">
        <v>0</v>
      </c>
      <c r="F114" s="805">
        <f>D114*E114</f>
        <v>0</v>
      </c>
    </row>
    <row r="115" spans="1:6">
      <c r="A115" s="333"/>
      <c r="B115" s="296"/>
      <c r="C115" s="287"/>
      <c r="D115" s="287"/>
      <c r="E115" s="849"/>
      <c r="F115" s="850"/>
    </row>
    <row r="116" spans="1:6" s="846" customFormat="1">
      <c r="A116" s="334" t="str">
        <f>A46</f>
        <v>6.1</v>
      </c>
      <c r="B116" s="299" t="str">
        <f>B46</f>
        <v>KABLOVOD</v>
      </c>
      <c r="C116" s="298"/>
      <c r="D116" s="298"/>
      <c r="E116" s="855"/>
      <c r="F116" s="326">
        <f>SUM(F48:F115)</f>
        <v>0</v>
      </c>
    </row>
    <row r="118" spans="1:6" ht="15">
      <c r="A118" s="331"/>
      <c r="B118" s="856"/>
      <c r="C118" s="857"/>
      <c r="D118" s="857"/>
      <c r="E118" s="858"/>
      <c r="F118" s="859"/>
    </row>
    <row r="119" spans="1:6" ht="15">
      <c r="A119" s="333"/>
      <c r="B119" s="860" t="s">
        <v>1002</v>
      </c>
      <c r="C119" s="857"/>
      <c r="D119" s="857"/>
      <c r="E119" s="858"/>
      <c r="F119" s="859"/>
    </row>
    <row r="120" spans="1:6" ht="15">
      <c r="A120" s="333"/>
      <c r="B120" s="856"/>
      <c r="C120" s="857"/>
      <c r="D120" s="857"/>
      <c r="E120" s="858"/>
      <c r="F120" s="859"/>
    </row>
    <row r="121" spans="1:6" s="846" customFormat="1" ht="15.75">
      <c r="A121" s="324" t="s">
        <v>1365</v>
      </c>
      <c r="B121" s="861" t="s">
        <v>1003</v>
      </c>
      <c r="C121" s="862"/>
      <c r="D121" s="863"/>
      <c r="E121" s="864"/>
      <c r="F121" s="865"/>
    </row>
    <row r="122" spans="1:6" ht="15.75">
      <c r="A122" s="780"/>
      <c r="B122" s="866"/>
      <c r="C122" s="867"/>
      <c r="D122" s="868"/>
      <c r="E122" s="869"/>
      <c r="F122" s="870"/>
    </row>
    <row r="123" spans="1:6">
      <c r="A123" s="871" t="s">
        <v>952</v>
      </c>
      <c r="B123" s="872" t="s">
        <v>106</v>
      </c>
      <c r="C123" s="777" t="s">
        <v>951</v>
      </c>
      <c r="D123" s="778" t="s">
        <v>5</v>
      </c>
      <c r="E123" s="873" t="s">
        <v>950</v>
      </c>
      <c r="F123" s="779" t="s">
        <v>949</v>
      </c>
    </row>
    <row r="124" spans="1:6" ht="15.75">
      <c r="A124" s="874"/>
      <c r="B124" s="866"/>
      <c r="C124" s="867"/>
      <c r="D124" s="868"/>
      <c r="E124" s="869"/>
      <c r="F124" s="870"/>
    </row>
    <row r="125" spans="1:6">
      <c r="A125" s="875"/>
      <c r="B125" s="876" t="s">
        <v>1004</v>
      </c>
      <c r="C125" s="877"/>
      <c r="D125" s="878"/>
      <c r="E125" s="879"/>
      <c r="F125" s="880"/>
    </row>
    <row r="126" spans="1:6">
      <c r="A126" s="875"/>
      <c r="B126" s="881"/>
      <c r="C126" s="877"/>
      <c r="D126" s="882"/>
      <c r="E126" s="879"/>
      <c r="F126" s="880"/>
    </row>
    <row r="127" spans="1:6" ht="51">
      <c r="A127" s="875">
        <v>1</v>
      </c>
      <c r="B127" s="881" t="s">
        <v>1005</v>
      </c>
      <c r="C127" s="877" t="s">
        <v>554</v>
      </c>
      <c r="D127" s="877">
        <v>240</v>
      </c>
      <c r="E127" s="838">
        <v>0</v>
      </c>
      <c r="F127" s="883">
        <f>E127*D127</f>
        <v>0</v>
      </c>
    </row>
    <row r="128" spans="1:6">
      <c r="A128" s="875"/>
      <c r="B128" s="881"/>
      <c r="C128" s="877"/>
      <c r="D128" s="877"/>
      <c r="E128" s="879"/>
      <c r="F128" s="880"/>
    </row>
    <row r="129" spans="1:6" ht="63.75">
      <c r="A129" s="875">
        <v>2</v>
      </c>
      <c r="B129" s="881" t="s">
        <v>1006</v>
      </c>
      <c r="C129" s="877" t="s">
        <v>554</v>
      </c>
      <c r="D129" s="877">
        <v>103</v>
      </c>
      <c r="E129" s="838">
        <v>0</v>
      </c>
      <c r="F129" s="883">
        <f t="shared" ref="F129:F141" si="0">E129*D129</f>
        <v>0</v>
      </c>
    </row>
    <row r="130" spans="1:6">
      <c r="A130" s="875"/>
      <c r="B130" s="881"/>
      <c r="C130" s="877"/>
      <c r="D130" s="877"/>
      <c r="E130" s="879"/>
      <c r="F130" s="883"/>
    </row>
    <row r="131" spans="1:6">
      <c r="A131" s="875"/>
      <c r="B131" s="884" t="s">
        <v>1007</v>
      </c>
      <c r="C131" s="877"/>
      <c r="D131" s="877"/>
      <c r="E131" s="879"/>
      <c r="F131" s="883"/>
    </row>
    <row r="132" spans="1:6">
      <c r="A132" s="875"/>
      <c r="B132" s="881"/>
      <c r="C132" s="877"/>
      <c r="D132" s="877"/>
      <c r="E132" s="879"/>
      <c r="F132" s="883"/>
    </row>
    <row r="133" spans="1:6" ht="63.75">
      <c r="A133" s="875">
        <v>3</v>
      </c>
      <c r="B133" s="881" t="s">
        <v>1008</v>
      </c>
      <c r="C133" s="877" t="s">
        <v>554</v>
      </c>
      <c r="D133" s="877">
        <v>20</v>
      </c>
      <c r="E133" s="838">
        <v>0</v>
      </c>
      <c r="F133" s="883">
        <f t="shared" si="0"/>
        <v>0</v>
      </c>
    </row>
    <row r="134" spans="1:6">
      <c r="A134" s="875"/>
      <c r="B134" s="881"/>
      <c r="C134" s="877"/>
      <c r="D134" s="877"/>
      <c r="E134" s="879"/>
      <c r="F134" s="883"/>
    </row>
    <row r="135" spans="1:6" ht="38.25">
      <c r="A135" s="875">
        <v>4</v>
      </c>
      <c r="B135" s="881" t="s">
        <v>1009</v>
      </c>
      <c r="C135" s="877" t="s">
        <v>554</v>
      </c>
      <c r="D135" s="877">
        <v>5</v>
      </c>
      <c r="E135" s="838">
        <v>0</v>
      </c>
      <c r="F135" s="883">
        <f t="shared" si="0"/>
        <v>0</v>
      </c>
    </row>
    <row r="136" spans="1:6">
      <c r="A136" s="875"/>
      <c r="B136" s="881"/>
      <c r="C136" s="877"/>
      <c r="D136" s="877"/>
      <c r="E136" s="879"/>
      <c r="F136" s="883"/>
    </row>
    <row r="137" spans="1:6" ht="51">
      <c r="A137" s="875">
        <v>5</v>
      </c>
      <c r="B137" s="881" t="s">
        <v>1010</v>
      </c>
      <c r="C137" s="877" t="s">
        <v>100</v>
      </c>
      <c r="D137" s="877">
        <v>50</v>
      </c>
      <c r="E137" s="838">
        <v>0</v>
      </c>
      <c r="F137" s="883">
        <f t="shared" si="0"/>
        <v>0</v>
      </c>
    </row>
    <row r="138" spans="1:6">
      <c r="A138" s="875"/>
      <c r="B138" s="881"/>
      <c r="C138" s="877"/>
      <c r="D138" s="877"/>
      <c r="E138" s="879"/>
      <c r="F138" s="883"/>
    </row>
    <row r="139" spans="1:6" ht="63.75">
      <c r="A139" s="875">
        <v>6</v>
      </c>
      <c r="B139" s="881" t="s">
        <v>1011</v>
      </c>
      <c r="C139" s="877" t="s">
        <v>554</v>
      </c>
      <c r="D139" s="877">
        <v>50</v>
      </c>
      <c r="E139" s="838">
        <v>0</v>
      </c>
      <c r="F139" s="883">
        <f t="shared" si="0"/>
        <v>0</v>
      </c>
    </row>
    <row r="140" spans="1:6">
      <c r="A140" s="875"/>
      <c r="B140" s="881"/>
      <c r="C140" s="877"/>
      <c r="D140" s="877"/>
      <c r="E140" s="879"/>
      <c r="F140" s="883"/>
    </row>
    <row r="141" spans="1:6" ht="51">
      <c r="A141" s="875">
        <v>7</v>
      </c>
      <c r="B141" s="881" t="s">
        <v>1012</v>
      </c>
      <c r="C141" s="877" t="s">
        <v>554</v>
      </c>
      <c r="D141" s="877">
        <v>6</v>
      </c>
      <c r="E141" s="838">
        <v>0</v>
      </c>
      <c r="F141" s="883">
        <f t="shared" si="0"/>
        <v>0</v>
      </c>
    </row>
    <row r="142" spans="1:6">
      <c r="A142" s="875"/>
      <c r="B142" s="881"/>
      <c r="C142" s="877"/>
      <c r="D142" s="877"/>
      <c r="E142" s="879"/>
      <c r="F142" s="883"/>
    </row>
    <row r="143" spans="1:6">
      <c r="A143" s="875"/>
      <c r="B143" s="884" t="s">
        <v>1013</v>
      </c>
      <c r="C143" s="877"/>
      <c r="D143" s="877"/>
      <c r="E143" s="879"/>
      <c r="F143" s="883"/>
    </row>
    <row r="144" spans="1:6">
      <c r="A144" s="875"/>
      <c r="B144" s="881"/>
      <c r="C144" s="877"/>
      <c r="D144" s="877"/>
      <c r="E144" s="879"/>
      <c r="F144" s="883"/>
    </row>
    <row r="145" spans="1:6" ht="51">
      <c r="A145" s="875">
        <v>8</v>
      </c>
      <c r="B145" s="881" t="s">
        <v>1014</v>
      </c>
      <c r="C145" s="877" t="s">
        <v>554</v>
      </c>
      <c r="D145" s="877">
        <v>11</v>
      </c>
      <c r="E145" s="838">
        <v>0</v>
      </c>
      <c r="F145" s="883">
        <f>D145*E145</f>
        <v>0</v>
      </c>
    </row>
    <row r="146" spans="1:6">
      <c r="A146" s="875"/>
      <c r="B146" s="885"/>
      <c r="C146" s="886"/>
      <c r="D146" s="887"/>
      <c r="E146" s="888"/>
      <c r="F146" s="859"/>
    </row>
    <row r="147" spans="1:6" ht="38.25">
      <c r="A147" s="875">
        <v>9</v>
      </c>
      <c r="B147" s="881" t="s">
        <v>1015</v>
      </c>
      <c r="C147" s="877" t="s">
        <v>554</v>
      </c>
      <c r="D147" s="877">
        <v>43</v>
      </c>
      <c r="E147" s="838">
        <v>0</v>
      </c>
      <c r="F147" s="883">
        <f>D147*E147</f>
        <v>0</v>
      </c>
    </row>
    <row r="148" spans="1:6">
      <c r="A148" s="875"/>
      <c r="B148" s="881"/>
      <c r="C148" s="877"/>
      <c r="D148" s="877"/>
      <c r="E148" s="879"/>
      <c r="F148" s="883"/>
    </row>
    <row r="149" spans="1:6" ht="51">
      <c r="A149" s="875">
        <v>10</v>
      </c>
      <c r="B149" s="881" t="s">
        <v>1016</v>
      </c>
      <c r="C149" s="877" t="s">
        <v>554</v>
      </c>
      <c r="D149" s="877">
        <v>13</v>
      </c>
      <c r="E149" s="838">
        <v>0</v>
      </c>
      <c r="F149" s="883">
        <f>D149*E149</f>
        <v>0</v>
      </c>
    </row>
    <row r="150" spans="1:6">
      <c r="A150" s="875"/>
      <c r="B150" s="881"/>
      <c r="C150" s="877"/>
      <c r="D150" s="877"/>
      <c r="E150" s="879"/>
      <c r="F150" s="883"/>
    </row>
    <row r="151" spans="1:6" ht="25.5">
      <c r="A151" s="875">
        <v>11</v>
      </c>
      <c r="B151" s="881" t="s">
        <v>1017</v>
      </c>
      <c r="C151" s="877" t="s">
        <v>554</v>
      </c>
      <c r="D151" s="877">
        <v>6</v>
      </c>
      <c r="E151" s="838">
        <v>0</v>
      </c>
      <c r="F151" s="883">
        <f>E151*D151</f>
        <v>0</v>
      </c>
    </row>
    <row r="152" spans="1:6">
      <c r="A152" s="875"/>
      <c r="B152" s="881"/>
      <c r="C152" s="877"/>
      <c r="D152" s="877"/>
      <c r="E152" s="879"/>
      <c r="F152" s="883"/>
    </row>
    <row r="153" spans="1:6" ht="25.5">
      <c r="A153" s="875">
        <v>12</v>
      </c>
      <c r="B153" s="881" t="s">
        <v>1018</v>
      </c>
      <c r="C153" s="877" t="s">
        <v>554</v>
      </c>
      <c r="D153" s="877">
        <v>11</v>
      </c>
      <c r="E153" s="838">
        <v>0</v>
      </c>
      <c r="F153" s="883">
        <f>D153*E153</f>
        <v>0</v>
      </c>
    </row>
    <row r="154" spans="1:6">
      <c r="A154" s="875"/>
      <c r="B154" s="885"/>
      <c r="C154" s="886"/>
      <c r="D154" s="887"/>
      <c r="E154" s="888"/>
      <c r="F154" s="859"/>
    </row>
    <row r="155" spans="1:6" ht="38.25">
      <c r="A155" s="875">
        <v>13</v>
      </c>
      <c r="B155" s="881" t="s">
        <v>1019</v>
      </c>
      <c r="C155" s="877" t="s">
        <v>100</v>
      </c>
      <c r="D155" s="877">
        <v>364</v>
      </c>
      <c r="E155" s="838">
        <v>0</v>
      </c>
      <c r="F155" s="883">
        <f>E155*D155</f>
        <v>0</v>
      </c>
    </row>
    <row r="156" spans="1:6">
      <c r="A156" s="875"/>
      <c r="B156" s="881"/>
      <c r="C156" s="877"/>
      <c r="D156" s="877"/>
      <c r="E156" s="879"/>
      <c r="F156" s="883"/>
    </row>
    <row r="157" spans="1:6" ht="38.25">
      <c r="A157" s="875">
        <v>14</v>
      </c>
      <c r="B157" s="881" t="s">
        <v>1020</v>
      </c>
      <c r="C157" s="877" t="s">
        <v>100</v>
      </c>
      <c r="D157" s="877">
        <v>50</v>
      </c>
      <c r="E157" s="838">
        <v>0</v>
      </c>
      <c r="F157" s="883">
        <f>D157*E157</f>
        <v>0</v>
      </c>
    </row>
    <row r="158" spans="1:6">
      <c r="A158" s="875"/>
      <c r="B158" s="881"/>
      <c r="C158" s="877"/>
      <c r="D158" s="877"/>
      <c r="E158" s="879"/>
      <c r="F158" s="883"/>
    </row>
    <row r="159" spans="1:6">
      <c r="A159" s="875"/>
      <c r="B159" s="884" t="s">
        <v>1021</v>
      </c>
      <c r="C159" s="877"/>
      <c r="D159" s="877"/>
      <c r="E159" s="879"/>
      <c r="F159" s="883"/>
    </row>
    <row r="160" spans="1:6">
      <c r="A160" s="875"/>
      <c r="B160" s="881"/>
      <c r="C160" s="877"/>
      <c r="D160" s="882"/>
      <c r="E160" s="879"/>
      <c r="F160" s="883"/>
    </row>
    <row r="161" spans="1:6" ht="51">
      <c r="A161" s="875">
        <v>15</v>
      </c>
      <c r="B161" s="881" t="s">
        <v>1022</v>
      </c>
      <c r="C161" s="877" t="s">
        <v>100</v>
      </c>
      <c r="D161" s="877">
        <v>288</v>
      </c>
      <c r="E161" s="838">
        <v>0</v>
      </c>
      <c r="F161" s="883">
        <f>D161*E161</f>
        <v>0</v>
      </c>
    </row>
    <row r="162" spans="1:6">
      <c r="A162" s="875"/>
      <c r="B162" s="881"/>
      <c r="C162" s="877"/>
      <c r="D162" s="882"/>
      <c r="E162" s="879"/>
      <c r="F162" s="883"/>
    </row>
    <row r="163" spans="1:6" ht="38.25">
      <c r="A163" s="875">
        <v>16</v>
      </c>
      <c r="B163" s="881" t="s">
        <v>1023</v>
      </c>
      <c r="C163" s="877" t="s">
        <v>554</v>
      </c>
      <c r="D163" s="877">
        <v>38</v>
      </c>
      <c r="E163" s="838">
        <v>0</v>
      </c>
      <c r="F163" s="883">
        <f>D163*E163</f>
        <v>0</v>
      </c>
    </row>
    <row r="164" spans="1:6">
      <c r="A164" s="875"/>
      <c r="B164" s="881"/>
      <c r="C164" s="877"/>
      <c r="D164" s="877"/>
      <c r="E164" s="879"/>
      <c r="F164" s="883"/>
    </row>
    <row r="165" spans="1:6" ht="51">
      <c r="A165" s="875">
        <v>17</v>
      </c>
      <c r="B165" s="881" t="s">
        <v>1024</v>
      </c>
      <c r="C165" s="877" t="s">
        <v>554</v>
      </c>
      <c r="D165" s="877">
        <v>13</v>
      </c>
      <c r="E165" s="838">
        <v>0</v>
      </c>
      <c r="F165" s="883">
        <f>D165*E165</f>
        <v>0</v>
      </c>
    </row>
    <row r="166" spans="1:6">
      <c r="A166" s="875"/>
      <c r="B166" s="881"/>
      <c r="C166" s="877"/>
      <c r="D166" s="877"/>
      <c r="E166" s="879"/>
      <c r="F166" s="883"/>
    </row>
    <row r="167" spans="1:6" ht="25.5">
      <c r="A167" s="875">
        <v>18</v>
      </c>
      <c r="B167" s="881" t="s">
        <v>1025</v>
      </c>
      <c r="C167" s="886" t="s">
        <v>30</v>
      </c>
      <c r="D167" s="877">
        <v>1</v>
      </c>
      <c r="E167" s="838">
        <v>0</v>
      </c>
      <c r="F167" s="883">
        <f>D167*E167</f>
        <v>0</v>
      </c>
    </row>
    <row r="168" spans="1:6">
      <c r="A168" s="875"/>
      <c r="B168" s="881"/>
      <c r="C168" s="886"/>
      <c r="D168" s="886"/>
      <c r="E168" s="879"/>
      <c r="F168" s="889"/>
    </row>
    <row r="169" spans="1:6">
      <c r="A169" s="875">
        <v>19</v>
      </c>
      <c r="B169" s="881" t="s">
        <v>1026</v>
      </c>
      <c r="C169" s="886" t="s">
        <v>30</v>
      </c>
      <c r="D169" s="890">
        <v>1</v>
      </c>
      <c r="E169" s="838">
        <v>0</v>
      </c>
      <c r="F169" s="805">
        <f>D169*E169</f>
        <v>0</v>
      </c>
    </row>
    <row r="170" spans="1:6">
      <c r="A170" s="875"/>
      <c r="B170" s="891"/>
      <c r="C170" s="886"/>
      <c r="D170" s="890"/>
      <c r="E170" s="879"/>
      <c r="F170" s="805"/>
    </row>
    <row r="171" spans="1:6">
      <c r="A171" s="875">
        <v>20</v>
      </c>
      <c r="B171" s="892" t="s">
        <v>1027</v>
      </c>
      <c r="C171" s="893" t="s">
        <v>619</v>
      </c>
      <c r="D171" s="893">
        <v>3</v>
      </c>
      <c r="E171" s="838">
        <v>0</v>
      </c>
      <c r="F171" s="805">
        <f>E171*D171/100</f>
        <v>0</v>
      </c>
    </row>
    <row r="172" spans="1:6">
      <c r="A172" s="875"/>
      <c r="B172" s="894"/>
      <c r="C172" s="886"/>
      <c r="D172" s="890"/>
      <c r="E172" s="879"/>
      <c r="F172" s="805"/>
    </row>
    <row r="173" spans="1:6">
      <c r="A173" s="875">
        <v>21</v>
      </c>
      <c r="B173" s="892" t="s">
        <v>1028</v>
      </c>
      <c r="C173" s="893" t="s">
        <v>619</v>
      </c>
      <c r="D173" s="893">
        <v>3</v>
      </c>
      <c r="E173" s="838">
        <v>0</v>
      </c>
      <c r="F173" s="805">
        <f>E173*D173/100</f>
        <v>0</v>
      </c>
    </row>
    <row r="174" spans="1:6">
      <c r="A174" s="875"/>
      <c r="B174" s="894"/>
      <c r="C174" s="886"/>
      <c r="D174" s="890"/>
      <c r="E174" s="879"/>
      <c r="F174" s="805"/>
    </row>
    <row r="175" spans="1:6">
      <c r="A175" s="875">
        <v>22</v>
      </c>
      <c r="B175" s="895" t="s">
        <v>1029</v>
      </c>
      <c r="C175" s="896" t="s">
        <v>619</v>
      </c>
      <c r="D175" s="896">
        <v>5</v>
      </c>
      <c r="E175" s="838">
        <v>0</v>
      </c>
      <c r="F175" s="805">
        <f>E175*D175/100</f>
        <v>0</v>
      </c>
    </row>
    <row r="176" spans="1:6">
      <c r="A176" s="875"/>
      <c r="B176" s="897"/>
      <c r="C176" s="898"/>
      <c r="D176" s="898"/>
      <c r="E176" s="899"/>
      <c r="F176" s="900"/>
    </row>
    <row r="177" spans="1:6" s="846" customFormat="1">
      <c r="A177" s="334" t="str">
        <f>A121</f>
        <v>6.2</v>
      </c>
      <c r="B177" s="901" t="str">
        <f>B121</f>
        <v>STRELOVODNA INSTALACIJA</v>
      </c>
      <c r="C177" s="298"/>
      <c r="D177" s="298"/>
      <c r="E177" s="902"/>
      <c r="F177" s="903">
        <f>SUM(F126:F176)*1.1</f>
        <v>0</v>
      </c>
    </row>
    <row r="179" spans="1:6">
      <c r="A179" s="333"/>
      <c r="B179" s="296"/>
      <c r="C179" s="288"/>
      <c r="D179" s="288"/>
      <c r="E179" s="303"/>
      <c r="F179" s="290"/>
    </row>
    <row r="180" spans="1:6" s="846" customFormat="1" ht="15.75">
      <c r="A180" s="324" t="s">
        <v>1366</v>
      </c>
      <c r="B180" s="320" t="s">
        <v>1030</v>
      </c>
      <c r="C180" s="828"/>
      <c r="D180" s="828"/>
      <c r="E180" s="829"/>
      <c r="F180" s="830"/>
    </row>
    <row r="181" spans="1:6">
      <c r="A181" s="871" t="s">
        <v>952</v>
      </c>
      <c r="B181" s="872" t="s">
        <v>106</v>
      </c>
      <c r="C181" s="777" t="s">
        <v>951</v>
      </c>
      <c r="D181" s="778" t="s">
        <v>5</v>
      </c>
      <c r="E181" s="873" t="s">
        <v>950</v>
      </c>
      <c r="F181" s="779" t="s">
        <v>949</v>
      </c>
    </row>
    <row r="182" spans="1:6" ht="51">
      <c r="A182" s="333">
        <v>1</v>
      </c>
      <c r="B182" s="296" t="s">
        <v>1031</v>
      </c>
      <c r="C182" s="288"/>
      <c r="D182" s="288"/>
      <c r="E182" s="303"/>
      <c r="F182" s="290"/>
    </row>
    <row r="183" spans="1:6" ht="24">
      <c r="A183" s="333"/>
      <c r="B183" s="904" t="s">
        <v>1872</v>
      </c>
      <c r="C183" s="288"/>
      <c r="D183" s="288"/>
      <c r="E183" s="303"/>
      <c r="F183" s="290"/>
    </row>
    <row r="184" spans="1:6">
      <c r="A184" s="333"/>
      <c r="B184" s="296" t="s">
        <v>1032</v>
      </c>
      <c r="C184" s="288" t="s">
        <v>100</v>
      </c>
      <c r="D184" s="288">
        <v>250</v>
      </c>
      <c r="E184" s="837">
        <v>0</v>
      </c>
      <c r="F184" s="721">
        <f t="shared" ref="F184:F193" si="1">D184*E184</f>
        <v>0</v>
      </c>
    </row>
    <row r="185" spans="1:6">
      <c r="A185" s="333"/>
      <c r="B185" s="296" t="s">
        <v>1033</v>
      </c>
      <c r="C185" s="288" t="s">
        <v>100</v>
      </c>
      <c r="D185" s="288">
        <v>60</v>
      </c>
      <c r="E185" s="837">
        <v>0</v>
      </c>
      <c r="F185" s="721">
        <f t="shared" si="1"/>
        <v>0</v>
      </c>
    </row>
    <row r="186" spans="1:6">
      <c r="A186" s="333"/>
      <c r="B186" s="296" t="s">
        <v>1034</v>
      </c>
      <c r="C186" s="288" t="s">
        <v>100</v>
      </c>
      <c r="D186" s="288">
        <v>165</v>
      </c>
      <c r="E186" s="837">
        <v>0</v>
      </c>
      <c r="F186" s="721">
        <f t="shared" si="1"/>
        <v>0</v>
      </c>
    </row>
    <row r="187" spans="1:6">
      <c r="A187" s="333"/>
      <c r="B187" s="296" t="s">
        <v>1035</v>
      </c>
      <c r="C187" s="288" t="s">
        <v>100</v>
      </c>
      <c r="D187" s="288">
        <v>90</v>
      </c>
      <c r="E187" s="837">
        <v>0</v>
      </c>
      <c r="F187" s="721">
        <f t="shared" si="1"/>
        <v>0</v>
      </c>
    </row>
    <row r="188" spans="1:6">
      <c r="A188" s="333"/>
      <c r="B188" s="296" t="s">
        <v>1036</v>
      </c>
      <c r="C188" s="288" t="s">
        <v>100</v>
      </c>
      <c r="D188" s="288">
        <v>50</v>
      </c>
      <c r="E188" s="837">
        <v>0</v>
      </c>
      <c r="F188" s="721">
        <f t="shared" si="1"/>
        <v>0</v>
      </c>
    </row>
    <row r="189" spans="1:6">
      <c r="A189" s="333"/>
      <c r="B189" s="296" t="s">
        <v>1037</v>
      </c>
      <c r="C189" s="288" t="s">
        <v>100</v>
      </c>
      <c r="D189" s="288">
        <v>40</v>
      </c>
      <c r="E189" s="837">
        <v>0</v>
      </c>
      <c r="F189" s="721">
        <f t="shared" si="1"/>
        <v>0</v>
      </c>
    </row>
    <row r="190" spans="1:6">
      <c r="A190" s="333"/>
      <c r="B190" s="296" t="s">
        <v>1038</v>
      </c>
      <c r="C190" s="288" t="s">
        <v>100</v>
      </c>
      <c r="D190" s="288">
        <v>340</v>
      </c>
      <c r="E190" s="837">
        <v>0</v>
      </c>
      <c r="F190" s="721">
        <f t="shared" si="1"/>
        <v>0</v>
      </c>
    </row>
    <row r="191" spans="1:6">
      <c r="A191" s="333"/>
      <c r="B191" s="296" t="s">
        <v>1039</v>
      </c>
      <c r="C191" s="288" t="s">
        <v>100</v>
      </c>
      <c r="D191" s="288">
        <v>120</v>
      </c>
      <c r="E191" s="837">
        <v>0</v>
      </c>
      <c r="F191" s="721">
        <f>D191*E191</f>
        <v>0</v>
      </c>
    </row>
    <row r="192" spans="1:6">
      <c r="A192" s="333"/>
      <c r="B192" s="296" t="s">
        <v>1040</v>
      </c>
      <c r="C192" s="288" t="s">
        <v>100</v>
      </c>
      <c r="D192" s="288">
        <v>880</v>
      </c>
      <c r="E192" s="837">
        <v>0</v>
      </c>
      <c r="F192" s="721">
        <f t="shared" si="1"/>
        <v>0</v>
      </c>
    </row>
    <row r="193" spans="1:6">
      <c r="A193" s="333"/>
      <c r="B193" s="296" t="s">
        <v>1041</v>
      </c>
      <c r="C193" s="288" t="s">
        <v>100</v>
      </c>
      <c r="D193" s="288">
        <v>50</v>
      </c>
      <c r="E193" s="837">
        <v>0</v>
      </c>
      <c r="F193" s="721">
        <f t="shared" si="1"/>
        <v>0</v>
      </c>
    </row>
    <row r="194" spans="1:6">
      <c r="A194" s="333"/>
      <c r="B194" s="302" t="s">
        <v>1042</v>
      </c>
      <c r="C194" s="288"/>
      <c r="D194" s="288"/>
      <c r="E194" s="852"/>
      <c r="F194" s="721"/>
    </row>
    <row r="195" spans="1:6">
      <c r="A195" s="333"/>
      <c r="B195" s="296" t="s">
        <v>1043</v>
      </c>
      <c r="C195" s="288" t="s">
        <v>100</v>
      </c>
      <c r="D195" s="288">
        <v>115</v>
      </c>
      <c r="E195" s="837">
        <v>0</v>
      </c>
      <c r="F195" s="721">
        <f t="shared" ref="F195:F200" si="2">D195*E195</f>
        <v>0</v>
      </c>
    </row>
    <row r="196" spans="1:6">
      <c r="A196" s="333"/>
      <c r="B196" s="296" t="s">
        <v>1044</v>
      </c>
      <c r="C196" s="288" t="s">
        <v>100</v>
      </c>
      <c r="D196" s="288">
        <v>60</v>
      </c>
      <c r="E196" s="837">
        <v>0</v>
      </c>
      <c r="F196" s="721">
        <f t="shared" si="2"/>
        <v>0</v>
      </c>
    </row>
    <row r="197" spans="1:6">
      <c r="A197" s="333"/>
      <c r="B197" s="296" t="s">
        <v>1045</v>
      </c>
      <c r="C197" s="288" t="s">
        <v>100</v>
      </c>
      <c r="D197" s="288">
        <v>50</v>
      </c>
      <c r="E197" s="837">
        <v>0</v>
      </c>
      <c r="F197" s="721">
        <f t="shared" si="2"/>
        <v>0</v>
      </c>
    </row>
    <row r="198" spans="1:6">
      <c r="A198" s="333"/>
      <c r="B198" s="296" t="s">
        <v>1046</v>
      </c>
      <c r="C198" s="288" t="s">
        <v>100</v>
      </c>
      <c r="D198" s="288">
        <v>90</v>
      </c>
      <c r="E198" s="837">
        <v>0</v>
      </c>
      <c r="F198" s="721">
        <f t="shared" si="2"/>
        <v>0</v>
      </c>
    </row>
    <row r="199" spans="1:6">
      <c r="A199" s="333"/>
      <c r="B199" s="296" t="s">
        <v>1047</v>
      </c>
      <c r="C199" s="288" t="s">
        <v>100</v>
      </c>
      <c r="D199" s="288">
        <v>150</v>
      </c>
      <c r="E199" s="837">
        <v>0</v>
      </c>
      <c r="F199" s="721">
        <f t="shared" si="2"/>
        <v>0</v>
      </c>
    </row>
    <row r="200" spans="1:6">
      <c r="A200" s="296"/>
      <c r="B200" s="296" t="s">
        <v>1048</v>
      </c>
      <c r="C200" s="288" t="s">
        <v>100</v>
      </c>
      <c r="D200" s="288">
        <v>200</v>
      </c>
      <c r="E200" s="837">
        <v>0</v>
      </c>
      <c r="F200" s="721">
        <f t="shared" si="2"/>
        <v>0</v>
      </c>
    </row>
    <row r="201" spans="1:6">
      <c r="A201" s="333"/>
      <c r="B201" s="296"/>
      <c r="C201" s="301"/>
      <c r="D201" s="288"/>
      <c r="E201" s="303"/>
      <c r="F201" s="290"/>
    </row>
    <row r="202" spans="1:6" ht="38.25">
      <c r="A202" s="333">
        <f>A182+1</f>
        <v>2</v>
      </c>
      <c r="B202" s="296" t="s">
        <v>1049</v>
      </c>
      <c r="C202" s="288"/>
      <c r="D202" s="288"/>
      <c r="E202" s="303"/>
      <c r="F202" s="290"/>
    </row>
    <row r="203" spans="1:6">
      <c r="A203" s="333"/>
      <c r="B203" s="296" t="s">
        <v>1050</v>
      </c>
      <c r="C203" s="288" t="s">
        <v>100</v>
      </c>
      <c r="D203" s="288">
        <v>500</v>
      </c>
      <c r="E203" s="837">
        <v>0</v>
      </c>
      <c r="F203" s="721">
        <f>D203*E203</f>
        <v>0</v>
      </c>
    </row>
    <row r="204" spans="1:6">
      <c r="A204" s="333"/>
      <c r="B204" s="296" t="s">
        <v>1051</v>
      </c>
      <c r="C204" s="288" t="s">
        <v>100</v>
      </c>
      <c r="D204" s="288">
        <v>200</v>
      </c>
      <c r="E204" s="837">
        <v>0</v>
      </c>
      <c r="F204" s="721">
        <f>D204*E204</f>
        <v>0</v>
      </c>
    </row>
    <row r="205" spans="1:6">
      <c r="A205" s="333"/>
      <c r="B205" s="296" t="s">
        <v>1052</v>
      </c>
      <c r="C205" s="288" t="s">
        <v>100</v>
      </c>
      <c r="D205" s="288">
        <v>60</v>
      </c>
      <c r="E205" s="837">
        <v>0</v>
      </c>
      <c r="F205" s="721">
        <f>D205*E205</f>
        <v>0</v>
      </c>
    </row>
    <row r="206" spans="1:6">
      <c r="A206" s="333"/>
      <c r="B206" s="296" t="s">
        <v>1053</v>
      </c>
      <c r="C206" s="288" t="s">
        <v>100</v>
      </c>
      <c r="D206" s="288">
        <v>350</v>
      </c>
      <c r="E206" s="837">
        <v>0</v>
      </c>
      <c r="F206" s="721">
        <f>D206*E206</f>
        <v>0</v>
      </c>
    </row>
    <row r="207" spans="1:6">
      <c r="A207" s="333"/>
      <c r="B207" s="296"/>
      <c r="C207" s="288"/>
      <c r="D207" s="288"/>
      <c r="E207" s="852"/>
      <c r="F207" s="721"/>
    </row>
    <row r="208" spans="1:6" ht="25.5">
      <c r="A208" s="333">
        <f>A202+1</f>
        <v>3</v>
      </c>
      <c r="B208" s="296" t="s">
        <v>1054</v>
      </c>
      <c r="C208" s="296"/>
      <c r="D208" s="296"/>
      <c r="E208" s="302"/>
      <c r="F208" s="296"/>
    </row>
    <row r="209" spans="1:6">
      <c r="A209" s="333"/>
      <c r="B209" s="296" t="s">
        <v>1055</v>
      </c>
      <c r="C209" s="288" t="s">
        <v>5</v>
      </c>
      <c r="D209" s="288">
        <v>3</v>
      </c>
      <c r="E209" s="837">
        <v>0</v>
      </c>
      <c r="F209" s="721">
        <f>D209*E209</f>
        <v>0</v>
      </c>
    </row>
    <row r="210" spans="1:6">
      <c r="A210" s="333"/>
      <c r="B210" s="296" t="s">
        <v>1056</v>
      </c>
      <c r="C210" s="288" t="s">
        <v>5</v>
      </c>
      <c r="D210" s="288">
        <v>4</v>
      </c>
      <c r="E210" s="837">
        <v>0</v>
      </c>
      <c r="F210" s="721">
        <f>D210*E210</f>
        <v>0</v>
      </c>
    </row>
    <row r="211" spans="1:6">
      <c r="A211" s="333"/>
      <c r="B211" s="296" t="s">
        <v>1057</v>
      </c>
      <c r="C211" s="288" t="s">
        <v>5</v>
      </c>
      <c r="D211" s="288">
        <v>1</v>
      </c>
      <c r="E211" s="837">
        <v>0</v>
      </c>
      <c r="F211" s="721">
        <f>D211*E211</f>
        <v>0</v>
      </c>
    </row>
    <row r="212" spans="1:6">
      <c r="A212" s="333"/>
      <c r="B212" s="296" t="s">
        <v>1058</v>
      </c>
      <c r="C212" s="288" t="s">
        <v>5</v>
      </c>
      <c r="D212" s="288">
        <v>10</v>
      </c>
      <c r="E212" s="837">
        <v>0</v>
      </c>
      <c r="F212" s="721">
        <f>D212*E212</f>
        <v>0</v>
      </c>
    </row>
    <row r="213" spans="1:6">
      <c r="A213" s="333"/>
      <c r="B213" s="296"/>
      <c r="C213" s="288"/>
      <c r="D213" s="288"/>
      <c r="E213" s="852"/>
      <c r="F213" s="721"/>
    </row>
    <row r="214" spans="1:6" ht="25.5">
      <c r="A214" s="333">
        <v>4</v>
      </c>
      <c r="B214" s="296" t="s">
        <v>1059</v>
      </c>
      <c r="C214" s="288" t="s">
        <v>5</v>
      </c>
      <c r="D214" s="288">
        <v>6</v>
      </c>
      <c r="E214" s="837">
        <v>0</v>
      </c>
      <c r="F214" s="721">
        <f>D214*E214</f>
        <v>0</v>
      </c>
    </row>
    <row r="215" spans="1:6">
      <c r="A215" s="333"/>
      <c r="B215" s="296"/>
      <c r="C215" s="288"/>
      <c r="D215" s="831"/>
      <c r="E215" s="303"/>
      <c r="F215" s="290"/>
    </row>
    <row r="216" spans="1:6" ht="25.5">
      <c r="A216" s="333">
        <v>5</v>
      </c>
      <c r="B216" s="296" t="s">
        <v>1060</v>
      </c>
      <c r="C216" s="288" t="s">
        <v>5</v>
      </c>
      <c r="D216" s="288">
        <v>10</v>
      </c>
      <c r="E216" s="837">
        <v>0</v>
      </c>
      <c r="F216" s="721">
        <f>D216*E216</f>
        <v>0</v>
      </c>
    </row>
    <row r="217" spans="1:6">
      <c r="A217" s="333"/>
      <c r="B217" s="296"/>
      <c r="C217" s="288"/>
      <c r="D217" s="288"/>
      <c r="E217" s="303"/>
      <c r="F217" s="290"/>
    </row>
    <row r="218" spans="1:6" ht="38.25">
      <c r="A218" s="333">
        <v>6</v>
      </c>
      <c r="B218" s="296" t="s">
        <v>1061</v>
      </c>
      <c r="C218" s="288" t="s">
        <v>100</v>
      </c>
      <c r="D218" s="288">
        <v>10</v>
      </c>
      <c r="E218" s="837">
        <v>0</v>
      </c>
      <c r="F218" s="721">
        <f t="shared" ref="F218:F223" si="3">D218*E218</f>
        <v>0</v>
      </c>
    </row>
    <row r="219" spans="1:6">
      <c r="A219" s="333"/>
      <c r="B219" s="296" t="s">
        <v>1062</v>
      </c>
      <c r="C219" s="832" t="s">
        <v>5</v>
      </c>
      <c r="D219" s="832">
        <v>10</v>
      </c>
      <c r="E219" s="837">
        <v>0</v>
      </c>
      <c r="F219" s="721">
        <f t="shared" si="3"/>
        <v>0</v>
      </c>
    </row>
    <row r="220" spans="1:6">
      <c r="A220" s="333"/>
      <c r="B220" s="296" t="s">
        <v>1063</v>
      </c>
      <c r="C220" s="832" t="s">
        <v>5</v>
      </c>
      <c r="D220" s="832">
        <v>5</v>
      </c>
      <c r="E220" s="837">
        <v>0</v>
      </c>
      <c r="F220" s="721">
        <f t="shared" si="3"/>
        <v>0</v>
      </c>
    </row>
    <row r="221" spans="1:6">
      <c r="A221" s="333"/>
      <c r="B221" s="296" t="s">
        <v>1064</v>
      </c>
      <c r="C221" s="288" t="s">
        <v>5</v>
      </c>
      <c r="D221" s="288">
        <v>10</v>
      </c>
      <c r="E221" s="837">
        <v>0</v>
      </c>
      <c r="F221" s="721">
        <f t="shared" si="3"/>
        <v>0</v>
      </c>
    </row>
    <row r="222" spans="1:6" ht="25.5">
      <c r="A222" s="333"/>
      <c r="B222" s="296" t="s">
        <v>1065</v>
      </c>
      <c r="C222" s="288" t="s">
        <v>1066</v>
      </c>
      <c r="D222" s="288">
        <v>3</v>
      </c>
      <c r="E222" s="837">
        <v>0</v>
      </c>
      <c r="F222" s="721">
        <f t="shared" si="3"/>
        <v>0</v>
      </c>
    </row>
    <row r="223" spans="1:6">
      <c r="A223" s="333"/>
      <c r="B223" s="296" t="s">
        <v>1067</v>
      </c>
      <c r="C223" s="288" t="s">
        <v>1066</v>
      </c>
      <c r="D223" s="288">
        <v>3</v>
      </c>
      <c r="E223" s="837">
        <v>0</v>
      </c>
      <c r="F223" s="721">
        <f t="shared" si="3"/>
        <v>0</v>
      </c>
    </row>
    <row r="224" spans="1:6">
      <c r="A224" s="333"/>
      <c r="B224" s="296"/>
      <c r="C224" s="288"/>
      <c r="D224" s="288"/>
      <c r="E224" s="852"/>
      <c r="F224" s="721"/>
    </row>
    <row r="225" spans="1:6">
      <c r="A225" s="333">
        <v>7</v>
      </c>
      <c r="B225" s="296" t="s">
        <v>1068</v>
      </c>
      <c r="C225" s="288" t="s">
        <v>100</v>
      </c>
      <c r="D225" s="288">
        <v>212</v>
      </c>
      <c r="E225" s="837">
        <v>0</v>
      </c>
      <c r="F225" s="721">
        <f>D225*E225</f>
        <v>0</v>
      </c>
    </row>
    <row r="226" spans="1:6">
      <c r="A226" s="333"/>
      <c r="B226" s="296" t="s">
        <v>1069</v>
      </c>
      <c r="C226" s="288"/>
      <c r="D226" s="288"/>
      <c r="E226" s="303"/>
      <c r="F226" s="290"/>
    </row>
    <row r="227" spans="1:6">
      <c r="A227" s="333"/>
      <c r="B227" s="296" t="s">
        <v>1070</v>
      </c>
      <c r="C227" s="288"/>
      <c r="D227" s="288"/>
      <c r="E227" s="303"/>
      <c r="F227" s="290"/>
    </row>
    <row r="228" spans="1:6">
      <c r="A228" s="333"/>
      <c r="B228" s="296" t="s">
        <v>1071</v>
      </c>
      <c r="C228" s="288"/>
      <c r="D228" s="288"/>
      <c r="E228" s="303"/>
      <c r="F228" s="290"/>
    </row>
    <row r="229" spans="1:6">
      <c r="A229" s="333"/>
      <c r="B229" s="296" t="s">
        <v>1072</v>
      </c>
      <c r="C229" s="288"/>
      <c r="D229" s="288"/>
      <c r="E229" s="303"/>
      <c r="F229" s="290"/>
    </row>
    <row r="230" spans="1:6">
      <c r="A230" s="333"/>
      <c r="B230" s="296" t="s">
        <v>1073</v>
      </c>
      <c r="C230" s="288"/>
      <c r="D230" s="288"/>
      <c r="E230" s="303"/>
      <c r="F230" s="290"/>
    </row>
    <row r="231" spans="1:6">
      <c r="A231" s="333"/>
      <c r="B231" s="296" t="s">
        <v>1074</v>
      </c>
      <c r="C231" s="288"/>
      <c r="D231" s="288"/>
      <c r="E231" s="303"/>
      <c r="F231" s="290"/>
    </row>
    <row r="232" spans="1:6">
      <c r="A232" s="333"/>
      <c r="B232" s="296" t="s">
        <v>1075</v>
      </c>
      <c r="C232" s="288"/>
      <c r="D232" s="288"/>
      <c r="E232" s="303"/>
      <c r="F232" s="290"/>
    </row>
    <row r="233" spans="1:6">
      <c r="A233" s="333"/>
      <c r="B233" s="296" t="s">
        <v>1067</v>
      </c>
      <c r="C233" s="288"/>
      <c r="D233" s="288"/>
      <c r="E233" s="303"/>
      <c r="F233" s="290"/>
    </row>
    <row r="234" spans="1:6">
      <c r="A234" s="333"/>
      <c r="B234" s="296"/>
      <c r="C234" s="288"/>
      <c r="D234" s="288"/>
      <c r="E234" s="303"/>
      <c r="F234" s="290"/>
    </row>
    <row r="235" spans="1:6">
      <c r="A235" s="333">
        <f>A225+1</f>
        <v>8</v>
      </c>
      <c r="B235" s="296" t="s">
        <v>1076</v>
      </c>
      <c r="C235" s="288" t="s">
        <v>100</v>
      </c>
      <c r="D235" s="288">
        <v>21</v>
      </c>
      <c r="E235" s="837">
        <v>0</v>
      </c>
      <c r="F235" s="721">
        <f>D235*E235</f>
        <v>0</v>
      </c>
    </row>
    <row r="236" spans="1:6">
      <c r="A236" s="333"/>
      <c r="B236" s="296" t="s">
        <v>1077</v>
      </c>
      <c r="C236" s="288"/>
      <c r="D236" s="288"/>
      <c r="E236" s="303"/>
      <c r="F236" s="290"/>
    </row>
    <row r="237" spans="1:6">
      <c r="A237" s="333"/>
      <c r="B237" s="296" t="s">
        <v>1078</v>
      </c>
      <c r="C237" s="288"/>
      <c r="D237" s="288"/>
      <c r="E237" s="303"/>
      <c r="F237" s="290"/>
    </row>
    <row r="238" spans="1:6">
      <c r="A238" s="333"/>
      <c r="B238" s="296" t="s">
        <v>1079</v>
      </c>
      <c r="C238" s="288"/>
      <c r="D238" s="288"/>
      <c r="E238" s="303"/>
      <c r="F238" s="290"/>
    </row>
    <row r="239" spans="1:6">
      <c r="A239" s="333"/>
      <c r="B239" s="296" t="s">
        <v>1072</v>
      </c>
      <c r="C239" s="288"/>
      <c r="D239" s="288"/>
      <c r="E239" s="303"/>
      <c r="F239" s="290"/>
    </row>
    <row r="240" spans="1:6">
      <c r="A240" s="333"/>
      <c r="B240" s="296" t="s">
        <v>1073</v>
      </c>
      <c r="C240" s="288"/>
      <c r="D240" s="288"/>
      <c r="E240" s="303"/>
      <c r="F240" s="290"/>
    </row>
    <row r="241" spans="1:6">
      <c r="A241" s="333"/>
      <c r="B241" s="296" t="s">
        <v>1080</v>
      </c>
      <c r="C241" s="288"/>
      <c r="D241" s="288"/>
      <c r="E241" s="303"/>
      <c r="F241" s="290"/>
    </row>
    <row r="242" spans="1:6">
      <c r="A242" s="333"/>
      <c r="B242" s="296" t="s">
        <v>1075</v>
      </c>
      <c r="C242" s="288"/>
      <c r="D242" s="288"/>
      <c r="E242" s="303"/>
      <c r="F242" s="290"/>
    </row>
    <row r="243" spans="1:6">
      <c r="A243" s="333"/>
      <c r="B243" s="296" t="s">
        <v>1067</v>
      </c>
      <c r="C243" s="288"/>
      <c r="D243" s="288"/>
      <c r="E243" s="303"/>
      <c r="F243" s="290"/>
    </row>
    <row r="244" spans="1:6">
      <c r="A244" s="333"/>
      <c r="B244" s="296"/>
      <c r="C244" s="288"/>
      <c r="D244" s="288"/>
      <c r="E244" s="303"/>
      <c r="F244" s="290"/>
    </row>
    <row r="245" spans="1:6">
      <c r="A245" s="333">
        <f>A235+1</f>
        <v>9</v>
      </c>
      <c r="B245" s="296" t="s">
        <v>1081</v>
      </c>
      <c r="C245" s="288" t="s">
        <v>100</v>
      </c>
      <c r="D245" s="288">
        <v>42</v>
      </c>
      <c r="E245" s="837">
        <v>0</v>
      </c>
      <c r="F245" s="721">
        <f>D245*E245</f>
        <v>0</v>
      </c>
    </row>
    <row r="246" spans="1:6">
      <c r="A246" s="333"/>
      <c r="B246" s="296" t="s">
        <v>1082</v>
      </c>
      <c r="C246" s="288"/>
      <c r="D246" s="288"/>
      <c r="E246" s="303"/>
      <c r="F246" s="290"/>
    </row>
    <row r="247" spans="1:6">
      <c r="A247" s="333"/>
      <c r="B247" s="296" t="s">
        <v>1083</v>
      </c>
      <c r="C247" s="288"/>
      <c r="D247" s="288"/>
      <c r="E247" s="852"/>
      <c r="F247" s="290"/>
    </row>
    <row r="248" spans="1:6">
      <c r="A248" s="333"/>
      <c r="B248" s="296" t="s">
        <v>1084</v>
      </c>
      <c r="C248" s="288"/>
      <c r="D248" s="288"/>
      <c r="E248" s="303"/>
      <c r="F248" s="290"/>
    </row>
    <row r="249" spans="1:6">
      <c r="A249" s="333"/>
      <c r="B249" s="296" t="s">
        <v>1072</v>
      </c>
      <c r="C249" s="288"/>
      <c r="D249" s="288"/>
      <c r="E249" s="303"/>
      <c r="F249" s="290"/>
    </row>
    <row r="250" spans="1:6">
      <c r="A250" s="333"/>
      <c r="B250" s="296" t="s">
        <v>1085</v>
      </c>
      <c r="C250" s="288"/>
      <c r="D250" s="288"/>
      <c r="E250" s="303"/>
      <c r="F250" s="290"/>
    </row>
    <row r="251" spans="1:6">
      <c r="A251" s="333"/>
      <c r="B251" s="296" t="s">
        <v>1086</v>
      </c>
      <c r="C251" s="288"/>
      <c r="D251" s="288"/>
      <c r="E251" s="303"/>
      <c r="F251" s="290"/>
    </row>
    <row r="252" spans="1:6">
      <c r="A252" s="333"/>
      <c r="B252" s="296" t="s">
        <v>1075</v>
      </c>
      <c r="C252" s="288"/>
      <c r="D252" s="288"/>
      <c r="E252" s="303"/>
      <c r="F252" s="290"/>
    </row>
    <row r="253" spans="1:6">
      <c r="A253" s="333"/>
      <c r="B253" s="296" t="s">
        <v>1067</v>
      </c>
      <c r="C253" s="288"/>
      <c r="D253" s="288"/>
      <c r="E253" s="303"/>
      <c r="F253" s="290"/>
    </row>
    <row r="254" spans="1:6">
      <c r="A254" s="333"/>
      <c r="B254" s="296"/>
      <c r="C254" s="288"/>
      <c r="D254" s="288"/>
      <c r="E254" s="303"/>
      <c r="F254" s="290"/>
    </row>
    <row r="255" spans="1:6" ht="25.5">
      <c r="A255" s="333">
        <v>10</v>
      </c>
      <c r="B255" s="296" t="s">
        <v>1087</v>
      </c>
      <c r="C255" s="288" t="s">
        <v>30</v>
      </c>
      <c r="D255" s="288">
        <v>1</v>
      </c>
      <c r="E255" s="837">
        <v>0</v>
      </c>
      <c r="F255" s="721">
        <f>D255*E255</f>
        <v>0</v>
      </c>
    </row>
    <row r="256" spans="1:6" ht="38.25">
      <c r="A256" s="333"/>
      <c r="B256" s="723" t="s">
        <v>1088</v>
      </c>
      <c r="C256" s="288"/>
      <c r="D256" s="288"/>
      <c r="E256" s="303"/>
      <c r="F256" s="290"/>
    </row>
    <row r="257" spans="1:6" ht="25.5">
      <c r="A257" s="333"/>
      <c r="B257" s="296" t="s">
        <v>1089</v>
      </c>
      <c r="C257" s="288" t="s">
        <v>1090</v>
      </c>
      <c r="D257" s="288">
        <v>1</v>
      </c>
      <c r="E257" s="303"/>
      <c r="F257" s="290"/>
    </row>
    <row r="258" spans="1:6" ht="25.5">
      <c r="A258" s="333"/>
      <c r="B258" s="296" t="s">
        <v>1091</v>
      </c>
      <c r="C258" s="288" t="s">
        <v>1090</v>
      </c>
      <c r="D258" s="288">
        <v>1</v>
      </c>
      <c r="E258" s="303"/>
      <c r="F258" s="290"/>
    </row>
    <row r="259" spans="1:6">
      <c r="A259" s="333"/>
      <c r="B259" s="296" t="s">
        <v>1092</v>
      </c>
      <c r="C259" s="288" t="s">
        <v>1090</v>
      </c>
      <c r="D259" s="288">
        <v>1</v>
      </c>
      <c r="E259" s="303"/>
      <c r="F259" s="290"/>
    </row>
    <row r="260" spans="1:6" ht="25.5">
      <c r="A260" s="333"/>
      <c r="B260" s="296" t="s">
        <v>1093</v>
      </c>
      <c r="C260" s="288" t="s">
        <v>1090</v>
      </c>
      <c r="D260" s="288">
        <v>1</v>
      </c>
      <c r="E260" s="303"/>
      <c r="F260" s="290"/>
    </row>
    <row r="261" spans="1:6">
      <c r="A261" s="333"/>
      <c r="B261" s="296" t="s">
        <v>1094</v>
      </c>
      <c r="C261" s="288" t="s">
        <v>1090</v>
      </c>
      <c r="D261" s="288">
        <v>3</v>
      </c>
      <c r="E261" s="303"/>
      <c r="F261" s="290"/>
    </row>
    <row r="262" spans="1:6">
      <c r="A262" s="333"/>
      <c r="B262" s="296" t="s">
        <v>1095</v>
      </c>
      <c r="C262" s="288" t="s">
        <v>1090</v>
      </c>
      <c r="D262" s="288">
        <v>3</v>
      </c>
      <c r="E262" s="303"/>
      <c r="F262" s="290"/>
    </row>
    <row r="263" spans="1:6">
      <c r="A263" s="333"/>
      <c r="B263" s="296" t="s">
        <v>1096</v>
      </c>
      <c r="C263" s="288" t="s">
        <v>1090</v>
      </c>
      <c r="D263" s="288">
        <v>4</v>
      </c>
      <c r="E263" s="303"/>
      <c r="F263" s="290"/>
    </row>
    <row r="264" spans="1:6">
      <c r="A264" s="333"/>
      <c r="B264" s="296" t="s">
        <v>1097</v>
      </c>
      <c r="C264" s="288" t="s">
        <v>1090</v>
      </c>
      <c r="D264" s="288">
        <v>3</v>
      </c>
      <c r="E264" s="303"/>
      <c r="F264" s="290"/>
    </row>
    <row r="265" spans="1:6">
      <c r="A265" s="333"/>
      <c r="B265" s="296" t="s">
        <v>1098</v>
      </c>
      <c r="C265" s="288" t="s">
        <v>1090</v>
      </c>
      <c r="D265" s="288">
        <v>2</v>
      </c>
      <c r="E265" s="303"/>
      <c r="F265" s="290"/>
    </row>
    <row r="266" spans="1:6">
      <c r="A266" s="333"/>
      <c r="B266" s="296" t="s">
        <v>1099</v>
      </c>
      <c r="C266" s="288" t="s">
        <v>1090</v>
      </c>
      <c r="D266" s="288">
        <v>1</v>
      </c>
      <c r="E266" s="303"/>
      <c r="F266" s="290"/>
    </row>
    <row r="267" spans="1:6">
      <c r="A267" s="333"/>
      <c r="B267" s="296" t="s">
        <v>1100</v>
      </c>
      <c r="C267" s="288" t="s">
        <v>1090</v>
      </c>
      <c r="D267" s="288">
        <v>1</v>
      </c>
      <c r="E267" s="303"/>
      <c r="F267" s="290"/>
    </row>
    <row r="268" spans="1:6">
      <c r="A268" s="333"/>
      <c r="B268" s="296" t="s">
        <v>1101</v>
      </c>
      <c r="C268" s="288" t="s">
        <v>1090</v>
      </c>
      <c r="D268" s="288">
        <v>1</v>
      </c>
      <c r="E268" s="303"/>
      <c r="F268" s="290"/>
    </row>
    <row r="269" spans="1:6">
      <c r="A269" s="333"/>
      <c r="B269" s="296" t="s">
        <v>1102</v>
      </c>
      <c r="C269" s="288" t="s">
        <v>1090</v>
      </c>
      <c r="D269" s="288">
        <v>1</v>
      </c>
      <c r="E269" s="303"/>
      <c r="F269" s="290"/>
    </row>
    <row r="270" spans="1:6">
      <c r="A270" s="333"/>
      <c r="B270" s="296" t="s">
        <v>1103</v>
      </c>
      <c r="C270" s="288" t="s">
        <v>1090</v>
      </c>
      <c r="D270" s="288">
        <v>1</v>
      </c>
      <c r="E270" s="303"/>
      <c r="F270" s="290"/>
    </row>
    <row r="271" spans="1:6">
      <c r="A271" s="333"/>
      <c r="B271" s="296" t="s">
        <v>1104</v>
      </c>
      <c r="C271" s="288" t="s">
        <v>1090</v>
      </c>
      <c r="D271" s="288">
        <v>1</v>
      </c>
      <c r="E271" s="303"/>
      <c r="F271" s="290"/>
    </row>
    <row r="272" spans="1:6">
      <c r="A272" s="333"/>
      <c r="B272" s="296" t="s">
        <v>1105</v>
      </c>
      <c r="C272" s="288" t="s">
        <v>1090</v>
      </c>
      <c r="D272" s="288">
        <v>1</v>
      </c>
      <c r="E272" s="303"/>
      <c r="F272" s="290"/>
    </row>
    <row r="273" spans="1:6" ht="25.5">
      <c r="A273" s="333"/>
      <c r="B273" s="296" t="s">
        <v>1106</v>
      </c>
      <c r="C273" s="288" t="s">
        <v>1090</v>
      </c>
      <c r="D273" s="288">
        <v>1</v>
      </c>
      <c r="E273" s="303"/>
      <c r="F273" s="290"/>
    </row>
    <row r="274" spans="1:6">
      <c r="A274" s="333"/>
      <c r="B274" s="296" t="s">
        <v>1107</v>
      </c>
      <c r="C274" s="288" t="s">
        <v>1090</v>
      </c>
      <c r="D274" s="288">
        <v>1</v>
      </c>
      <c r="E274" s="303"/>
      <c r="F274" s="290"/>
    </row>
    <row r="275" spans="1:6">
      <c r="A275" s="333"/>
      <c r="B275" s="296"/>
      <c r="C275" s="288"/>
      <c r="D275" s="288"/>
      <c r="E275" s="303"/>
      <c r="F275" s="290"/>
    </row>
    <row r="276" spans="1:6" ht="25.5">
      <c r="A276" s="333">
        <f>A255+1</f>
        <v>11</v>
      </c>
      <c r="B276" s="296" t="s">
        <v>1108</v>
      </c>
      <c r="C276" s="304" t="s">
        <v>30</v>
      </c>
      <c r="D276" s="304">
        <v>1</v>
      </c>
      <c r="E276" s="837">
        <v>0</v>
      </c>
      <c r="F276" s="721">
        <f>D276*E276</f>
        <v>0</v>
      </c>
    </row>
    <row r="277" spans="1:6" ht="38.25">
      <c r="A277" s="333"/>
      <c r="B277" s="723" t="s">
        <v>1088</v>
      </c>
      <c r="C277" s="288"/>
      <c r="D277" s="288"/>
      <c r="E277" s="303"/>
      <c r="F277" s="290"/>
    </row>
    <row r="278" spans="1:6" ht="25.5">
      <c r="A278" s="333"/>
      <c r="B278" s="296" t="s">
        <v>1109</v>
      </c>
      <c r="C278" s="288" t="s">
        <v>1090</v>
      </c>
      <c r="D278" s="288">
        <v>2</v>
      </c>
      <c r="E278" s="303"/>
      <c r="F278" s="290"/>
    </row>
    <row r="279" spans="1:6" ht="25.5">
      <c r="A279" s="333"/>
      <c r="B279" s="296" t="s">
        <v>1110</v>
      </c>
      <c r="C279" s="288" t="s">
        <v>1090</v>
      </c>
      <c r="D279" s="288">
        <v>1</v>
      </c>
      <c r="E279" s="303"/>
      <c r="F279" s="290"/>
    </row>
    <row r="280" spans="1:6" ht="25.5">
      <c r="A280" s="333"/>
      <c r="B280" s="296" t="s">
        <v>1111</v>
      </c>
      <c r="C280" s="288" t="s">
        <v>1090</v>
      </c>
      <c r="D280" s="288">
        <v>1</v>
      </c>
      <c r="E280" s="303"/>
      <c r="F280" s="290"/>
    </row>
    <row r="281" spans="1:6">
      <c r="A281" s="333"/>
      <c r="B281" s="296" t="s">
        <v>1092</v>
      </c>
      <c r="C281" s="288" t="s">
        <v>1090</v>
      </c>
      <c r="D281" s="288">
        <v>1</v>
      </c>
      <c r="E281" s="303"/>
      <c r="F281" s="290"/>
    </row>
    <row r="282" spans="1:6" ht="25.5">
      <c r="A282" s="333"/>
      <c r="B282" s="296" t="s">
        <v>1112</v>
      </c>
      <c r="C282" s="288" t="s">
        <v>1090</v>
      </c>
      <c r="D282" s="288">
        <v>1</v>
      </c>
      <c r="E282" s="303"/>
      <c r="F282" s="290"/>
    </row>
    <row r="283" spans="1:6">
      <c r="A283" s="333"/>
      <c r="B283" s="296" t="s">
        <v>1094</v>
      </c>
      <c r="C283" s="288" t="s">
        <v>1090</v>
      </c>
      <c r="D283" s="288">
        <v>3</v>
      </c>
      <c r="E283" s="303"/>
      <c r="F283" s="290"/>
    </row>
    <row r="284" spans="1:6">
      <c r="A284" s="333"/>
      <c r="B284" s="296" t="s">
        <v>1095</v>
      </c>
      <c r="C284" s="288" t="s">
        <v>1090</v>
      </c>
      <c r="D284" s="288">
        <v>3</v>
      </c>
      <c r="E284" s="303"/>
      <c r="F284" s="290"/>
    </row>
    <row r="285" spans="1:6">
      <c r="A285" s="333"/>
      <c r="B285" s="296" t="s">
        <v>1113</v>
      </c>
      <c r="C285" s="288" t="s">
        <v>1090</v>
      </c>
      <c r="D285" s="288">
        <v>3</v>
      </c>
      <c r="E285" s="303"/>
      <c r="F285" s="290"/>
    </row>
    <row r="286" spans="1:6">
      <c r="A286" s="333"/>
      <c r="B286" s="296" t="s">
        <v>1114</v>
      </c>
      <c r="C286" s="288" t="s">
        <v>1090</v>
      </c>
      <c r="D286" s="288">
        <v>2</v>
      </c>
      <c r="E286" s="303"/>
      <c r="F286" s="290"/>
    </row>
    <row r="287" spans="1:6">
      <c r="A287" s="333"/>
      <c r="B287" s="296" t="s">
        <v>1115</v>
      </c>
      <c r="C287" s="288" t="s">
        <v>1090</v>
      </c>
      <c r="D287" s="288">
        <v>5</v>
      </c>
      <c r="E287" s="303"/>
      <c r="F287" s="290"/>
    </row>
    <row r="288" spans="1:6">
      <c r="A288" s="333"/>
      <c r="B288" s="296" t="s">
        <v>1116</v>
      </c>
      <c r="C288" s="288" t="s">
        <v>1090</v>
      </c>
      <c r="D288" s="288">
        <v>5</v>
      </c>
      <c r="E288" s="303"/>
      <c r="F288" s="290"/>
    </row>
    <row r="289" spans="1:13">
      <c r="A289" s="333"/>
      <c r="B289" s="296" t="s">
        <v>1099</v>
      </c>
      <c r="C289" s="288" t="s">
        <v>1090</v>
      </c>
      <c r="D289" s="288">
        <v>1</v>
      </c>
      <c r="E289" s="303"/>
      <c r="F289" s="290"/>
    </row>
    <row r="290" spans="1:13">
      <c r="A290" s="333"/>
      <c r="B290" s="296" t="s">
        <v>1100</v>
      </c>
      <c r="C290" s="288" t="s">
        <v>1090</v>
      </c>
      <c r="D290" s="288">
        <v>1</v>
      </c>
      <c r="E290" s="303"/>
      <c r="F290" s="290"/>
    </row>
    <row r="291" spans="1:13">
      <c r="A291" s="333"/>
      <c r="B291" s="296" t="s">
        <v>1101</v>
      </c>
      <c r="C291" s="288" t="s">
        <v>1090</v>
      </c>
      <c r="D291" s="288">
        <v>1</v>
      </c>
      <c r="E291" s="303"/>
      <c r="F291" s="290"/>
    </row>
    <row r="292" spans="1:13">
      <c r="A292" s="333"/>
      <c r="B292" s="296" t="s">
        <v>1102</v>
      </c>
      <c r="C292" s="288" t="s">
        <v>1090</v>
      </c>
      <c r="D292" s="288">
        <v>1</v>
      </c>
      <c r="E292" s="303"/>
      <c r="F292" s="290"/>
    </row>
    <row r="293" spans="1:13">
      <c r="A293" s="333"/>
      <c r="B293" s="296" t="s">
        <v>1103</v>
      </c>
      <c r="C293" s="288" t="s">
        <v>1090</v>
      </c>
      <c r="D293" s="288">
        <v>1</v>
      </c>
      <c r="E293" s="303"/>
      <c r="F293" s="290"/>
    </row>
    <row r="294" spans="1:13">
      <c r="A294" s="333"/>
      <c r="B294" s="296" t="s">
        <v>1104</v>
      </c>
      <c r="C294" s="288" t="s">
        <v>1090</v>
      </c>
      <c r="D294" s="288">
        <v>1</v>
      </c>
      <c r="E294" s="303"/>
      <c r="F294" s="290"/>
    </row>
    <row r="295" spans="1:13">
      <c r="A295" s="333"/>
      <c r="B295" s="296" t="s">
        <v>1105</v>
      </c>
      <c r="C295" s="288" t="s">
        <v>1090</v>
      </c>
      <c r="D295" s="288">
        <v>1</v>
      </c>
      <c r="E295" s="303"/>
      <c r="F295" s="290"/>
    </row>
    <row r="296" spans="1:13" ht="25.5">
      <c r="A296" s="333"/>
      <c r="B296" s="296" t="s">
        <v>1106</v>
      </c>
      <c r="C296" s="288" t="s">
        <v>1090</v>
      </c>
      <c r="D296" s="288">
        <v>1</v>
      </c>
      <c r="E296" s="303"/>
      <c r="F296" s="290"/>
    </row>
    <row r="297" spans="1:13">
      <c r="A297" s="333"/>
      <c r="B297" s="296" t="s">
        <v>1107</v>
      </c>
      <c r="C297" s="288" t="s">
        <v>1090</v>
      </c>
      <c r="D297" s="288">
        <v>1</v>
      </c>
      <c r="E297" s="303"/>
      <c r="F297" s="290"/>
    </row>
    <row r="298" spans="1:13">
      <c r="A298" s="333"/>
      <c r="B298" s="296"/>
      <c r="C298" s="288"/>
      <c r="D298" s="288"/>
      <c r="E298" s="303"/>
      <c r="F298" s="290"/>
      <c r="G298" s="719"/>
      <c r="H298" s="719"/>
      <c r="I298" s="719"/>
      <c r="J298" s="719"/>
      <c r="K298" s="719"/>
      <c r="L298" s="719"/>
      <c r="M298" s="719"/>
    </row>
    <row r="299" spans="1:13" ht="38.25">
      <c r="A299" s="333">
        <v>12</v>
      </c>
      <c r="B299" s="296" t="s">
        <v>1117</v>
      </c>
      <c r="C299" s="288" t="s">
        <v>30</v>
      </c>
      <c r="D299" s="288">
        <v>1</v>
      </c>
      <c r="E299" s="837">
        <v>0</v>
      </c>
      <c r="F299" s="721">
        <f>D299*E299</f>
        <v>0</v>
      </c>
      <c r="G299" s="719"/>
      <c r="H299" s="719"/>
      <c r="I299" s="719"/>
      <c r="J299" s="719"/>
      <c r="K299" s="719"/>
      <c r="L299" s="719"/>
      <c r="M299" s="719"/>
    </row>
    <row r="300" spans="1:13" ht="25.5">
      <c r="A300" s="333"/>
      <c r="B300" s="296" t="s">
        <v>1118</v>
      </c>
      <c r="C300" s="288"/>
      <c r="D300" s="288"/>
      <c r="E300" s="303"/>
      <c r="F300" s="290"/>
      <c r="G300" s="719"/>
      <c r="H300" s="719"/>
      <c r="I300" s="719"/>
      <c r="J300" s="719"/>
      <c r="K300" s="719"/>
      <c r="L300" s="719"/>
      <c r="M300" s="719"/>
    </row>
    <row r="301" spans="1:13" ht="25.5">
      <c r="A301" s="333"/>
      <c r="B301" s="296" t="s">
        <v>1091</v>
      </c>
      <c r="C301" s="288" t="s">
        <v>1090</v>
      </c>
      <c r="D301" s="288">
        <v>1</v>
      </c>
      <c r="E301" s="303"/>
      <c r="F301" s="290"/>
      <c r="G301" s="719"/>
      <c r="H301" s="719"/>
      <c r="I301" s="719"/>
      <c r="J301" s="719"/>
      <c r="K301" s="719"/>
      <c r="L301" s="719"/>
      <c r="M301" s="719"/>
    </row>
    <row r="302" spans="1:13" ht="25.5">
      <c r="A302" s="333"/>
      <c r="B302" s="296" t="s">
        <v>1873</v>
      </c>
      <c r="C302" s="288" t="s">
        <v>1090</v>
      </c>
      <c r="D302" s="288">
        <v>1</v>
      </c>
      <c r="E302" s="303"/>
      <c r="F302" s="290"/>
      <c r="G302" s="719"/>
      <c r="H302" s="719"/>
      <c r="I302" s="719"/>
      <c r="J302" s="719"/>
      <c r="K302" s="719"/>
      <c r="L302" s="719"/>
      <c r="M302" s="719"/>
    </row>
    <row r="303" spans="1:13">
      <c r="A303" s="333"/>
      <c r="B303" s="296" t="s">
        <v>1092</v>
      </c>
      <c r="C303" s="288" t="s">
        <v>1090</v>
      </c>
      <c r="D303" s="288">
        <v>1</v>
      </c>
      <c r="E303" s="303"/>
      <c r="F303" s="290"/>
      <c r="G303" s="719"/>
      <c r="H303" s="719"/>
      <c r="I303" s="719"/>
      <c r="J303" s="719"/>
      <c r="K303" s="719"/>
      <c r="L303" s="719"/>
      <c r="M303" s="719"/>
    </row>
    <row r="304" spans="1:13" ht="25.5">
      <c r="A304" s="333"/>
      <c r="B304" s="296" t="s">
        <v>1112</v>
      </c>
      <c r="C304" s="288" t="s">
        <v>1090</v>
      </c>
      <c r="D304" s="288">
        <v>1</v>
      </c>
      <c r="E304" s="303"/>
      <c r="F304" s="290"/>
      <c r="G304" s="719"/>
      <c r="H304" s="719"/>
      <c r="I304" s="719"/>
      <c r="J304" s="719"/>
      <c r="K304" s="719"/>
      <c r="L304" s="719"/>
      <c r="M304" s="719"/>
    </row>
    <row r="305" spans="1:13" ht="25.5">
      <c r="A305" s="333"/>
      <c r="B305" s="296" t="s">
        <v>1091</v>
      </c>
      <c r="C305" s="288" t="s">
        <v>1090</v>
      </c>
      <c r="D305" s="288">
        <v>1</v>
      </c>
      <c r="E305" s="303"/>
      <c r="F305" s="290"/>
      <c r="G305" s="719"/>
      <c r="H305" s="719"/>
      <c r="I305" s="719"/>
      <c r="J305" s="719"/>
      <c r="K305" s="719"/>
      <c r="L305" s="719"/>
      <c r="M305" s="719"/>
    </row>
    <row r="306" spans="1:13">
      <c r="A306" s="333"/>
      <c r="B306" s="296" t="s">
        <v>1119</v>
      </c>
      <c r="C306" s="288" t="s">
        <v>1090</v>
      </c>
      <c r="D306" s="288">
        <v>1</v>
      </c>
      <c r="E306" s="303"/>
      <c r="F306" s="290"/>
      <c r="G306" s="719"/>
      <c r="H306" s="719"/>
      <c r="I306" s="719"/>
      <c r="J306" s="719"/>
      <c r="K306" s="719"/>
      <c r="L306" s="719"/>
      <c r="M306" s="719"/>
    </row>
    <row r="307" spans="1:13">
      <c r="A307" s="333"/>
      <c r="B307" s="296" t="s">
        <v>1120</v>
      </c>
      <c r="C307" s="288" t="s">
        <v>1090</v>
      </c>
      <c r="D307" s="288">
        <v>1</v>
      </c>
      <c r="E307" s="303"/>
      <c r="F307" s="290"/>
      <c r="G307" s="719"/>
      <c r="H307" s="719"/>
      <c r="I307" s="719"/>
      <c r="J307" s="719"/>
      <c r="K307" s="719"/>
      <c r="L307" s="719"/>
      <c r="M307" s="719"/>
    </row>
    <row r="308" spans="1:13">
      <c r="A308" s="333"/>
      <c r="B308" s="296" t="s">
        <v>1094</v>
      </c>
      <c r="C308" s="288" t="s">
        <v>1090</v>
      </c>
      <c r="D308" s="288">
        <v>3</v>
      </c>
      <c r="E308" s="303"/>
      <c r="F308" s="290"/>
      <c r="G308" s="719"/>
      <c r="H308" s="719"/>
      <c r="I308" s="719"/>
      <c r="J308" s="719"/>
      <c r="K308" s="719"/>
      <c r="L308" s="719"/>
      <c r="M308" s="719"/>
    </row>
    <row r="309" spans="1:13">
      <c r="A309" s="333"/>
      <c r="B309" s="296" t="s">
        <v>1095</v>
      </c>
      <c r="C309" s="288" t="s">
        <v>1090</v>
      </c>
      <c r="D309" s="288">
        <v>3</v>
      </c>
      <c r="E309" s="303"/>
      <c r="F309" s="290"/>
      <c r="G309" s="719"/>
      <c r="H309" s="719"/>
      <c r="I309" s="719"/>
      <c r="J309" s="719"/>
      <c r="K309" s="719"/>
      <c r="L309" s="719"/>
      <c r="M309" s="719"/>
    </row>
    <row r="310" spans="1:13">
      <c r="A310" s="333"/>
      <c r="B310" s="296" t="s">
        <v>1121</v>
      </c>
      <c r="C310" s="288" t="s">
        <v>1090</v>
      </c>
      <c r="D310" s="288">
        <v>3</v>
      </c>
      <c r="E310" s="303"/>
      <c r="F310" s="290"/>
      <c r="G310" s="719"/>
      <c r="H310" s="719"/>
      <c r="I310" s="719"/>
      <c r="J310" s="719"/>
      <c r="K310" s="719"/>
      <c r="L310" s="719"/>
      <c r="M310" s="719"/>
    </row>
    <row r="311" spans="1:13">
      <c r="A311" s="333"/>
      <c r="B311" s="296" t="s">
        <v>1122</v>
      </c>
      <c r="C311" s="288" t="s">
        <v>1090</v>
      </c>
      <c r="D311" s="288">
        <v>15</v>
      </c>
      <c r="E311" s="303"/>
      <c r="F311" s="290"/>
      <c r="G311" s="719"/>
      <c r="H311" s="719"/>
      <c r="I311" s="719"/>
      <c r="J311" s="719"/>
      <c r="K311" s="719"/>
      <c r="L311" s="719"/>
      <c r="M311" s="719"/>
    </row>
    <row r="312" spans="1:13">
      <c r="A312" s="333"/>
      <c r="B312" s="296" t="s">
        <v>1115</v>
      </c>
      <c r="C312" s="288" t="s">
        <v>1090</v>
      </c>
      <c r="D312" s="288">
        <v>12</v>
      </c>
      <c r="E312" s="303"/>
      <c r="F312" s="290"/>
      <c r="G312" s="719"/>
      <c r="H312" s="719"/>
      <c r="I312" s="719"/>
      <c r="J312" s="719"/>
      <c r="K312" s="719"/>
      <c r="L312" s="719"/>
      <c r="M312" s="719"/>
    </row>
    <row r="313" spans="1:13">
      <c r="A313" s="333"/>
      <c r="B313" s="296" t="s">
        <v>1123</v>
      </c>
      <c r="C313" s="288" t="s">
        <v>1090</v>
      </c>
      <c r="D313" s="288">
        <v>2</v>
      </c>
      <c r="E313" s="303"/>
      <c r="F313" s="290"/>
      <c r="G313" s="719"/>
      <c r="H313" s="719"/>
      <c r="I313" s="719"/>
      <c r="J313" s="719"/>
      <c r="K313" s="719"/>
      <c r="L313" s="719"/>
      <c r="M313" s="719"/>
    </row>
    <row r="314" spans="1:13">
      <c r="A314" s="333"/>
      <c r="B314" s="296" t="s">
        <v>1124</v>
      </c>
      <c r="C314" s="288" t="s">
        <v>1090</v>
      </c>
      <c r="D314" s="288">
        <v>2</v>
      </c>
      <c r="E314" s="303"/>
      <c r="F314" s="290"/>
      <c r="G314" s="719"/>
      <c r="H314" s="719"/>
      <c r="I314" s="719"/>
      <c r="J314" s="719"/>
      <c r="K314" s="719"/>
      <c r="L314" s="719"/>
      <c r="M314" s="719"/>
    </row>
    <row r="315" spans="1:13">
      <c r="A315" s="333"/>
      <c r="B315" s="296" t="s">
        <v>1125</v>
      </c>
      <c r="C315" s="288" t="s">
        <v>1090</v>
      </c>
      <c r="D315" s="288">
        <v>2</v>
      </c>
      <c r="E315" s="852"/>
      <c r="F315" s="721"/>
      <c r="G315" s="719"/>
      <c r="H315" s="719"/>
      <c r="I315" s="719"/>
      <c r="J315" s="719"/>
      <c r="K315" s="719"/>
      <c r="L315" s="719"/>
      <c r="M315" s="719"/>
    </row>
    <row r="316" spans="1:13">
      <c r="A316" s="333"/>
      <c r="B316" s="296" t="s">
        <v>1099</v>
      </c>
      <c r="C316" s="288" t="s">
        <v>1090</v>
      </c>
      <c r="D316" s="288">
        <v>1</v>
      </c>
      <c r="E316" s="303"/>
      <c r="F316" s="290"/>
      <c r="G316" s="719"/>
      <c r="H316" s="719"/>
      <c r="I316" s="719"/>
      <c r="J316" s="719"/>
      <c r="K316" s="719"/>
      <c r="L316" s="719"/>
      <c r="M316" s="719"/>
    </row>
    <row r="317" spans="1:13">
      <c r="A317" s="333"/>
      <c r="B317" s="296" t="s">
        <v>1100</v>
      </c>
      <c r="C317" s="288" t="s">
        <v>1090</v>
      </c>
      <c r="D317" s="288">
        <v>1</v>
      </c>
      <c r="E317" s="303"/>
      <c r="F317" s="290"/>
      <c r="G317" s="719"/>
      <c r="H317" s="719"/>
      <c r="I317" s="719"/>
      <c r="J317" s="719"/>
      <c r="K317" s="719"/>
      <c r="L317" s="719"/>
      <c r="M317" s="719"/>
    </row>
    <row r="318" spans="1:13">
      <c r="A318" s="333"/>
      <c r="B318" s="296" t="s">
        <v>1101</v>
      </c>
      <c r="C318" s="288" t="s">
        <v>1090</v>
      </c>
      <c r="D318" s="288">
        <v>1</v>
      </c>
      <c r="E318" s="303"/>
      <c r="F318" s="290"/>
      <c r="G318" s="719"/>
      <c r="H318" s="719"/>
      <c r="I318" s="719"/>
      <c r="J318" s="719"/>
      <c r="K318" s="719"/>
      <c r="L318" s="719"/>
      <c r="M318" s="719"/>
    </row>
    <row r="319" spans="1:13">
      <c r="A319" s="333"/>
      <c r="B319" s="296" t="s">
        <v>1102</v>
      </c>
      <c r="C319" s="288" t="s">
        <v>1090</v>
      </c>
      <c r="D319" s="288">
        <v>1</v>
      </c>
      <c r="E319" s="303"/>
      <c r="F319" s="290"/>
      <c r="G319" s="719"/>
      <c r="H319" s="719"/>
      <c r="I319" s="719"/>
      <c r="J319" s="719"/>
      <c r="K319" s="719"/>
      <c r="L319" s="719"/>
      <c r="M319" s="719"/>
    </row>
    <row r="320" spans="1:13">
      <c r="A320" s="333"/>
      <c r="B320" s="296" t="s">
        <v>1103</v>
      </c>
      <c r="C320" s="288" t="s">
        <v>1090</v>
      </c>
      <c r="D320" s="288">
        <v>1</v>
      </c>
      <c r="E320" s="303"/>
      <c r="F320" s="290"/>
      <c r="G320" s="719"/>
      <c r="H320" s="719"/>
      <c r="I320" s="719"/>
      <c r="J320" s="719"/>
      <c r="K320" s="719"/>
      <c r="L320" s="719"/>
      <c r="M320" s="719"/>
    </row>
    <row r="321" spans="1:13">
      <c r="A321" s="333"/>
      <c r="B321" s="296" t="s">
        <v>1104</v>
      </c>
      <c r="C321" s="288" t="s">
        <v>1090</v>
      </c>
      <c r="D321" s="288">
        <v>1</v>
      </c>
      <c r="E321" s="303"/>
      <c r="F321" s="290"/>
      <c r="G321" s="719"/>
      <c r="H321" s="719"/>
      <c r="I321" s="719"/>
      <c r="J321" s="719"/>
      <c r="K321" s="719"/>
      <c r="L321" s="719"/>
      <c r="M321" s="719"/>
    </row>
    <row r="322" spans="1:13">
      <c r="A322" s="333"/>
      <c r="B322" s="296" t="s">
        <v>1105</v>
      </c>
      <c r="C322" s="288" t="s">
        <v>1090</v>
      </c>
      <c r="D322" s="288">
        <v>1</v>
      </c>
      <c r="E322" s="303"/>
      <c r="F322" s="290"/>
      <c r="G322" s="719"/>
      <c r="H322" s="719"/>
      <c r="I322" s="719"/>
      <c r="J322" s="719"/>
      <c r="K322" s="719"/>
      <c r="L322" s="719"/>
      <c r="M322" s="719"/>
    </row>
    <row r="323" spans="1:13" ht="25.5">
      <c r="A323" s="333"/>
      <c r="B323" s="296" t="s">
        <v>1106</v>
      </c>
      <c r="C323" s="288" t="s">
        <v>1090</v>
      </c>
      <c r="D323" s="288">
        <v>1</v>
      </c>
      <c r="E323" s="303"/>
      <c r="F323" s="290"/>
      <c r="G323" s="719"/>
      <c r="H323" s="719"/>
      <c r="I323" s="719"/>
      <c r="J323" s="719"/>
      <c r="K323" s="719"/>
      <c r="L323" s="719"/>
      <c r="M323" s="719"/>
    </row>
    <row r="324" spans="1:13">
      <c r="A324" s="333"/>
      <c r="B324" s="296" t="s">
        <v>1126</v>
      </c>
      <c r="C324" s="288" t="s">
        <v>1090</v>
      </c>
      <c r="D324" s="288">
        <v>1</v>
      </c>
      <c r="E324" s="303"/>
      <c r="F324" s="290"/>
      <c r="G324" s="719"/>
      <c r="H324" s="719"/>
      <c r="I324" s="719"/>
      <c r="J324" s="719"/>
      <c r="K324" s="719"/>
      <c r="L324" s="719"/>
      <c r="M324" s="719"/>
    </row>
    <row r="325" spans="1:13">
      <c r="A325" s="333"/>
      <c r="B325" s="295" t="s">
        <v>1127</v>
      </c>
      <c r="C325" s="288"/>
      <c r="D325" s="288"/>
      <c r="E325" s="303"/>
      <c r="F325" s="290"/>
      <c r="G325" s="719"/>
      <c r="H325" s="719"/>
      <c r="I325" s="719"/>
      <c r="J325" s="719"/>
      <c r="K325" s="719"/>
      <c r="L325" s="719"/>
      <c r="M325" s="719"/>
    </row>
    <row r="326" spans="1:13" ht="25.5">
      <c r="A326" s="333"/>
      <c r="B326" s="296" t="s">
        <v>1128</v>
      </c>
      <c r="C326" s="288" t="s">
        <v>1090</v>
      </c>
      <c r="D326" s="288">
        <v>1</v>
      </c>
      <c r="E326" s="303"/>
      <c r="F326" s="290"/>
      <c r="G326" s="719"/>
      <c r="H326" s="719"/>
      <c r="I326" s="719"/>
      <c r="J326" s="719"/>
      <c r="K326" s="719"/>
      <c r="L326" s="719"/>
      <c r="M326" s="719"/>
    </row>
    <row r="327" spans="1:13">
      <c r="A327" s="333"/>
      <c r="B327" s="296" t="s">
        <v>1092</v>
      </c>
      <c r="C327" s="288" t="s">
        <v>1090</v>
      </c>
      <c r="D327" s="288">
        <v>1</v>
      </c>
      <c r="E327" s="303"/>
      <c r="F327" s="290"/>
      <c r="G327" s="719"/>
      <c r="H327" s="719"/>
      <c r="I327" s="719"/>
      <c r="J327" s="719"/>
      <c r="K327" s="719"/>
      <c r="L327" s="719"/>
      <c r="M327" s="719"/>
    </row>
    <row r="328" spans="1:13" ht="25.5">
      <c r="A328" s="333"/>
      <c r="B328" s="296" t="s">
        <v>1111</v>
      </c>
      <c r="C328" s="288" t="s">
        <v>1090</v>
      </c>
      <c r="D328" s="288">
        <v>1</v>
      </c>
      <c r="E328" s="303"/>
      <c r="F328" s="290"/>
      <c r="G328" s="719"/>
      <c r="H328" s="719"/>
      <c r="I328" s="719"/>
      <c r="J328" s="719"/>
      <c r="K328" s="719"/>
      <c r="L328" s="719"/>
      <c r="M328" s="719"/>
    </row>
    <row r="329" spans="1:13" ht="25.5">
      <c r="A329" s="333"/>
      <c r="B329" s="296" t="s">
        <v>1112</v>
      </c>
      <c r="C329" s="288" t="s">
        <v>1090</v>
      </c>
      <c r="D329" s="288">
        <v>1</v>
      </c>
      <c r="E329" s="303"/>
      <c r="F329" s="290"/>
      <c r="G329" s="719"/>
      <c r="H329" s="719"/>
      <c r="I329" s="719"/>
      <c r="J329" s="719"/>
      <c r="K329" s="719"/>
      <c r="L329" s="719"/>
      <c r="M329" s="719"/>
    </row>
    <row r="330" spans="1:13">
      <c r="A330" s="333"/>
      <c r="B330" s="296" t="s">
        <v>1094</v>
      </c>
      <c r="C330" s="288" t="s">
        <v>1090</v>
      </c>
      <c r="D330" s="288">
        <v>1</v>
      </c>
      <c r="E330" s="303"/>
      <c r="F330" s="290"/>
      <c r="G330" s="719"/>
      <c r="H330" s="719"/>
      <c r="I330" s="719"/>
      <c r="J330" s="719"/>
      <c r="K330" s="719"/>
      <c r="L330" s="719"/>
      <c r="M330" s="719"/>
    </row>
    <row r="331" spans="1:13">
      <c r="A331" s="333"/>
      <c r="B331" s="296" t="s">
        <v>1095</v>
      </c>
      <c r="C331" s="288" t="s">
        <v>1090</v>
      </c>
      <c r="D331" s="288">
        <v>3</v>
      </c>
      <c r="E331" s="303"/>
      <c r="F331" s="290"/>
      <c r="G331" s="719"/>
      <c r="H331" s="719"/>
      <c r="I331" s="719"/>
      <c r="J331" s="719"/>
      <c r="K331" s="719"/>
      <c r="L331" s="719"/>
      <c r="M331" s="719"/>
    </row>
    <row r="332" spans="1:13">
      <c r="A332" s="333"/>
      <c r="B332" s="296" t="s">
        <v>1129</v>
      </c>
      <c r="C332" s="288" t="s">
        <v>1090</v>
      </c>
      <c r="D332" s="288">
        <v>10</v>
      </c>
      <c r="E332" s="303"/>
      <c r="F332" s="290"/>
      <c r="G332" s="719"/>
      <c r="H332" s="719"/>
      <c r="I332" s="719"/>
      <c r="J332" s="719"/>
      <c r="K332" s="719"/>
      <c r="L332" s="719"/>
      <c r="M332" s="719"/>
    </row>
    <row r="333" spans="1:13">
      <c r="A333" s="333"/>
      <c r="B333" s="296" t="s">
        <v>1130</v>
      </c>
      <c r="C333" s="288" t="s">
        <v>1090</v>
      </c>
      <c r="D333" s="288">
        <v>16</v>
      </c>
      <c r="E333" s="303"/>
      <c r="F333" s="290"/>
      <c r="G333" s="719"/>
      <c r="H333" s="719"/>
      <c r="I333" s="719"/>
      <c r="J333" s="719"/>
      <c r="K333" s="719"/>
      <c r="L333" s="719"/>
      <c r="M333" s="719"/>
    </row>
    <row r="334" spans="1:13">
      <c r="A334" s="333"/>
      <c r="B334" s="296" t="s">
        <v>1099</v>
      </c>
      <c r="C334" s="288" t="s">
        <v>1090</v>
      </c>
      <c r="D334" s="288">
        <v>1</v>
      </c>
      <c r="E334" s="303"/>
      <c r="F334" s="290"/>
      <c r="G334" s="719"/>
      <c r="H334" s="719"/>
      <c r="I334" s="719"/>
      <c r="J334" s="719"/>
      <c r="K334" s="719"/>
      <c r="L334" s="719"/>
      <c r="M334" s="719"/>
    </row>
    <row r="335" spans="1:13">
      <c r="A335" s="333"/>
      <c r="B335" s="296" t="s">
        <v>1100</v>
      </c>
      <c r="C335" s="288" t="s">
        <v>1090</v>
      </c>
      <c r="D335" s="288">
        <v>1</v>
      </c>
      <c r="E335" s="303"/>
      <c r="F335" s="290"/>
      <c r="G335" s="719"/>
      <c r="H335" s="719"/>
      <c r="I335" s="719"/>
      <c r="J335" s="719"/>
      <c r="K335" s="719"/>
      <c r="L335" s="719"/>
      <c r="M335" s="719"/>
    </row>
    <row r="336" spans="1:13">
      <c r="A336" s="333"/>
      <c r="B336" s="296" t="s">
        <v>1101</v>
      </c>
      <c r="C336" s="288" t="s">
        <v>1090</v>
      </c>
      <c r="D336" s="288">
        <v>1</v>
      </c>
      <c r="E336" s="303"/>
      <c r="F336" s="290"/>
      <c r="G336" s="719"/>
      <c r="H336" s="719"/>
      <c r="I336" s="719"/>
      <c r="J336" s="719"/>
      <c r="K336" s="719"/>
      <c r="L336" s="719"/>
      <c r="M336" s="719"/>
    </row>
    <row r="337" spans="1:13">
      <c r="A337" s="333"/>
      <c r="B337" s="296" t="s">
        <v>1102</v>
      </c>
      <c r="C337" s="288" t="s">
        <v>1090</v>
      </c>
      <c r="D337" s="288">
        <v>1</v>
      </c>
      <c r="E337" s="303"/>
      <c r="F337" s="290"/>
      <c r="G337" s="719"/>
      <c r="H337" s="719"/>
      <c r="I337" s="719"/>
      <c r="J337" s="719"/>
      <c r="K337" s="719"/>
      <c r="L337" s="719"/>
      <c r="M337" s="719"/>
    </row>
    <row r="338" spans="1:13">
      <c r="A338" s="333"/>
      <c r="B338" s="296" t="s">
        <v>1103</v>
      </c>
      <c r="C338" s="288" t="s">
        <v>1090</v>
      </c>
      <c r="D338" s="288">
        <v>1</v>
      </c>
      <c r="E338" s="303"/>
      <c r="F338" s="290"/>
      <c r="G338" s="719"/>
      <c r="H338" s="719"/>
      <c r="I338" s="719"/>
      <c r="J338" s="719"/>
      <c r="K338" s="719"/>
      <c r="L338" s="719"/>
      <c r="M338" s="719"/>
    </row>
    <row r="339" spans="1:13">
      <c r="A339" s="333"/>
      <c r="B339" s="296" t="s">
        <v>1104</v>
      </c>
      <c r="C339" s="288" t="s">
        <v>1090</v>
      </c>
      <c r="D339" s="288">
        <v>1</v>
      </c>
      <c r="E339" s="303"/>
      <c r="F339" s="290"/>
      <c r="G339" s="719"/>
      <c r="H339" s="719"/>
      <c r="I339" s="719"/>
      <c r="J339" s="719"/>
      <c r="K339" s="719"/>
      <c r="L339" s="719"/>
      <c r="M339" s="719"/>
    </row>
    <row r="340" spans="1:13">
      <c r="A340" s="333"/>
      <c r="B340" s="296" t="s">
        <v>1105</v>
      </c>
      <c r="C340" s="288" t="s">
        <v>1090</v>
      </c>
      <c r="D340" s="288">
        <v>1</v>
      </c>
      <c r="E340" s="303"/>
      <c r="F340" s="290"/>
      <c r="G340" s="719"/>
      <c r="H340" s="719"/>
      <c r="I340" s="719"/>
      <c r="J340" s="719"/>
      <c r="K340" s="719"/>
      <c r="L340" s="719"/>
      <c r="M340" s="719"/>
    </row>
    <row r="341" spans="1:13" ht="25.5">
      <c r="A341" s="333"/>
      <c r="B341" s="296" t="s">
        <v>1106</v>
      </c>
      <c r="C341" s="288" t="s">
        <v>1090</v>
      </c>
      <c r="D341" s="288">
        <v>1</v>
      </c>
      <c r="E341" s="303"/>
      <c r="F341" s="290"/>
      <c r="G341" s="719"/>
      <c r="H341" s="719"/>
      <c r="I341" s="719"/>
      <c r="J341" s="719"/>
      <c r="K341" s="719"/>
      <c r="L341" s="719"/>
      <c r="M341" s="719"/>
    </row>
    <row r="342" spans="1:13">
      <c r="A342" s="333"/>
      <c r="B342" s="296" t="s">
        <v>1126</v>
      </c>
      <c r="C342" s="288" t="s">
        <v>1090</v>
      </c>
      <c r="D342" s="288">
        <v>1</v>
      </c>
      <c r="E342" s="303"/>
      <c r="F342" s="290"/>
    </row>
    <row r="343" spans="1:13">
      <c r="A343" s="333"/>
      <c r="B343" s="296"/>
      <c r="C343" s="288"/>
      <c r="D343" s="288"/>
      <c r="E343" s="852"/>
      <c r="F343" s="721"/>
    </row>
    <row r="344" spans="1:13">
      <c r="A344" s="333">
        <v>13</v>
      </c>
      <c r="B344" s="296" t="s">
        <v>1131</v>
      </c>
      <c r="C344" s="288" t="s">
        <v>30</v>
      </c>
      <c r="D344" s="288">
        <v>5</v>
      </c>
      <c r="E344" s="837">
        <v>0</v>
      </c>
      <c r="F344" s="721">
        <f>D344*E344</f>
        <v>0</v>
      </c>
    </row>
    <row r="345" spans="1:13">
      <c r="A345" s="333"/>
      <c r="B345" s="296"/>
      <c r="C345" s="301"/>
      <c r="D345" s="301"/>
      <c r="E345" s="303"/>
      <c r="F345" s="290"/>
    </row>
    <row r="346" spans="1:13" ht="38.25">
      <c r="A346" s="333">
        <v>14</v>
      </c>
      <c r="B346" s="296" t="s">
        <v>1132</v>
      </c>
      <c r="C346" s="288" t="s">
        <v>5</v>
      </c>
      <c r="D346" s="288">
        <v>2</v>
      </c>
      <c r="E346" s="837">
        <v>0</v>
      </c>
      <c r="F346" s="721">
        <f>D346*E346</f>
        <v>0</v>
      </c>
    </row>
    <row r="347" spans="1:13">
      <c r="A347" s="333"/>
      <c r="B347" s="296"/>
      <c r="C347" s="288"/>
      <c r="D347" s="288"/>
      <c r="E347" s="303"/>
      <c r="F347" s="290"/>
    </row>
    <row r="348" spans="1:13" ht="25.5">
      <c r="A348" s="333">
        <f>A346+1</f>
        <v>15</v>
      </c>
      <c r="B348" s="296" t="s">
        <v>1133</v>
      </c>
      <c r="C348" s="288" t="s">
        <v>30</v>
      </c>
      <c r="D348" s="288">
        <v>2</v>
      </c>
      <c r="E348" s="837">
        <v>0</v>
      </c>
      <c r="F348" s="721">
        <f>D348*E348</f>
        <v>0</v>
      </c>
    </row>
    <row r="349" spans="1:13">
      <c r="A349" s="333"/>
      <c r="B349" s="296"/>
      <c r="C349" s="301"/>
      <c r="D349" s="301"/>
      <c r="E349" s="303"/>
      <c r="F349" s="290"/>
    </row>
    <row r="350" spans="1:13" ht="38.25">
      <c r="A350" s="333">
        <f>A348+1</f>
        <v>16</v>
      </c>
      <c r="B350" s="296" t="s">
        <v>1134</v>
      </c>
      <c r="C350" s="288" t="s">
        <v>30</v>
      </c>
      <c r="D350" s="288">
        <v>20</v>
      </c>
      <c r="E350" s="837">
        <v>0</v>
      </c>
      <c r="F350" s="721">
        <f>D350*E350</f>
        <v>0</v>
      </c>
    </row>
    <row r="351" spans="1:13">
      <c r="A351" s="333"/>
      <c r="B351" s="296"/>
      <c r="C351" s="288"/>
      <c r="D351" s="288"/>
      <c r="E351" s="852"/>
      <c r="F351" s="721"/>
    </row>
    <row r="352" spans="1:13" ht="25.5">
      <c r="A352" s="333">
        <f>A350+1</f>
        <v>17</v>
      </c>
      <c r="B352" s="296" t="s">
        <v>1135</v>
      </c>
      <c r="C352" s="288" t="s">
        <v>30</v>
      </c>
      <c r="D352" s="288">
        <v>10</v>
      </c>
      <c r="E352" s="837">
        <v>0</v>
      </c>
      <c r="F352" s="721">
        <f>D352*E352</f>
        <v>0</v>
      </c>
    </row>
    <row r="353" spans="1:6">
      <c r="A353" s="333"/>
      <c r="B353" s="296"/>
      <c r="C353" s="301"/>
      <c r="D353" s="301"/>
      <c r="E353" s="303"/>
      <c r="F353" s="290"/>
    </row>
    <row r="354" spans="1:6" ht="25.5">
      <c r="A354" s="333">
        <f>A352+1</f>
        <v>18</v>
      </c>
      <c r="B354" s="296" t="s">
        <v>1136</v>
      </c>
      <c r="C354" s="288" t="s">
        <v>30</v>
      </c>
      <c r="D354" s="288">
        <v>1</v>
      </c>
      <c r="E354" s="837">
        <v>0</v>
      </c>
      <c r="F354" s="721">
        <f>D354*E354</f>
        <v>0</v>
      </c>
    </row>
    <row r="355" spans="1:6">
      <c r="A355" s="333"/>
      <c r="B355" s="296"/>
      <c r="C355" s="288"/>
      <c r="D355" s="288"/>
      <c r="E355" s="303"/>
      <c r="F355" s="290"/>
    </row>
    <row r="356" spans="1:6">
      <c r="A356" s="333">
        <f>A354+1</f>
        <v>19</v>
      </c>
      <c r="B356" s="296" t="s">
        <v>1137</v>
      </c>
      <c r="C356" s="288" t="s">
        <v>30</v>
      </c>
      <c r="D356" s="288">
        <v>1</v>
      </c>
      <c r="E356" s="837">
        <v>0</v>
      </c>
      <c r="F356" s="721">
        <f>D356*E356</f>
        <v>0</v>
      </c>
    </row>
    <row r="357" spans="1:6">
      <c r="A357" s="333"/>
      <c r="B357" s="296"/>
      <c r="C357" s="288"/>
      <c r="D357" s="288"/>
      <c r="E357" s="303"/>
      <c r="F357" s="290"/>
    </row>
    <row r="358" spans="1:6">
      <c r="A358" s="333">
        <f>A356+1</f>
        <v>20</v>
      </c>
      <c r="B358" s="719" t="s">
        <v>1138</v>
      </c>
      <c r="C358" s="288" t="s">
        <v>30</v>
      </c>
      <c r="D358" s="288">
        <v>1</v>
      </c>
      <c r="E358" s="1066" t="s">
        <v>791</v>
      </c>
      <c r="F358" s="721" t="s">
        <v>791</v>
      </c>
    </row>
    <row r="359" spans="1:6">
      <c r="A359" s="333"/>
      <c r="B359" s="719"/>
      <c r="C359" s="288"/>
      <c r="D359" s="288"/>
      <c r="E359" s="905"/>
      <c r="F359" s="721"/>
    </row>
    <row r="360" spans="1:6" s="907" customFormat="1">
      <c r="A360" s="906" t="str">
        <f>A180</f>
        <v>6.3</v>
      </c>
      <c r="B360" s="285" t="str">
        <f>B180</f>
        <v>INŠTALACIJSKI MATERIAL</v>
      </c>
      <c r="C360" s="327"/>
      <c r="D360" s="327"/>
      <c r="E360" s="283"/>
      <c r="F360" s="282">
        <f>SUM(F182:F359)</f>
        <v>0</v>
      </c>
    </row>
    <row r="362" spans="1:6">
      <c r="A362" s="780"/>
      <c r="B362" s="296"/>
      <c r="C362" s="288"/>
      <c r="D362" s="288"/>
      <c r="E362" s="303"/>
      <c r="F362" s="290"/>
    </row>
    <row r="363" spans="1:6" s="907" customFormat="1" ht="15.75">
      <c r="A363" s="324" t="s">
        <v>1367</v>
      </c>
      <c r="B363" s="320" t="s">
        <v>1139</v>
      </c>
      <c r="C363" s="328"/>
      <c r="D363" s="328"/>
      <c r="E363" s="329"/>
      <c r="F363" s="330"/>
    </row>
    <row r="364" spans="1:6">
      <c r="A364" s="871" t="s">
        <v>952</v>
      </c>
      <c r="B364" s="872" t="s">
        <v>106</v>
      </c>
      <c r="C364" s="777" t="s">
        <v>951</v>
      </c>
      <c r="D364" s="778" t="s">
        <v>5</v>
      </c>
      <c r="E364" s="873" t="s">
        <v>950</v>
      </c>
      <c r="F364" s="779" t="s">
        <v>949</v>
      </c>
    </row>
    <row r="365" spans="1:6">
      <c r="A365" s="333"/>
      <c r="B365" s="296"/>
      <c r="C365" s="288"/>
      <c r="D365" s="288"/>
      <c r="E365" s="303"/>
      <c r="F365" s="290"/>
    </row>
    <row r="366" spans="1:6">
      <c r="A366" s="333">
        <v>1</v>
      </c>
      <c r="B366" s="296" t="s">
        <v>1140</v>
      </c>
      <c r="C366" s="288"/>
      <c r="D366" s="288"/>
      <c r="E366" s="303"/>
      <c r="F366" s="290"/>
    </row>
    <row r="367" spans="1:6" ht="76.5">
      <c r="A367" s="333"/>
      <c r="B367" s="305" t="s">
        <v>1141</v>
      </c>
      <c r="C367" s="288" t="s">
        <v>5</v>
      </c>
      <c r="D367" s="301">
        <v>6</v>
      </c>
      <c r="E367" s="837">
        <v>0</v>
      </c>
      <c r="F367" s="721">
        <f>D367*E367</f>
        <v>0</v>
      </c>
    </row>
    <row r="368" spans="1:6">
      <c r="A368" s="333"/>
      <c r="B368" s="296"/>
      <c r="C368" s="288"/>
      <c r="D368" s="301"/>
      <c r="E368" s="852"/>
      <c r="F368" s="721"/>
    </row>
    <row r="369" spans="1:6" ht="165.75">
      <c r="A369" s="333"/>
      <c r="B369" s="305" t="s">
        <v>1142</v>
      </c>
      <c r="C369" s="288" t="s">
        <v>5</v>
      </c>
      <c r="D369" s="301">
        <v>2</v>
      </c>
      <c r="E369" s="837">
        <v>0</v>
      </c>
      <c r="F369" s="721">
        <f>D369*E369</f>
        <v>0</v>
      </c>
    </row>
    <row r="370" spans="1:6">
      <c r="A370" s="333"/>
      <c r="B370" s="305"/>
      <c r="C370" s="288"/>
      <c r="D370" s="301"/>
      <c r="E370" s="852"/>
      <c r="F370" s="721"/>
    </row>
    <row r="371" spans="1:6" ht="178.5">
      <c r="A371" s="333"/>
      <c r="B371" s="305" t="s">
        <v>1143</v>
      </c>
      <c r="C371" s="288" t="s">
        <v>5</v>
      </c>
      <c r="D371" s="301">
        <v>8</v>
      </c>
      <c r="E371" s="837">
        <v>0</v>
      </c>
      <c r="F371" s="721">
        <f>D371*E371</f>
        <v>0</v>
      </c>
    </row>
    <row r="372" spans="1:6">
      <c r="A372" s="333"/>
      <c r="B372" s="305"/>
      <c r="C372" s="288"/>
      <c r="D372" s="301"/>
      <c r="E372" s="852"/>
      <c r="F372" s="721"/>
    </row>
    <row r="373" spans="1:6" ht="127.5">
      <c r="A373" s="333"/>
      <c r="B373" s="305" t="s">
        <v>1144</v>
      </c>
      <c r="C373" s="288" t="s">
        <v>5</v>
      </c>
      <c r="D373" s="301">
        <v>28</v>
      </c>
      <c r="E373" s="837">
        <v>0</v>
      </c>
      <c r="F373" s="721">
        <f>D373*E373</f>
        <v>0</v>
      </c>
    </row>
    <row r="374" spans="1:6">
      <c r="A374" s="333"/>
      <c r="B374" s="305"/>
      <c r="C374" s="288"/>
      <c r="D374" s="301"/>
      <c r="E374" s="852"/>
      <c r="F374" s="721"/>
    </row>
    <row r="375" spans="1:6" ht="76.5">
      <c r="A375" s="333"/>
      <c r="B375" s="908" t="s">
        <v>1145</v>
      </c>
      <c r="C375" s="288" t="s">
        <v>5</v>
      </c>
      <c r="D375" s="301">
        <v>4</v>
      </c>
      <c r="E375" s="837">
        <v>0</v>
      </c>
      <c r="F375" s="721">
        <f>D375*E375</f>
        <v>0</v>
      </c>
    </row>
    <row r="376" spans="1:6">
      <c r="A376" s="333"/>
      <c r="B376" s="296"/>
      <c r="C376" s="301"/>
      <c r="D376" s="301"/>
      <c r="E376" s="306"/>
      <c r="F376" s="307"/>
    </row>
    <row r="377" spans="1:6" ht="63.75">
      <c r="A377" s="333"/>
      <c r="B377" s="908" t="s">
        <v>1146</v>
      </c>
      <c r="C377" s="288" t="s">
        <v>5</v>
      </c>
      <c r="D377" s="301">
        <v>1</v>
      </c>
      <c r="E377" s="837">
        <v>0</v>
      </c>
      <c r="F377" s="721">
        <f>D377*E377</f>
        <v>0</v>
      </c>
    </row>
    <row r="378" spans="1:6">
      <c r="A378" s="333"/>
      <c r="B378" s="296"/>
      <c r="C378" s="288"/>
      <c r="D378" s="301"/>
      <c r="E378" s="303"/>
      <c r="F378" s="290"/>
    </row>
    <row r="379" spans="1:6" ht="25.5">
      <c r="A379" s="333"/>
      <c r="B379" s="909" t="s">
        <v>1147</v>
      </c>
      <c r="C379" s="910" t="s">
        <v>554</v>
      </c>
      <c r="D379" s="910">
        <v>5</v>
      </c>
      <c r="E379" s="839">
        <v>0</v>
      </c>
      <c r="F379" s="912">
        <f>E379*D379</f>
        <v>0</v>
      </c>
    </row>
    <row r="380" spans="1:6">
      <c r="A380" s="333"/>
      <c r="B380" s="909"/>
      <c r="C380" s="910"/>
      <c r="D380" s="910"/>
      <c r="E380" s="911"/>
      <c r="F380" s="912"/>
    </row>
    <row r="381" spans="1:6">
      <c r="A381" s="333">
        <v>2</v>
      </c>
      <c r="B381" s="296" t="s">
        <v>1148</v>
      </c>
      <c r="C381" s="288" t="s">
        <v>30</v>
      </c>
      <c r="D381" s="288">
        <v>2</v>
      </c>
      <c r="E381" s="837">
        <v>0</v>
      </c>
      <c r="F381" s="721">
        <f>D381*E381</f>
        <v>0</v>
      </c>
    </row>
    <row r="382" spans="1:6">
      <c r="A382" s="333"/>
      <c r="B382" s="296"/>
      <c r="C382" s="288"/>
      <c r="D382" s="288"/>
      <c r="E382" s="303"/>
      <c r="F382" s="290"/>
    </row>
    <row r="383" spans="1:6" ht="25.5">
      <c r="A383" s="333">
        <v>3</v>
      </c>
      <c r="B383" s="296" t="s">
        <v>1149</v>
      </c>
      <c r="C383" s="288" t="s">
        <v>30</v>
      </c>
      <c r="D383" s="288">
        <v>1</v>
      </c>
      <c r="E383" s="837">
        <v>0</v>
      </c>
      <c r="F383" s="721">
        <f>D383*E383</f>
        <v>0</v>
      </c>
    </row>
    <row r="384" spans="1:6">
      <c r="A384" s="333"/>
      <c r="B384" s="296"/>
      <c r="C384" s="288"/>
      <c r="D384" s="288"/>
      <c r="E384" s="303"/>
      <c r="F384" s="290"/>
    </row>
    <row r="385" spans="1:6">
      <c r="A385" s="333">
        <v>4</v>
      </c>
      <c r="B385" s="296" t="s">
        <v>1137</v>
      </c>
      <c r="C385" s="288" t="s">
        <v>30</v>
      </c>
      <c r="D385" s="288">
        <v>1</v>
      </c>
      <c r="E385" s="837">
        <v>0</v>
      </c>
      <c r="F385" s="721">
        <f>D385*E385</f>
        <v>0</v>
      </c>
    </row>
    <row r="386" spans="1:6">
      <c r="A386" s="333"/>
      <c r="B386" s="296"/>
      <c r="C386" s="288"/>
      <c r="D386" s="288"/>
      <c r="E386" s="303"/>
      <c r="F386" s="290"/>
    </row>
    <row r="387" spans="1:6" s="907" customFormat="1">
      <c r="A387" s="336" t="str">
        <f>A363</f>
        <v>6.4</v>
      </c>
      <c r="B387" s="308" t="str">
        <f>B363</f>
        <v>RAZSVETLJAVA</v>
      </c>
      <c r="C387" s="314"/>
      <c r="D387" s="314"/>
      <c r="E387" s="322"/>
      <c r="F387" s="309">
        <f>SUM(F365:F385)</f>
        <v>0</v>
      </c>
    </row>
    <row r="389" spans="1:6">
      <c r="A389" s="333"/>
      <c r="B389" s="296"/>
      <c r="C389" s="288"/>
      <c r="D389" s="288"/>
      <c r="E389" s="913"/>
      <c r="F389" s="914"/>
    </row>
    <row r="390" spans="1:6" ht="15.75">
      <c r="A390" s="324" t="s">
        <v>1368</v>
      </c>
      <c r="B390" s="320" t="s">
        <v>1150</v>
      </c>
      <c r="C390" s="291"/>
      <c r="D390" s="291"/>
      <c r="E390" s="915"/>
      <c r="F390" s="916"/>
    </row>
    <row r="391" spans="1:6">
      <c r="A391" s="335" t="s">
        <v>952</v>
      </c>
      <c r="B391" s="311" t="s">
        <v>106</v>
      </c>
      <c r="C391" s="310" t="s">
        <v>951</v>
      </c>
      <c r="D391" s="310" t="s">
        <v>5</v>
      </c>
      <c r="E391" s="917" t="s">
        <v>950</v>
      </c>
      <c r="F391" s="918" t="s">
        <v>949</v>
      </c>
    </row>
    <row r="392" spans="1:6">
      <c r="A392" s="333"/>
      <c r="B392" s="295" t="s">
        <v>961</v>
      </c>
      <c r="C392" s="288"/>
      <c r="D392" s="288"/>
      <c r="E392" s="913"/>
      <c r="F392" s="914"/>
    </row>
    <row r="393" spans="1:6">
      <c r="A393" s="333"/>
      <c r="B393" s="296"/>
      <c r="C393" s="288"/>
      <c r="D393" s="288"/>
      <c r="E393" s="913"/>
      <c r="F393" s="914"/>
    </row>
    <row r="394" spans="1:6">
      <c r="A394" s="333">
        <v>1</v>
      </c>
      <c r="B394" s="296" t="s">
        <v>962</v>
      </c>
      <c r="C394" s="288" t="s">
        <v>100</v>
      </c>
      <c r="D394" s="288">
        <v>1248</v>
      </c>
      <c r="E394" s="837">
        <v>0</v>
      </c>
      <c r="F394" s="721">
        <f>D394*E394</f>
        <v>0</v>
      </c>
    </row>
    <row r="395" spans="1:6">
      <c r="A395" s="333"/>
      <c r="B395" s="296"/>
      <c r="C395" s="288"/>
      <c r="D395" s="288"/>
      <c r="E395" s="913"/>
      <c r="F395" s="914"/>
    </row>
    <row r="396" spans="1:6" ht="25.5">
      <c r="A396" s="333">
        <v>2</v>
      </c>
      <c r="B396" s="296" t="s">
        <v>1151</v>
      </c>
      <c r="C396" s="288" t="s">
        <v>100</v>
      </c>
      <c r="D396" s="288">
        <v>1248</v>
      </c>
      <c r="E396" s="837">
        <v>0</v>
      </c>
      <c r="F396" s="721">
        <f>D396*E396</f>
        <v>0</v>
      </c>
    </row>
    <row r="397" spans="1:6">
      <c r="A397" s="333"/>
      <c r="B397" s="296"/>
      <c r="C397" s="288"/>
      <c r="D397" s="288"/>
      <c r="E397" s="913"/>
      <c r="F397" s="914"/>
    </row>
    <row r="398" spans="1:6">
      <c r="A398" s="333">
        <v>3</v>
      </c>
      <c r="B398" s="296" t="s">
        <v>963</v>
      </c>
      <c r="C398" s="288" t="s">
        <v>964</v>
      </c>
      <c r="D398" s="288">
        <v>16</v>
      </c>
      <c r="E398" s="837">
        <v>0</v>
      </c>
      <c r="F398" s="721">
        <f>D398*E398</f>
        <v>0</v>
      </c>
    </row>
    <row r="399" spans="1:6">
      <c r="A399" s="333"/>
      <c r="B399" s="296"/>
      <c r="C399" s="288"/>
      <c r="D399" s="288"/>
      <c r="E399" s="913"/>
      <c r="F399" s="914"/>
    </row>
    <row r="400" spans="1:6">
      <c r="A400" s="333">
        <v>4</v>
      </c>
      <c r="B400" s="296" t="s">
        <v>965</v>
      </c>
      <c r="C400" s="288"/>
      <c r="D400" s="288"/>
      <c r="E400" s="913"/>
      <c r="F400" s="914"/>
    </row>
    <row r="401" spans="1:6">
      <c r="A401" s="333"/>
      <c r="B401" s="296" t="s">
        <v>966</v>
      </c>
      <c r="C401" s="288" t="s">
        <v>100</v>
      </c>
      <c r="D401" s="288">
        <v>1248</v>
      </c>
      <c r="E401" s="837">
        <v>0</v>
      </c>
      <c r="F401" s="721">
        <f>D401*E401</f>
        <v>0</v>
      </c>
    </row>
    <row r="402" spans="1:6">
      <c r="A402" s="333"/>
      <c r="B402" s="296"/>
      <c r="C402" s="288"/>
      <c r="D402" s="288"/>
      <c r="E402" s="913"/>
      <c r="F402" s="914"/>
    </row>
    <row r="403" spans="1:6">
      <c r="A403" s="333"/>
      <c r="B403" s="295" t="s">
        <v>1152</v>
      </c>
      <c r="C403" s="288"/>
      <c r="D403" s="288"/>
      <c r="E403" s="913"/>
      <c r="F403" s="914"/>
    </row>
    <row r="404" spans="1:6">
      <c r="A404" s="333"/>
      <c r="B404" s="296"/>
      <c r="C404" s="288"/>
      <c r="D404" s="288"/>
      <c r="E404" s="913"/>
      <c r="F404" s="914"/>
    </row>
    <row r="405" spans="1:6" ht="51">
      <c r="A405" s="333">
        <v>5</v>
      </c>
      <c r="B405" s="296" t="s">
        <v>1153</v>
      </c>
      <c r="C405" s="288" t="s">
        <v>969</v>
      </c>
      <c r="D405" s="288">
        <v>400</v>
      </c>
      <c r="E405" s="837">
        <v>0</v>
      </c>
      <c r="F405" s="721">
        <f>D405*E405</f>
        <v>0</v>
      </c>
    </row>
    <row r="406" spans="1:6">
      <c r="A406" s="333"/>
      <c r="B406" s="296"/>
      <c r="C406" s="288"/>
      <c r="D406" s="288"/>
      <c r="E406" s="913"/>
      <c r="F406" s="914"/>
    </row>
    <row r="407" spans="1:6" ht="25.5">
      <c r="A407" s="333">
        <v>6</v>
      </c>
      <c r="B407" s="296" t="s">
        <v>970</v>
      </c>
      <c r="C407" s="288" t="s">
        <v>969</v>
      </c>
      <c r="D407" s="312">
        <v>9</v>
      </c>
      <c r="E407" s="837">
        <v>0</v>
      </c>
      <c r="F407" s="721">
        <f>D407*E407</f>
        <v>0</v>
      </c>
    </row>
    <row r="408" spans="1:6">
      <c r="A408" s="333"/>
      <c r="B408" s="296"/>
      <c r="C408" s="288"/>
      <c r="D408" s="288"/>
      <c r="E408" s="913"/>
      <c r="F408" s="914"/>
    </row>
    <row r="409" spans="1:6" ht="38.25">
      <c r="A409" s="333">
        <v>7</v>
      </c>
      <c r="B409" s="296" t="s">
        <v>1154</v>
      </c>
      <c r="C409" s="288" t="s">
        <v>969</v>
      </c>
      <c r="D409" s="288">
        <v>100</v>
      </c>
      <c r="E409" s="837">
        <v>0</v>
      </c>
      <c r="F409" s="721">
        <f>D409*E409</f>
        <v>0</v>
      </c>
    </row>
    <row r="410" spans="1:6">
      <c r="A410" s="333"/>
      <c r="B410" s="296"/>
      <c r="C410" s="288"/>
      <c r="D410" s="288"/>
      <c r="E410" s="913"/>
      <c r="F410" s="914"/>
    </row>
    <row r="411" spans="1:6" ht="114.75">
      <c r="A411" s="296">
        <v>8</v>
      </c>
      <c r="B411" s="296" t="s">
        <v>1155</v>
      </c>
      <c r="C411" s="288" t="s">
        <v>30</v>
      </c>
      <c r="D411" s="301">
        <v>31</v>
      </c>
      <c r="E411" s="837">
        <v>0</v>
      </c>
      <c r="F411" s="721">
        <f>D411*E411</f>
        <v>0</v>
      </c>
    </row>
    <row r="412" spans="1:6">
      <c r="A412" s="333"/>
      <c r="B412" s="296"/>
      <c r="C412" s="288"/>
      <c r="D412" s="288"/>
      <c r="E412" s="913"/>
      <c r="F412" s="914"/>
    </row>
    <row r="413" spans="1:6" ht="102">
      <c r="A413" s="296">
        <v>9</v>
      </c>
      <c r="B413" s="296" t="s">
        <v>1156</v>
      </c>
      <c r="C413" s="288" t="s">
        <v>30</v>
      </c>
      <c r="D413" s="301">
        <v>4</v>
      </c>
      <c r="E413" s="837">
        <v>0</v>
      </c>
      <c r="F413" s="721">
        <f>D413*E413</f>
        <v>0</v>
      </c>
    </row>
    <row r="414" spans="1:6">
      <c r="A414" s="333"/>
      <c r="B414" s="296"/>
      <c r="C414" s="288"/>
      <c r="D414" s="288"/>
      <c r="E414" s="913"/>
      <c r="F414" s="914"/>
    </row>
    <row r="415" spans="1:6">
      <c r="A415" s="333"/>
      <c r="B415" s="295" t="s">
        <v>986</v>
      </c>
      <c r="C415" s="288"/>
      <c r="D415" s="288"/>
      <c r="E415" s="913"/>
      <c r="F415" s="914"/>
    </row>
    <row r="416" spans="1:6">
      <c r="A416" s="333"/>
      <c r="B416" s="296"/>
      <c r="C416" s="288"/>
      <c r="D416" s="288"/>
      <c r="E416" s="913"/>
      <c r="F416" s="914"/>
    </row>
    <row r="417" spans="1:6" ht="25.5">
      <c r="A417" s="333">
        <v>10</v>
      </c>
      <c r="B417" s="296" t="s">
        <v>992</v>
      </c>
      <c r="C417" s="288"/>
      <c r="D417" s="301"/>
      <c r="E417" s="852"/>
      <c r="F417" s="721"/>
    </row>
    <row r="418" spans="1:6">
      <c r="A418" s="333"/>
      <c r="B418" s="296" t="s">
        <v>1157</v>
      </c>
      <c r="C418" s="288" t="s">
        <v>100</v>
      </c>
      <c r="D418" s="301">
        <v>1423</v>
      </c>
      <c r="E418" s="837">
        <v>0</v>
      </c>
      <c r="F418" s="721">
        <f>D418*E418</f>
        <v>0</v>
      </c>
    </row>
    <row r="419" spans="1:6">
      <c r="A419" s="333"/>
      <c r="B419" s="296" t="s">
        <v>1158</v>
      </c>
      <c r="C419" s="288" t="s">
        <v>100</v>
      </c>
      <c r="D419" s="301">
        <v>310</v>
      </c>
      <c r="E419" s="837">
        <v>0</v>
      </c>
      <c r="F419" s="721">
        <f>D419*E419</f>
        <v>0</v>
      </c>
    </row>
    <row r="420" spans="1:6">
      <c r="A420" s="333"/>
      <c r="B420" s="296"/>
      <c r="C420" s="288"/>
      <c r="D420" s="301"/>
      <c r="E420" s="852"/>
      <c r="F420" s="721"/>
    </row>
    <row r="421" spans="1:6" ht="25.5">
      <c r="A421" s="333">
        <v>11</v>
      </c>
      <c r="B421" s="296" t="s">
        <v>1159</v>
      </c>
      <c r="C421" s="288" t="s">
        <v>100</v>
      </c>
      <c r="D421" s="301">
        <v>1320</v>
      </c>
      <c r="E421" s="837">
        <v>0</v>
      </c>
      <c r="F421" s="721">
        <f>D421*E421</f>
        <v>0</v>
      </c>
    </row>
    <row r="422" spans="1:6">
      <c r="A422" s="333"/>
      <c r="B422" s="296"/>
      <c r="C422" s="288"/>
      <c r="D422" s="288"/>
      <c r="E422" s="852"/>
      <c r="F422" s="721"/>
    </row>
    <row r="423" spans="1:6" ht="38.25">
      <c r="A423" s="333">
        <v>12</v>
      </c>
      <c r="B423" s="296" t="s">
        <v>1160</v>
      </c>
      <c r="C423" s="288" t="s">
        <v>100</v>
      </c>
      <c r="D423" s="301">
        <v>1353</v>
      </c>
      <c r="E423" s="837">
        <v>0</v>
      </c>
      <c r="F423" s="721">
        <f>D423*E423</f>
        <v>0</v>
      </c>
    </row>
    <row r="424" spans="1:6">
      <c r="A424" s="333"/>
      <c r="B424" s="296"/>
      <c r="C424" s="288"/>
      <c r="D424" s="288"/>
      <c r="E424" s="852"/>
      <c r="F424" s="721"/>
    </row>
    <row r="425" spans="1:6" ht="25.5">
      <c r="A425" s="333">
        <v>14</v>
      </c>
      <c r="B425" s="296" t="s">
        <v>1161</v>
      </c>
      <c r="C425" s="288" t="s">
        <v>100</v>
      </c>
      <c r="D425" s="301">
        <v>1248</v>
      </c>
      <c r="E425" s="837">
        <v>0</v>
      </c>
      <c r="F425" s="721">
        <f>D425*E425</f>
        <v>0</v>
      </c>
    </row>
    <row r="426" spans="1:6">
      <c r="A426" s="333"/>
      <c r="B426" s="296"/>
      <c r="C426" s="288"/>
      <c r="D426" s="288"/>
      <c r="E426" s="852"/>
      <c r="F426" s="721"/>
    </row>
    <row r="427" spans="1:6" ht="102">
      <c r="A427" s="333">
        <v>15</v>
      </c>
      <c r="B427" s="296" t="s">
        <v>1162</v>
      </c>
      <c r="C427" s="288" t="s">
        <v>554</v>
      </c>
      <c r="D427" s="301">
        <v>31</v>
      </c>
      <c r="E427" s="837">
        <v>0</v>
      </c>
      <c r="F427" s="721">
        <f>D427*E427</f>
        <v>0</v>
      </c>
    </row>
    <row r="428" spans="1:6">
      <c r="A428" s="333"/>
      <c r="B428" s="296"/>
      <c r="C428" s="288"/>
      <c r="D428" s="288"/>
      <c r="E428" s="852"/>
      <c r="F428" s="721"/>
    </row>
    <row r="429" spans="1:6" ht="127.5">
      <c r="A429" s="333">
        <v>16</v>
      </c>
      <c r="B429" s="909" t="s">
        <v>1163</v>
      </c>
      <c r="C429" s="288" t="s">
        <v>554</v>
      </c>
      <c r="D429" s="301">
        <v>4</v>
      </c>
      <c r="E429" s="837">
        <v>0</v>
      </c>
      <c r="F429" s="721">
        <f>D429*E429</f>
        <v>0</v>
      </c>
    </row>
    <row r="430" spans="1:6">
      <c r="A430" s="333"/>
      <c r="B430" s="296"/>
      <c r="C430" s="288"/>
      <c r="D430" s="288"/>
      <c r="E430" s="852"/>
      <c r="F430" s="721"/>
    </row>
    <row r="431" spans="1:6" ht="204">
      <c r="A431" s="296">
        <v>17</v>
      </c>
      <c r="B431" s="919" t="s">
        <v>1164</v>
      </c>
      <c r="C431" s="288" t="s">
        <v>5</v>
      </c>
      <c r="D431" s="301">
        <v>31</v>
      </c>
      <c r="E431" s="837">
        <v>0</v>
      </c>
      <c r="F431" s="721">
        <f>D431*E431</f>
        <v>0</v>
      </c>
    </row>
    <row r="432" spans="1:6">
      <c r="A432" s="333"/>
      <c r="B432" s="296"/>
      <c r="C432" s="288"/>
      <c r="D432" s="288"/>
      <c r="E432" s="852"/>
      <c r="F432" s="721"/>
    </row>
    <row r="433" spans="1:6" ht="191.25">
      <c r="A433" s="296">
        <v>18</v>
      </c>
      <c r="B433" s="919" t="s">
        <v>1165</v>
      </c>
      <c r="C433" s="288" t="s">
        <v>5</v>
      </c>
      <c r="D433" s="301">
        <v>8</v>
      </c>
      <c r="E433" s="837">
        <v>0</v>
      </c>
      <c r="F433" s="721">
        <f>D433*E433</f>
        <v>0</v>
      </c>
    </row>
    <row r="434" spans="1:6">
      <c r="A434" s="296"/>
      <c r="B434" s="296"/>
      <c r="C434" s="288"/>
      <c r="D434" s="301"/>
      <c r="E434" s="852"/>
      <c r="F434" s="721"/>
    </row>
    <row r="435" spans="1:6" ht="235.5" customHeight="1">
      <c r="A435" s="296">
        <v>19</v>
      </c>
      <c r="B435" s="296" t="s">
        <v>1363</v>
      </c>
      <c r="C435" s="288" t="s">
        <v>30</v>
      </c>
      <c r="D435" s="301">
        <v>1</v>
      </c>
      <c r="E435" s="837">
        <v>0</v>
      </c>
      <c r="F435" s="721">
        <f>D435*E435</f>
        <v>0</v>
      </c>
    </row>
    <row r="436" spans="1:6">
      <c r="A436" s="296"/>
      <c r="B436" s="296"/>
      <c r="C436" s="288"/>
      <c r="D436" s="301"/>
      <c r="E436" s="852"/>
      <c r="F436" s="721"/>
    </row>
    <row r="437" spans="1:6">
      <c r="A437" s="333"/>
      <c r="B437" s="295" t="s">
        <v>998</v>
      </c>
      <c r="C437" s="288"/>
      <c r="D437" s="288"/>
      <c r="E437" s="913"/>
      <c r="F437" s="914"/>
    </row>
    <row r="438" spans="1:6">
      <c r="A438" s="333"/>
      <c r="B438" s="296"/>
      <c r="C438" s="288"/>
      <c r="D438" s="288"/>
      <c r="E438" s="913"/>
      <c r="F438" s="914"/>
    </row>
    <row r="439" spans="1:6">
      <c r="A439" s="333">
        <v>1</v>
      </c>
      <c r="B439" s="296" t="s">
        <v>1166</v>
      </c>
      <c r="C439" s="288" t="s">
        <v>100</v>
      </c>
      <c r="D439" s="288">
        <v>1248</v>
      </c>
      <c r="E439" s="837">
        <v>0</v>
      </c>
      <c r="F439" s="721">
        <f>D439*E439</f>
        <v>0</v>
      </c>
    </row>
    <row r="440" spans="1:6">
      <c r="A440" s="333"/>
      <c r="B440" s="296"/>
      <c r="C440" s="288"/>
      <c r="D440" s="288"/>
      <c r="E440" s="913"/>
      <c r="F440" s="914"/>
    </row>
    <row r="441" spans="1:6" ht="25.5">
      <c r="A441" s="333">
        <v>2</v>
      </c>
      <c r="B441" s="296" t="s">
        <v>1000</v>
      </c>
      <c r="C441" s="288" t="s">
        <v>964</v>
      </c>
      <c r="D441" s="288">
        <v>8</v>
      </c>
      <c r="E441" s="837">
        <v>0</v>
      </c>
      <c r="F441" s="721">
        <f>D441*E441</f>
        <v>0</v>
      </c>
    </row>
    <row r="442" spans="1:6">
      <c r="A442" s="333"/>
      <c r="B442" s="296"/>
      <c r="C442" s="288"/>
      <c r="D442" s="288"/>
      <c r="E442" s="913"/>
      <c r="F442" s="914"/>
    </row>
    <row r="443" spans="1:6">
      <c r="A443" s="333">
        <v>3</v>
      </c>
      <c r="B443" s="296" t="s">
        <v>1167</v>
      </c>
      <c r="C443" s="288" t="s">
        <v>964</v>
      </c>
      <c r="D443" s="288">
        <v>16</v>
      </c>
      <c r="E443" s="837">
        <v>0</v>
      </c>
      <c r="F443" s="721">
        <f>D443*E443</f>
        <v>0</v>
      </c>
    </row>
    <row r="444" spans="1:6">
      <c r="A444" s="333"/>
      <c r="B444" s="296"/>
      <c r="C444" s="288"/>
      <c r="D444" s="288"/>
      <c r="E444" s="913"/>
      <c r="F444" s="914"/>
    </row>
    <row r="445" spans="1:6">
      <c r="A445" s="336" t="str">
        <f>A390</f>
        <v>6.5</v>
      </c>
      <c r="B445" s="313" t="str">
        <f>B390</f>
        <v>ZUNANJA RAZSVETLJAVA</v>
      </c>
      <c r="C445" s="314"/>
      <c r="D445" s="314"/>
      <c r="E445" s="920"/>
      <c r="F445" s="309">
        <f>SUM(F392:F444)</f>
        <v>0</v>
      </c>
    </row>
    <row r="447" spans="1:6">
      <c r="A447" s="780"/>
      <c r="B447" s="296"/>
      <c r="C447" s="287"/>
      <c r="D447" s="287"/>
      <c r="E447" s="315"/>
      <c r="F447" s="316"/>
    </row>
    <row r="448" spans="1:6" ht="15.75">
      <c r="A448" s="324" t="s">
        <v>1369</v>
      </c>
      <c r="B448" s="320" t="s">
        <v>1168</v>
      </c>
      <c r="C448" s="292"/>
      <c r="D448" s="292"/>
      <c r="E448" s="315"/>
      <c r="F448" s="317"/>
    </row>
    <row r="449" spans="1:6">
      <c r="A449" s="921" t="s">
        <v>952</v>
      </c>
      <c r="B449" s="922" t="s">
        <v>106</v>
      </c>
      <c r="C449" s="923" t="s">
        <v>951</v>
      </c>
      <c r="D449" s="924" t="s">
        <v>5</v>
      </c>
      <c r="E449" s="925" t="s">
        <v>950</v>
      </c>
      <c r="F449" s="926" t="s">
        <v>949</v>
      </c>
    </row>
    <row r="450" spans="1:6">
      <c r="A450" s="333"/>
      <c r="B450" s="759"/>
      <c r="C450" s="759"/>
      <c r="D450" s="759"/>
      <c r="E450" s="927"/>
      <c r="F450" s="759"/>
    </row>
    <row r="451" spans="1:6" ht="76.5">
      <c r="A451" s="843">
        <v>1</v>
      </c>
      <c r="B451" s="909" t="s">
        <v>1169</v>
      </c>
      <c r="C451" s="928" t="s">
        <v>100</v>
      </c>
      <c r="D451" s="929">
        <v>1150</v>
      </c>
      <c r="E451" s="837">
        <v>0</v>
      </c>
      <c r="F451" s="721">
        <f>D451*E451</f>
        <v>0</v>
      </c>
    </row>
    <row r="452" spans="1:6">
      <c r="A452" s="843"/>
      <c r="B452" s="909"/>
      <c r="C452" s="928"/>
      <c r="D452" s="929"/>
      <c r="E452" s="930"/>
      <c r="F452" s="931"/>
    </row>
    <row r="453" spans="1:6" ht="51">
      <c r="A453" s="843">
        <v>2</v>
      </c>
      <c r="B453" s="296" t="s">
        <v>1170</v>
      </c>
      <c r="C453" s="932" t="s">
        <v>100</v>
      </c>
      <c r="D453" s="933">
        <v>520</v>
      </c>
      <c r="E453" s="837">
        <v>0</v>
      </c>
      <c r="F453" s="721">
        <f>D453*E453</f>
        <v>0</v>
      </c>
    </row>
    <row r="454" spans="1:6">
      <c r="A454" s="333"/>
      <c r="B454" s="296"/>
      <c r="C454" s="932"/>
      <c r="D454" s="933"/>
      <c r="E454" s="934"/>
      <c r="F454" s="935"/>
    </row>
    <row r="455" spans="1:6" ht="51">
      <c r="A455" s="333">
        <v>3</v>
      </c>
      <c r="B455" s="296" t="s">
        <v>1171</v>
      </c>
      <c r="C455" s="932" t="s">
        <v>5</v>
      </c>
      <c r="D455" s="933">
        <v>5</v>
      </c>
      <c r="E455" s="837">
        <v>0</v>
      </c>
      <c r="F455" s="721">
        <f>D455*E455</f>
        <v>0</v>
      </c>
    </row>
    <row r="456" spans="1:6">
      <c r="A456" s="333"/>
      <c r="B456" s="296"/>
      <c r="C456" s="932"/>
      <c r="D456" s="933"/>
      <c r="E456" s="934"/>
      <c r="F456" s="935"/>
    </row>
    <row r="457" spans="1:6" ht="51">
      <c r="A457" s="333">
        <v>4</v>
      </c>
      <c r="B457" s="296" t="s">
        <v>1172</v>
      </c>
      <c r="C457" s="932" t="s">
        <v>5</v>
      </c>
      <c r="D457" s="933">
        <v>10</v>
      </c>
      <c r="E457" s="837">
        <v>0</v>
      </c>
      <c r="F457" s="721">
        <f>D457*E457</f>
        <v>0</v>
      </c>
    </row>
    <row r="458" spans="1:6">
      <c r="A458" s="333"/>
      <c r="B458" s="296"/>
      <c r="C458" s="932"/>
      <c r="D458" s="933"/>
      <c r="E458" s="934"/>
      <c r="F458" s="935"/>
    </row>
    <row r="459" spans="1:6" ht="102">
      <c r="A459" s="333">
        <v>5</v>
      </c>
      <c r="B459" s="296" t="s">
        <v>1173</v>
      </c>
      <c r="C459" s="932" t="s">
        <v>5</v>
      </c>
      <c r="D459" s="933">
        <v>60</v>
      </c>
      <c r="E459" s="837">
        <v>0</v>
      </c>
      <c r="F459" s="721">
        <f>D459*E459</f>
        <v>0</v>
      </c>
    </row>
    <row r="460" spans="1:6" ht="15">
      <c r="A460" s="333"/>
      <c r="B460" s="296"/>
      <c r="C460" s="936"/>
      <c r="D460" s="937"/>
      <c r="E460" s="938"/>
      <c r="F460" s="939"/>
    </row>
    <row r="461" spans="1:6">
      <c r="A461" s="333">
        <v>2</v>
      </c>
      <c r="B461" s="296" t="s">
        <v>1174</v>
      </c>
      <c r="C461" s="936" t="s">
        <v>30</v>
      </c>
      <c r="D461" s="937">
        <v>1</v>
      </c>
      <c r="E461" s="836">
        <v>0</v>
      </c>
      <c r="F461" s="805">
        <f>D461*E461</f>
        <v>0</v>
      </c>
    </row>
    <row r="462" spans="1:6" ht="25.5">
      <c r="A462" s="333"/>
      <c r="B462" s="296" t="s">
        <v>1175</v>
      </c>
      <c r="C462" s="936"/>
      <c r="D462" s="937"/>
      <c r="E462" s="851"/>
      <c r="F462" s="805"/>
    </row>
    <row r="463" spans="1:6" ht="51">
      <c r="A463" s="333"/>
      <c r="B463" s="296" t="s">
        <v>1176</v>
      </c>
      <c r="C463" s="936"/>
      <c r="D463" s="937"/>
      <c r="E463" s="851"/>
      <c r="F463" s="805"/>
    </row>
    <row r="464" spans="1:6">
      <c r="A464" s="333"/>
      <c r="B464" s="296" t="s">
        <v>1177</v>
      </c>
      <c r="C464" s="936"/>
      <c r="D464" s="937"/>
      <c r="E464" s="851"/>
      <c r="F464" s="805"/>
    </row>
    <row r="465" spans="1:6" ht="25.5">
      <c r="A465" s="333"/>
      <c r="B465" s="296" t="s">
        <v>1178</v>
      </c>
      <c r="C465" s="936"/>
      <c r="D465" s="937"/>
      <c r="E465" s="851"/>
      <c r="F465" s="805"/>
    </row>
    <row r="466" spans="1:6" ht="51">
      <c r="A466" s="333"/>
      <c r="B466" s="296" t="s">
        <v>1179</v>
      </c>
      <c r="C466" s="936"/>
      <c r="D466" s="932" t="s">
        <v>791</v>
      </c>
      <c r="E466" s="940" t="s">
        <v>791</v>
      </c>
      <c r="F466" s="720" t="s">
        <v>791</v>
      </c>
    </row>
    <row r="467" spans="1:6" ht="89.25">
      <c r="A467" s="333"/>
      <c r="B467" s="296" t="s">
        <v>1180</v>
      </c>
      <c r="C467" s="936"/>
      <c r="D467" s="937"/>
      <c r="E467" s="851"/>
      <c r="F467" s="805"/>
    </row>
    <row r="468" spans="1:6" ht="25.5">
      <c r="A468" s="333"/>
      <c r="B468" s="296" t="s">
        <v>1181</v>
      </c>
      <c r="C468" s="936"/>
      <c r="D468" s="937"/>
      <c r="E468" s="851"/>
      <c r="F468" s="805"/>
    </row>
    <row r="469" spans="1:6" ht="25.5">
      <c r="A469" s="333"/>
      <c r="B469" s="296" t="s">
        <v>1182</v>
      </c>
      <c r="C469" s="936"/>
      <c r="D469" s="937"/>
      <c r="E469" s="851"/>
      <c r="F469" s="805"/>
    </row>
    <row r="470" spans="1:6" ht="14.25">
      <c r="A470" s="333"/>
      <c r="B470" s="296" t="s">
        <v>1183</v>
      </c>
      <c r="C470" s="936" t="s">
        <v>5</v>
      </c>
      <c r="D470" s="937">
        <v>1</v>
      </c>
      <c r="E470" s="941"/>
      <c r="F470" s="942"/>
    </row>
    <row r="471" spans="1:6" ht="14.25">
      <c r="A471" s="333"/>
      <c r="B471" s="296" t="s">
        <v>1184</v>
      </c>
      <c r="C471" s="936" t="s">
        <v>5</v>
      </c>
      <c r="D471" s="937">
        <v>1</v>
      </c>
      <c r="E471" s="941"/>
      <c r="F471" s="942"/>
    </row>
    <row r="472" spans="1:6" ht="14.25">
      <c r="A472" s="333"/>
      <c r="B472" s="296" t="s">
        <v>1185</v>
      </c>
      <c r="C472" s="936" t="s">
        <v>5</v>
      </c>
      <c r="D472" s="937">
        <v>2</v>
      </c>
      <c r="E472" s="941"/>
      <c r="F472" s="942"/>
    </row>
    <row r="473" spans="1:6" ht="14.25">
      <c r="A473" s="333"/>
      <c r="B473" s="296" t="s">
        <v>1186</v>
      </c>
      <c r="C473" s="936" t="s">
        <v>5</v>
      </c>
      <c r="D473" s="937">
        <v>1</v>
      </c>
      <c r="E473" s="941"/>
      <c r="F473" s="942"/>
    </row>
    <row r="474" spans="1:6">
      <c r="A474" s="333"/>
      <c r="B474" s="296"/>
      <c r="C474" s="936"/>
      <c r="D474" s="937"/>
      <c r="E474" s="851"/>
      <c r="F474" s="805"/>
    </row>
    <row r="475" spans="1:6" ht="76.5">
      <c r="A475" s="333">
        <v>6</v>
      </c>
      <c r="B475" s="919" t="s">
        <v>1187</v>
      </c>
      <c r="C475" s="932" t="s">
        <v>554</v>
      </c>
      <c r="D475" s="933">
        <v>5</v>
      </c>
      <c r="E475" s="837">
        <v>0</v>
      </c>
      <c r="F475" s="721">
        <f>E475*D475</f>
        <v>0</v>
      </c>
    </row>
    <row r="476" spans="1:6">
      <c r="A476" s="333"/>
      <c r="B476" s="296"/>
      <c r="C476" s="936"/>
      <c r="D476" s="937"/>
      <c r="E476" s="851"/>
      <c r="F476" s="805"/>
    </row>
    <row r="477" spans="1:6">
      <c r="A477" s="333">
        <v>7</v>
      </c>
      <c r="B477" s="296" t="s">
        <v>1188</v>
      </c>
      <c r="C477" s="936" t="s">
        <v>30</v>
      </c>
      <c r="D477" s="937">
        <v>1</v>
      </c>
      <c r="E477" s="836">
        <v>0</v>
      </c>
      <c r="F477" s="805">
        <f>D477*E477</f>
        <v>0</v>
      </c>
    </row>
    <row r="478" spans="1:6" ht="15">
      <c r="A478" s="780"/>
      <c r="B478" s="939"/>
      <c r="C478" s="943"/>
      <c r="D478" s="944"/>
      <c r="E478" s="938"/>
      <c r="F478" s="939"/>
    </row>
    <row r="479" spans="1:6">
      <c r="A479" s="724" t="str">
        <f>A448</f>
        <v>6.6</v>
      </c>
      <c r="B479" s="285" t="str">
        <f>B448</f>
        <v>UNIVERZALNO OŽIČENJE</v>
      </c>
      <c r="C479" s="318"/>
      <c r="D479" s="318"/>
      <c r="E479" s="323"/>
      <c r="F479" s="300">
        <f>SUM(F451:F478)</f>
        <v>0</v>
      </c>
    </row>
    <row r="480" spans="1:6">
      <c r="A480" s="843"/>
      <c r="E480" s="719"/>
    </row>
    <row r="481" spans="1:6">
      <c r="A481" s="843"/>
      <c r="E481" s="719"/>
    </row>
    <row r="482" spans="1:6" ht="15.75">
      <c r="A482" s="324" t="s">
        <v>1370</v>
      </c>
      <c r="B482" s="725" t="s">
        <v>1189</v>
      </c>
      <c r="C482" s="726"/>
      <c r="D482" s="726"/>
      <c r="E482" s="945"/>
      <c r="F482" s="946"/>
    </row>
    <row r="483" spans="1:6">
      <c r="A483" s="947" t="s">
        <v>952</v>
      </c>
      <c r="B483" s="948" t="s">
        <v>106</v>
      </c>
      <c r="C483" s="948" t="s">
        <v>951</v>
      </c>
      <c r="D483" s="949" t="s">
        <v>5</v>
      </c>
      <c r="E483" s="950" t="s">
        <v>950</v>
      </c>
      <c r="F483" s="949" t="s">
        <v>949</v>
      </c>
    </row>
    <row r="484" spans="1:6">
      <c r="A484" s="951"/>
      <c r="B484" s="783"/>
      <c r="C484" s="783"/>
      <c r="D484" s="952"/>
      <c r="E484" s="945"/>
      <c r="F484" s="784"/>
    </row>
    <row r="485" spans="1:6" ht="102">
      <c r="A485" s="333">
        <v>1</v>
      </c>
      <c r="B485" s="296" t="s">
        <v>1190</v>
      </c>
      <c r="C485" s="932" t="s">
        <v>30</v>
      </c>
      <c r="D485" s="933">
        <v>1</v>
      </c>
      <c r="E485" s="837">
        <v>0</v>
      </c>
      <c r="F485" s="721">
        <f>D485*E485</f>
        <v>0</v>
      </c>
    </row>
    <row r="486" spans="1:6">
      <c r="A486" s="333"/>
      <c r="B486" s="296"/>
      <c r="C486" s="932"/>
      <c r="D486" s="933"/>
      <c r="E486" s="852"/>
      <c r="F486" s="721"/>
    </row>
    <row r="487" spans="1:6" ht="38.25">
      <c r="A487" s="333">
        <v>2</v>
      </c>
      <c r="B487" s="296" t="s">
        <v>1191</v>
      </c>
      <c r="C487" s="932" t="s">
        <v>5</v>
      </c>
      <c r="D487" s="933">
        <v>6</v>
      </c>
      <c r="E487" s="837">
        <v>0</v>
      </c>
      <c r="F487" s="721">
        <f>D487*E487</f>
        <v>0</v>
      </c>
    </row>
    <row r="488" spans="1:6">
      <c r="A488" s="333"/>
      <c r="B488" s="296"/>
      <c r="C488" s="932"/>
      <c r="D488" s="933"/>
      <c r="E488" s="852"/>
      <c r="F488" s="721"/>
    </row>
    <row r="489" spans="1:6" ht="63.75">
      <c r="A489" s="333">
        <v>3</v>
      </c>
      <c r="B489" s="296" t="s">
        <v>1192</v>
      </c>
      <c r="C489" s="932" t="s">
        <v>5</v>
      </c>
      <c r="D489" s="933">
        <v>1</v>
      </c>
      <c r="E489" s="837">
        <v>0</v>
      </c>
      <c r="F489" s="721">
        <f>D489*E489</f>
        <v>0</v>
      </c>
    </row>
    <row r="490" spans="1:6">
      <c r="A490" s="333"/>
      <c r="B490" s="296"/>
      <c r="C490" s="932"/>
      <c r="D490" s="933"/>
      <c r="E490" s="852"/>
      <c r="F490" s="721"/>
    </row>
    <row r="491" spans="1:6" ht="25.5">
      <c r="A491" s="333">
        <v>4</v>
      </c>
      <c r="B491" s="296" t="s">
        <v>1193</v>
      </c>
      <c r="C491" s="932" t="s">
        <v>5</v>
      </c>
      <c r="D491" s="933">
        <v>7</v>
      </c>
      <c r="E491" s="837">
        <v>0</v>
      </c>
      <c r="F491" s="721">
        <f>D491*E491</f>
        <v>0</v>
      </c>
    </row>
    <row r="492" spans="1:6">
      <c r="A492" s="333"/>
      <c r="B492" s="296"/>
      <c r="C492" s="932"/>
      <c r="D492" s="933"/>
      <c r="E492" s="852"/>
      <c r="F492" s="721"/>
    </row>
    <row r="493" spans="1:6" ht="38.25">
      <c r="A493" s="333">
        <v>5</v>
      </c>
      <c r="B493" s="296" t="s">
        <v>1194</v>
      </c>
      <c r="C493" s="932" t="s">
        <v>5</v>
      </c>
      <c r="D493" s="933">
        <v>3</v>
      </c>
      <c r="E493" s="837">
        <v>0</v>
      </c>
      <c r="F493" s="721">
        <f>D493*E493</f>
        <v>0</v>
      </c>
    </row>
    <row r="494" spans="1:6">
      <c r="A494" s="333"/>
      <c r="B494" s="296"/>
      <c r="C494" s="932"/>
      <c r="D494" s="933"/>
      <c r="E494" s="852"/>
      <c r="F494" s="721"/>
    </row>
    <row r="495" spans="1:6" ht="25.5">
      <c r="A495" s="333">
        <v>6</v>
      </c>
      <c r="B495" s="296" t="s">
        <v>1195</v>
      </c>
      <c r="C495" s="932" t="s">
        <v>5</v>
      </c>
      <c r="D495" s="933">
        <v>3</v>
      </c>
      <c r="E495" s="837">
        <v>0</v>
      </c>
      <c r="F495" s="721">
        <f>D495*E495</f>
        <v>0</v>
      </c>
    </row>
    <row r="496" spans="1:6">
      <c r="A496" s="333"/>
      <c r="B496" s="296"/>
      <c r="C496" s="932"/>
      <c r="D496" s="933"/>
      <c r="E496" s="852"/>
      <c r="F496" s="721"/>
    </row>
    <row r="497" spans="1:6">
      <c r="A497" s="333">
        <v>7</v>
      </c>
      <c r="B497" s="296" t="s">
        <v>1196</v>
      </c>
      <c r="C497" s="932" t="s">
        <v>5</v>
      </c>
      <c r="D497" s="933">
        <v>3</v>
      </c>
      <c r="E497" s="837">
        <v>0</v>
      </c>
      <c r="F497" s="721">
        <f>D497*E497</f>
        <v>0</v>
      </c>
    </row>
    <row r="498" spans="1:6">
      <c r="A498" s="333"/>
      <c r="B498" s="296"/>
      <c r="C498" s="932"/>
      <c r="D498" s="933"/>
      <c r="E498" s="852"/>
      <c r="F498" s="721"/>
    </row>
    <row r="499" spans="1:6" ht="25.5">
      <c r="A499" s="333">
        <v>8</v>
      </c>
      <c r="B499" s="296" t="s">
        <v>1197</v>
      </c>
      <c r="C499" s="932" t="s">
        <v>5</v>
      </c>
      <c r="D499" s="933">
        <v>2</v>
      </c>
      <c r="E499" s="837">
        <v>0</v>
      </c>
      <c r="F499" s="721">
        <f>D499*E499</f>
        <v>0</v>
      </c>
    </row>
    <row r="500" spans="1:6">
      <c r="A500" s="333"/>
      <c r="B500" s="296"/>
      <c r="C500" s="932"/>
      <c r="D500" s="933"/>
      <c r="E500" s="852"/>
      <c r="F500" s="721"/>
    </row>
    <row r="501" spans="1:6" ht="38.25">
      <c r="A501" s="333">
        <v>9</v>
      </c>
      <c r="B501" s="296" t="s">
        <v>1198</v>
      </c>
      <c r="C501" s="932" t="s">
        <v>5</v>
      </c>
      <c r="D501" s="933">
        <v>1</v>
      </c>
      <c r="E501" s="837">
        <v>0</v>
      </c>
      <c r="F501" s="721">
        <f>D501*E501</f>
        <v>0</v>
      </c>
    </row>
    <row r="502" spans="1:6">
      <c r="A502" s="333"/>
      <c r="B502" s="296"/>
      <c r="C502" s="932"/>
      <c r="D502" s="933"/>
      <c r="E502" s="852"/>
      <c r="F502" s="721"/>
    </row>
    <row r="503" spans="1:6">
      <c r="A503" s="333">
        <v>10</v>
      </c>
      <c r="B503" s="296" t="s">
        <v>1199</v>
      </c>
      <c r="C503" s="932" t="s">
        <v>5</v>
      </c>
      <c r="D503" s="933">
        <v>3</v>
      </c>
      <c r="E503" s="837">
        <v>0</v>
      </c>
      <c r="F503" s="721">
        <f>D503*E503</f>
        <v>0</v>
      </c>
    </row>
    <row r="504" spans="1:6">
      <c r="A504" s="333"/>
      <c r="B504" s="296"/>
      <c r="C504" s="932"/>
      <c r="D504" s="933"/>
      <c r="E504" s="852"/>
      <c r="F504" s="721"/>
    </row>
    <row r="505" spans="1:6" ht="25.5">
      <c r="A505" s="333">
        <v>11</v>
      </c>
      <c r="B505" s="296" t="s">
        <v>1200</v>
      </c>
      <c r="C505" s="932"/>
      <c r="D505" s="933"/>
      <c r="E505" s="852"/>
      <c r="F505" s="721"/>
    </row>
    <row r="506" spans="1:6">
      <c r="A506" s="333"/>
      <c r="B506" s="296" t="s">
        <v>1201</v>
      </c>
      <c r="C506" s="932" t="s">
        <v>100</v>
      </c>
      <c r="D506" s="933">
        <v>200</v>
      </c>
      <c r="E506" s="837">
        <v>0</v>
      </c>
      <c r="F506" s="721">
        <f>D506*E506</f>
        <v>0</v>
      </c>
    </row>
    <row r="507" spans="1:6">
      <c r="A507" s="333"/>
      <c r="B507" s="296" t="s">
        <v>1202</v>
      </c>
      <c r="C507" s="932" t="s">
        <v>100</v>
      </c>
      <c r="D507" s="933">
        <v>90</v>
      </c>
      <c r="E507" s="837">
        <v>0</v>
      </c>
      <c r="F507" s="721">
        <f>D507*E507</f>
        <v>0</v>
      </c>
    </row>
    <row r="508" spans="1:6">
      <c r="A508" s="333"/>
      <c r="B508" s="296"/>
      <c r="C508" s="932"/>
      <c r="D508" s="933"/>
      <c r="E508" s="852"/>
      <c r="F508" s="721"/>
    </row>
    <row r="509" spans="1:6" ht="25.5">
      <c r="A509" s="333">
        <v>12</v>
      </c>
      <c r="B509" s="296" t="s">
        <v>1203</v>
      </c>
      <c r="C509" s="932" t="s">
        <v>100</v>
      </c>
      <c r="D509" s="933">
        <v>250</v>
      </c>
      <c r="E509" s="837">
        <v>0</v>
      </c>
      <c r="F509" s="721">
        <f>D509*E509</f>
        <v>0</v>
      </c>
    </row>
    <row r="510" spans="1:6">
      <c r="A510" s="333"/>
      <c r="B510" s="296"/>
      <c r="C510" s="932"/>
      <c r="D510" s="933"/>
      <c r="E510" s="852"/>
      <c r="F510" s="721"/>
    </row>
    <row r="511" spans="1:6" ht="38.25">
      <c r="A511" s="333">
        <v>13</v>
      </c>
      <c r="B511" s="296" t="s">
        <v>1204</v>
      </c>
      <c r="C511" s="932" t="s">
        <v>5</v>
      </c>
      <c r="D511" s="933">
        <v>5</v>
      </c>
      <c r="E511" s="837">
        <v>0</v>
      </c>
      <c r="F511" s="721">
        <f>D511*E511</f>
        <v>0</v>
      </c>
    </row>
    <row r="512" spans="1:6">
      <c r="A512" s="333"/>
      <c r="B512" s="296"/>
      <c r="C512" s="932"/>
      <c r="D512" s="933"/>
      <c r="E512" s="852"/>
      <c r="F512" s="721"/>
    </row>
    <row r="513" spans="1:6" ht="76.5">
      <c r="A513" s="333">
        <v>14</v>
      </c>
      <c r="B513" s="296" t="s">
        <v>1205</v>
      </c>
      <c r="C513" s="932" t="s">
        <v>30</v>
      </c>
      <c r="D513" s="933">
        <v>1</v>
      </c>
      <c r="E513" s="837">
        <v>0</v>
      </c>
      <c r="F513" s="721">
        <f>D513*E513</f>
        <v>0</v>
      </c>
    </row>
    <row r="514" spans="1:6">
      <c r="A514" s="333"/>
      <c r="B514" s="296"/>
      <c r="C514" s="932"/>
      <c r="D514" s="933"/>
      <c r="E514" s="852"/>
      <c r="F514" s="721"/>
    </row>
    <row r="515" spans="1:6" ht="51">
      <c r="A515" s="333">
        <v>15</v>
      </c>
      <c r="B515" s="296" t="s">
        <v>1206</v>
      </c>
      <c r="C515" s="932" t="s">
        <v>30</v>
      </c>
      <c r="D515" s="933">
        <v>1</v>
      </c>
      <c r="E515" s="837">
        <v>0</v>
      </c>
      <c r="F515" s="721">
        <f>D515*E515</f>
        <v>0</v>
      </c>
    </row>
    <row r="516" spans="1:6">
      <c r="A516" s="333"/>
      <c r="B516" s="296"/>
      <c r="C516" s="932"/>
      <c r="D516" s="933"/>
      <c r="E516" s="852"/>
      <c r="F516" s="721"/>
    </row>
    <row r="517" spans="1:6" ht="25.5">
      <c r="A517" s="333">
        <v>16</v>
      </c>
      <c r="B517" s="296" t="s">
        <v>1207</v>
      </c>
      <c r="C517" s="932" t="s">
        <v>30</v>
      </c>
      <c r="D517" s="933">
        <v>1</v>
      </c>
      <c r="E517" s="837">
        <v>0</v>
      </c>
      <c r="F517" s="721">
        <f>D517*E517</f>
        <v>0</v>
      </c>
    </row>
    <row r="518" spans="1:6">
      <c r="A518" s="333"/>
      <c r="B518" s="953"/>
      <c r="C518" s="783"/>
      <c r="D518" s="783"/>
      <c r="E518" s="954"/>
      <c r="F518" s="783"/>
    </row>
    <row r="519" spans="1:6" s="907" customFormat="1">
      <c r="A519" s="955" t="str">
        <f>A482</f>
        <v>6.7</v>
      </c>
      <c r="B519" s="956" t="str">
        <f>B482</f>
        <v>JAVLJANJE POŽARA</v>
      </c>
      <c r="C519" s="957"/>
      <c r="D519" s="957"/>
      <c r="E519" s="958"/>
      <c r="F519" s="300">
        <f>SUM(F485:F518)</f>
        <v>0</v>
      </c>
    </row>
    <row r="521" spans="1:6">
      <c r="A521" s="951"/>
      <c r="B521" s="953"/>
      <c r="C521" s="959"/>
      <c r="D521" s="959"/>
      <c r="E521" s="960"/>
      <c r="F521" s="961"/>
    </row>
    <row r="522" spans="1:6" ht="15.75">
      <c r="A522" s="324" t="s">
        <v>1371</v>
      </c>
      <c r="B522" s="725" t="s">
        <v>1208</v>
      </c>
      <c r="C522" s="962"/>
      <c r="D522" s="962"/>
      <c r="E522" s="960"/>
      <c r="F522" s="963"/>
    </row>
    <row r="523" spans="1:6">
      <c r="A523" s="947" t="s">
        <v>952</v>
      </c>
      <c r="B523" s="948" t="s">
        <v>106</v>
      </c>
      <c r="C523" s="964" t="s">
        <v>951</v>
      </c>
      <c r="D523" s="965" t="s">
        <v>5</v>
      </c>
      <c r="E523" s="966" t="s">
        <v>950</v>
      </c>
      <c r="F523" s="965" t="s">
        <v>949</v>
      </c>
    </row>
    <row r="524" spans="1:6">
      <c r="A524" s="951"/>
      <c r="B524" s="783"/>
      <c r="C524" s="959"/>
      <c r="D524" s="967"/>
      <c r="E524" s="960"/>
      <c r="F524" s="968"/>
    </row>
    <row r="525" spans="1:6" ht="178.5">
      <c r="A525" s="333">
        <v>1</v>
      </c>
      <c r="B525" s="296" t="s">
        <v>1209</v>
      </c>
      <c r="C525" s="932" t="s">
        <v>5</v>
      </c>
      <c r="D525" s="933">
        <v>8</v>
      </c>
      <c r="E525" s="837">
        <v>0</v>
      </c>
      <c r="F525" s="721">
        <f>D525*E525</f>
        <v>0</v>
      </c>
    </row>
    <row r="526" spans="1:6">
      <c r="A526" s="333"/>
      <c r="B526" s="296"/>
      <c r="C526" s="932"/>
      <c r="D526" s="933"/>
      <c r="E526" s="852"/>
      <c r="F526" s="721"/>
    </row>
    <row r="527" spans="1:6" ht="127.5">
      <c r="A527" s="333">
        <v>2</v>
      </c>
      <c r="B527" s="296" t="s">
        <v>1210</v>
      </c>
      <c r="C527" s="932" t="s">
        <v>5</v>
      </c>
      <c r="D527" s="933">
        <v>1</v>
      </c>
      <c r="E527" s="837">
        <v>0</v>
      </c>
      <c r="F527" s="721">
        <f>D527*E527</f>
        <v>0</v>
      </c>
    </row>
    <row r="528" spans="1:6">
      <c r="A528" s="333"/>
      <c r="B528" s="296"/>
      <c r="C528" s="932"/>
      <c r="D528" s="933"/>
      <c r="E528" s="852"/>
      <c r="F528" s="721"/>
    </row>
    <row r="529" spans="1:13" ht="38.25">
      <c r="A529" s="333">
        <v>3</v>
      </c>
      <c r="B529" s="296" t="s">
        <v>1211</v>
      </c>
      <c r="C529" s="932" t="s">
        <v>5</v>
      </c>
      <c r="D529" s="933">
        <v>1</v>
      </c>
      <c r="E529" s="837">
        <v>0</v>
      </c>
      <c r="F529" s="721">
        <f>D529*E529</f>
        <v>0</v>
      </c>
    </row>
    <row r="530" spans="1:13">
      <c r="A530" s="333"/>
      <c r="B530" s="296"/>
      <c r="C530" s="932"/>
      <c r="D530" s="933"/>
      <c r="E530" s="852"/>
      <c r="F530" s="721"/>
    </row>
    <row r="531" spans="1:13" ht="63.75">
      <c r="A531" s="333">
        <v>4</v>
      </c>
      <c r="B531" s="296" t="s">
        <v>1212</v>
      </c>
      <c r="C531" s="932" t="s">
        <v>5</v>
      </c>
      <c r="D531" s="933">
        <v>2</v>
      </c>
      <c r="E531" s="837">
        <v>0</v>
      </c>
      <c r="F531" s="721">
        <f>D531*E531</f>
        <v>0</v>
      </c>
    </row>
    <row r="532" spans="1:13">
      <c r="A532" s="333"/>
      <c r="B532" s="296"/>
      <c r="C532" s="932"/>
      <c r="D532" s="933"/>
      <c r="E532" s="852"/>
      <c r="F532" s="721"/>
    </row>
    <row r="533" spans="1:13" ht="25.5">
      <c r="A533" s="333">
        <v>5</v>
      </c>
      <c r="B533" s="296" t="s">
        <v>1213</v>
      </c>
      <c r="C533" s="932" t="s">
        <v>5</v>
      </c>
      <c r="D533" s="933">
        <v>1</v>
      </c>
      <c r="E533" s="837">
        <v>0</v>
      </c>
      <c r="F533" s="721">
        <f>D533*E533</f>
        <v>0</v>
      </c>
    </row>
    <row r="534" spans="1:13" ht="25.5">
      <c r="A534" s="333">
        <v>6</v>
      </c>
      <c r="B534" s="296" t="s">
        <v>1214</v>
      </c>
      <c r="C534" s="932" t="s">
        <v>5</v>
      </c>
      <c r="D534" s="933">
        <v>6</v>
      </c>
      <c r="E534" s="837">
        <v>0</v>
      </c>
      <c r="F534" s="721">
        <f>D534*E534</f>
        <v>0</v>
      </c>
    </row>
    <row r="535" spans="1:13">
      <c r="A535" s="333"/>
      <c r="B535" s="296"/>
      <c r="C535" s="932"/>
      <c r="D535" s="933"/>
      <c r="E535" s="852"/>
      <c r="F535" s="721"/>
    </row>
    <row r="536" spans="1:13">
      <c r="A536" s="333"/>
      <c r="B536" s="296" t="s">
        <v>1215</v>
      </c>
      <c r="C536" s="932" t="s">
        <v>5</v>
      </c>
      <c r="D536" s="933">
        <v>6</v>
      </c>
      <c r="E536" s="837">
        <v>0</v>
      </c>
      <c r="F536" s="721">
        <f>D536*E536</f>
        <v>0</v>
      </c>
    </row>
    <row r="537" spans="1:13">
      <c r="A537" s="333"/>
      <c r="B537" s="296"/>
      <c r="C537" s="932"/>
      <c r="D537" s="933"/>
      <c r="E537" s="852"/>
      <c r="F537" s="721"/>
      <c r="G537" s="719"/>
      <c r="H537" s="719"/>
      <c r="I537" s="719"/>
      <c r="J537" s="719"/>
      <c r="K537" s="719"/>
      <c r="L537" s="719"/>
      <c r="M537" s="719"/>
    </row>
    <row r="538" spans="1:13" ht="38.25">
      <c r="A538" s="333">
        <v>7</v>
      </c>
      <c r="B538" s="296" t="s">
        <v>1216</v>
      </c>
      <c r="C538" s="932" t="s">
        <v>791</v>
      </c>
      <c r="D538" s="933" t="s">
        <v>791</v>
      </c>
      <c r="E538" s="852"/>
      <c r="F538" s="721"/>
      <c r="G538" s="719"/>
      <c r="H538" s="719"/>
      <c r="I538" s="719"/>
      <c r="J538" s="719"/>
      <c r="K538" s="719"/>
      <c r="L538" s="719"/>
      <c r="M538" s="719"/>
    </row>
    <row r="539" spans="1:13">
      <c r="A539" s="333"/>
      <c r="B539" s="296" t="s">
        <v>1202</v>
      </c>
      <c r="C539" s="932" t="s">
        <v>100</v>
      </c>
      <c r="D539" s="933">
        <v>600</v>
      </c>
      <c r="E539" s="837">
        <v>0</v>
      </c>
      <c r="F539" s="721">
        <f>D539*E539</f>
        <v>0</v>
      </c>
      <c r="G539" s="719"/>
      <c r="H539" s="719"/>
      <c r="I539" s="719"/>
      <c r="J539" s="719"/>
      <c r="K539" s="719"/>
      <c r="L539" s="719"/>
      <c r="M539" s="719"/>
    </row>
    <row r="540" spans="1:13">
      <c r="A540" s="333" t="s">
        <v>791</v>
      </c>
      <c r="B540" s="296" t="s">
        <v>1217</v>
      </c>
      <c r="C540" s="932" t="s">
        <v>100</v>
      </c>
      <c r="D540" s="933">
        <v>450</v>
      </c>
      <c r="E540" s="837">
        <v>0</v>
      </c>
      <c r="F540" s="721">
        <f>D540*E540</f>
        <v>0</v>
      </c>
      <c r="G540" s="719"/>
      <c r="H540" s="719"/>
      <c r="I540" s="719"/>
      <c r="J540" s="719"/>
      <c r="K540" s="719"/>
      <c r="L540" s="719"/>
      <c r="M540" s="719"/>
    </row>
    <row r="541" spans="1:13" ht="76.5">
      <c r="A541" s="333"/>
      <c r="B541" s="909" t="s">
        <v>1218</v>
      </c>
      <c r="C541" s="928" t="s">
        <v>100</v>
      </c>
      <c r="D541" s="929">
        <v>850</v>
      </c>
      <c r="E541" s="837">
        <v>0</v>
      </c>
      <c r="F541" s="721">
        <f>D541*E541</f>
        <v>0</v>
      </c>
    </row>
    <row r="542" spans="1:13">
      <c r="A542" s="333"/>
      <c r="B542" s="296"/>
      <c r="C542" s="932"/>
      <c r="D542" s="933"/>
      <c r="E542" s="852"/>
      <c r="F542" s="721"/>
    </row>
    <row r="543" spans="1:13" ht="140.25">
      <c r="A543" s="333">
        <v>8</v>
      </c>
      <c r="B543" s="296" t="s">
        <v>1219</v>
      </c>
      <c r="C543" s="932" t="s">
        <v>30</v>
      </c>
      <c r="D543" s="933">
        <v>1</v>
      </c>
      <c r="E543" s="837">
        <v>0</v>
      </c>
      <c r="F543" s="721">
        <f>D543*E543</f>
        <v>0</v>
      </c>
    </row>
    <row r="544" spans="1:13">
      <c r="A544" s="333"/>
      <c r="B544" s="296"/>
      <c r="C544" s="932"/>
      <c r="D544" s="933"/>
      <c r="E544" s="852"/>
      <c r="F544" s="721"/>
    </row>
    <row r="545" spans="1:6" ht="25.5">
      <c r="A545" s="333">
        <v>9</v>
      </c>
      <c r="B545" s="296" t="s">
        <v>1207</v>
      </c>
      <c r="C545" s="932" t="s">
        <v>30</v>
      </c>
      <c r="D545" s="933">
        <v>1</v>
      </c>
      <c r="E545" s="837">
        <v>0</v>
      </c>
      <c r="F545" s="721">
        <f>D545*E545</f>
        <v>0</v>
      </c>
    </row>
    <row r="546" spans="1:6">
      <c r="A546" s="333"/>
      <c r="B546" s="737"/>
      <c r="C546" s="853"/>
      <c r="D546" s="853"/>
      <c r="E546" s="852"/>
      <c r="F546" s="721"/>
    </row>
    <row r="547" spans="1:6" s="907" customFormat="1">
      <c r="A547" s="955" t="str">
        <f>A522</f>
        <v>6.8</v>
      </c>
      <c r="B547" s="956" t="str">
        <f>B522</f>
        <v>VIDEO NADZOR</v>
      </c>
      <c r="C547" s="969"/>
      <c r="D547" s="969"/>
      <c r="E547" s="970"/>
      <c r="F547" s="282">
        <f>SUM(F525:F546)</f>
        <v>0</v>
      </c>
    </row>
    <row r="549" spans="1:6">
      <c r="A549" s="951"/>
      <c r="B549" s="953"/>
      <c r="C549" s="783"/>
      <c r="D549" s="783"/>
      <c r="E549" s="945"/>
      <c r="F549" s="953"/>
    </row>
    <row r="550" spans="1:6" ht="15.75">
      <c r="A550" s="324" t="s">
        <v>1372</v>
      </c>
      <c r="B550" s="725" t="s">
        <v>1220</v>
      </c>
      <c r="C550" s="726"/>
      <c r="D550" s="726"/>
      <c r="E550" s="945"/>
      <c r="F550" s="946"/>
    </row>
    <row r="551" spans="1:6">
      <c r="A551" s="947" t="s">
        <v>952</v>
      </c>
      <c r="B551" s="948" t="s">
        <v>106</v>
      </c>
      <c r="C551" s="948" t="s">
        <v>951</v>
      </c>
      <c r="D551" s="949" t="s">
        <v>5</v>
      </c>
      <c r="E551" s="950" t="s">
        <v>950</v>
      </c>
      <c r="F551" s="949" t="s">
        <v>949</v>
      </c>
    </row>
    <row r="552" spans="1:6">
      <c r="A552" s="951"/>
      <c r="B552" s="783"/>
      <c r="C552" s="783"/>
      <c r="D552" s="952"/>
      <c r="E552" s="945"/>
      <c r="F552" s="784"/>
    </row>
    <row r="553" spans="1:6">
      <c r="A553" s="333"/>
      <c r="B553" s="971" t="s">
        <v>1221</v>
      </c>
      <c r="C553" s="972"/>
      <c r="D553" s="973"/>
      <c r="E553" s="915"/>
      <c r="F553" s="974" t="s">
        <v>791</v>
      </c>
    </row>
    <row r="554" spans="1:6" ht="127.5">
      <c r="A554" s="975">
        <v>1</v>
      </c>
      <c r="B554" s="976" t="s">
        <v>1222</v>
      </c>
      <c r="C554" s="972" t="s">
        <v>554</v>
      </c>
      <c r="D554" s="977">
        <v>2</v>
      </c>
      <c r="E554" s="319">
        <v>0</v>
      </c>
      <c r="F554" s="979">
        <f t="shared" ref="F554:F570" si="4">D554*E554</f>
        <v>0</v>
      </c>
    </row>
    <row r="555" spans="1:6">
      <c r="A555" s="975"/>
      <c r="B555" s="976"/>
      <c r="C555" s="972"/>
      <c r="D555" s="977"/>
      <c r="E555" s="978"/>
      <c r="F555" s="979"/>
    </row>
    <row r="556" spans="1:6" ht="51">
      <c r="A556" s="975">
        <v>2</v>
      </c>
      <c r="B556" s="976" t="s">
        <v>1223</v>
      </c>
      <c r="C556" s="972" t="s">
        <v>554</v>
      </c>
      <c r="D556" s="977">
        <v>4</v>
      </c>
      <c r="E556" s="319">
        <v>0</v>
      </c>
      <c r="F556" s="979">
        <f t="shared" si="4"/>
        <v>0</v>
      </c>
    </row>
    <row r="557" spans="1:6">
      <c r="A557" s="975"/>
      <c r="B557" s="976"/>
      <c r="C557" s="972"/>
      <c r="D557" s="977"/>
      <c r="E557" s="978"/>
      <c r="F557" s="979"/>
    </row>
    <row r="558" spans="1:6">
      <c r="A558" s="975">
        <v>3</v>
      </c>
      <c r="B558" s="976" t="s">
        <v>1224</v>
      </c>
      <c r="C558" s="972" t="s">
        <v>554</v>
      </c>
      <c r="D558" s="977">
        <v>4</v>
      </c>
      <c r="E558" s="319">
        <v>0</v>
      </c>
      <c r="F558" s="979">
        <f t="shared" si="4"/>
        <v>0</v>
      </c>
    </row>
    <row r="559" spans="1:6">
      <c r="A559" s="975"/>
      <c r="B559" s="976"/>
      <c r="C559" s="972"/>
      <c r="D559" s="977"/>
      <c r="E559" s="978"/>
      <c r="F559" s="979"/>
    </row>
    <row r="560" spans="1:6" ht="38.25">
      <c r="A560" s="975">
        <v>4</v>
      </c>
      <c r="B560" s="976" t="s">
        <v>1225</v>
      </c>
      <c r="C560" s="972" t="s">
        <v>554</v>
      </c>
      <c r="D560" s="977">
        <v>2</v>
      </c>
      <c r="E560" s="319">
        <v>0</v>
      </c>
      <c r="F560" s="979">
        <f t="shared" si="4"/>
        <v>0</v>
      </c>
    </row>
    <row r="561" spans="1:6">
      <c r="A561" s="975"/>
      <c r="B561" s="976"/>
      <c r="C561" s="972"/>
      <c r="D561" s="977"/>
      <c r="E561" s="978"/>
      <c r="F561" s="979"/>
    </row>
    <row r="562" spans="1:6" ht="38.25">
      <c r="A562" s="975">
        <v>5</v>
      </c>
      <c r="B562" s="976" t="s">
        <v>1226</v>
      </c>
      <c r="C562" s="972" t="s">
        <v>554</v>
      </c>
      <c r="D562" s="977">
        <v>1</v>
      </c>
      <c r="E562" s="319">
        <v>0</v>
      </c>
      <c r="F562" s="979">
        <f t="shared" si="4"/>
        <v>0</v>
      </c>
    </row>
    <row r="563" spans="1:6">
      <c r="A563" s="975"/>
      <c r="B563" s="976"/>
      <c r="C563" s="972"/>
      <c r="D563" s="977"/>
      <c r="E563" s="978"/>
      <c r="F563" s="979"/>
    </row>
    <row r="564" spans="1:6">
      <c r="A564" s="975">
        <v>6</v>
      </c>
      <c r="B564" s="976" t="s">
        <v>1227</v>
      </c>
      <c r="C564" s="972" t="s">
        <v>554</v>
      </c>
      <c r="D564" s="977">
        <v>10</v>
      </c>
      <c r="E564" s="319">
        <v>0</v>
      </c>
      <c r="F564" s="979">
        <f t="shared" si="4"/>
        <v>0</v>
      </c>
    </row>
    <row r="565" spans="1:6">
      <c r="A565" s="975"/>
      <c r="B565" s="976"/>
      <c r="C565" s="972"/>
      <c r="D565" s="977"/>
      <c r="E565" s="978"/>
      <c r="F565" s="979"/>
    </row>
    <row r="566" spans="1:6" ht="51">
      <c r="A566" s="975">
        <v>7</v>
      </c>
      <c r="B566" s="976" t="s">
        <v>1228</v>
      </c>
      <c r="C566" s="972" t="s">
        <v>554</v>
      </c>
      <c r="D566" s="977">
        <v>2</v>
      </c>
      <c r="E566" s="319">
        <v>0</v>
      </c>
      <c r="F566" s="979">
        <f t="shared" si="4"/>
        <v>0</v>
      </c>
    </row>
    <row r="567" spans="1:6">
      <c r="A567" s="975"/>
      <c r="B567" s="976"/>
      <c r="C567" s="972"/>
      <c r="D567" s="977"/>
      <c r="E567" s="978"/>
      <c r="F567" s="979"/>
    </row>
    <row r="568" spans="1:6" ht="38.25">
      <c r="A568" s="975">
        <v>8</v>
      </c>
      <c r="B568" s="976" t="s">
        <v>1229</v>
      </c>
      <c r="C568" s="972" t="s">
        <v>554</v>
      </c>
      <c r="D568" s="977">
        <v>2</v>
      </c>
      <c r="E568" s="319">
        <v>0</v>
      </c>
      <c r="F568" s="979">
        <f t="shared" si="4"/>
        <v>0</v>
      </c>
    </row>
    <row r="569" spans="1:6">
      <c r="A569" s="975"/>
      <c r="B569" s="976"/>
      <c r="C569" s="972"/>
      <c r="D569" s="977"/>
      <c r="E569" s="978"/>
      <c r="F569" s="979"/>
    </row>
    <row r="570" spans="1:6">
      <c r="A570" s="975">
        <v>9</v>
      </c>
      <c r="B570" s="976" t="s">
        <v>1230</v>
      </c>
      <c r="C570" s="972" t="s">
        <v>30</v>
      </c>
      <c r="D570" s="977">
        <v>1</v>
      </c>
      <c r="E570" s="319">
        <v>0</v>
      </c>
      <c r="F570" s="979">
        <f t="shared" si="4"/>
        <v>0</v>
      </c>
    </row>
    <row r="571" spans="1:6">
      <c r="A571" s="333"/>
      <c r="B571" s="980"/>
      <c r="C571" s="972"/>
      <c r="D571" s="977"/>
      <c r="E571" s="978"/>
      <c r="F571" s="979"/>
    </row>
    <row r="572" spans="1:6">
      <c r="A572" s="333"/>
      <c r="B572" s="971" t="s">
        <v>1231</v>
      </c>
      <c r="C572" s="972"/>
      <c r="D572" s="973"/>
      <c r="E572" s="915"/>
      <c r="F572" s="974" t="s">
        <v>791</v>
      </c>
    </row>
    <row r="573" spans="1:6" ht="51">
      <c r="A573" s="975">
        <v>10</v>
      </c>
      <c r="B573" s="981" t="s">
        <v>1232</v>
      </c>
      <c r="C573" s="972" t="s">
        <v>30</v>
      </c>
      <c r="D573" s="977">
        <v>1</v>
      </c>
      <c r="E573" s="319">
        <v>0</v>
      </c>
      <c r="F573" s="979">
        <f>D573*E573</f>
        <v>0</v>
      </c>
    </row>
    <row r="574" spans="1:6">
      <c r="A574" s="975"/>
      <c r="B574" s="981"/>
      <c r="C574" s="972"/>
      <c r="D574" s="977"/>
      <c r="E574" s="978"/>
      <c r="F574" s="979"/>
    </row>
    <row r="575" spans="1:6">
      <c r="A575" s="975">
        <v>11</v>
      </c>
      <c r="B575" s="981" t="s">
        <v>1233</v>
      </c>
      <c r="C575" s="972" t="s">
        <v>30</v>
      </c>
      <c r="D575" s="977">
        <v>1</v>
      </c>
      <c r="E575" s="319">
        <v>0</v>
      </c>
      <c r="F575" s="979">
        <f>D575*E575</f>
        <v>0</v>
      </c>
    </row>
    <row r="576" spans="1:6">
      <c r="A576" s="975"/>
      <c r="B576" s="981"/>
      <c r="C576" s="972"/>
      <c r="D576" s="977"/>
      <c r="E576" s="978"/>
      <c r="F576" s="979"/>
    </row>
    <row r="577" spans="1:6">
      <c r="A577" s="975">
        <v>12</v>
      </c>
      <c r="B577" s="981" t="s">
        <v>1234</v>
      </c>
      <c r="C577" s="972" t="s">
        <v>30</v>
      </c>
      <c r="D577" s="977">
        <v>1</v>
      </c>
      <c r="E577" s="319">
        <v>0</v>
      </c>
      <c r="F577" s="979">
        <f>D577*E577</f>
        <v>0</v>
      </c>
    </row>
    <row r="578" spans="1:6">
      <c r="A578" s="975"/>
      <c r="B578" s="981"/>
      <c r="C578" s="972"/>
      <c r="D578" s="977"/>
      <c r="E578" s="978"/>
      <c r="F578" s="979"/>
    </row>
    <row r="579" spans="1:6">
      <c r="A579" s="975">
        <v>13</v>
      </c>
      <c r="B579" s="981" t="s">
        <v>1235</v>
      </c>
      <c r="C579" s="972" t="s">
        <v>30</v>
      </c>
      <c r="D579" s="977">
        <v>1</v>
      </c>
      <c r="E579" s="319">
        <v>0</v>
      </c>
      <c r="F579" s="979">
        <f>D579*E579</f>
        <v>0</v>
      </c>
    </row>
    <row r="580" spans="1:6">
      <c r="A580" s="333"/>
      <c r="B580" s="833"/>
      <c r="C580" s="982"/>
      <c r="D580" s="983"/>
      <c r="E580" s="851"/>
      <c r="F580" s="984"/>
    </row>
    <row r="581" spans="1:6" ht="38.25">
      <c r="A581" s="333">
        <v>14</v>
      </c>
      <c r="B581" s="296" t="s">
        <v>1236</v>
      </c>
      <c r="C581" s="936" t="s">
        <v>791</v>
      </c>
      <c r="D581" s="937" t="s">
        <v>791</v>
      </c>
      <c r="E581" s="851"/>
      <c r="F581" s="805"/>
    </row>
    <row r="582" spans="1:6">
      <c r="A582" s="333" t="s">
        <v>791</v>
      </c>
      <c r="B582" s="296" t="s">
        <v>1237</v>
      </c>
      <c r="C582" s="932" t="s">
        <v>100</v>
      </c>
      <c r="D582" s="933">
        <v>400</v>
      </c>
      <c r="E582" s="837">
        <v>0</v>
      </c>
      <c r="F582" s="721">
        <f>D582*E582</f>
        <v>0</v>
      </c>
    </row>
    <row r="583" spans="1:6" ht="76.5">
      <c r="A583" s="333" t="s">
        <v>791</v>
      </c>
      <c r="B583" s="909" t="s">
        <v>1218</v>
      </c>
      <c r="C583" s="928" t="s">
        <v>100</v>
      </c>
      <c r="D583" s="929">
        <v>660</v>
      </c>
      <c r="E583" s="837">
        <v>0</v>
      </c>
      <c r="F583" s="721">
        <f>D583*E583</f>
        <v>0</v>
      </c>
    </row>
    <row r="584" spans="1:6">
      <c r="A584" s="333" t="s">
        <v>791</v>
      </c>
      <c r="B584" s="296" t="s">
        <v>1238</v>
      </c>
      <c r="C584" s="936" t="s">
        <v>100</v>
      </c>
      <c r="D584" s="937">
        <v>100</v>
      </c>
      <c r="E584" s="836">
        <v>0</v>
      </c>
      <c r="F584" s="805">
        <f>D584*E584</f>
        <v>0</v>
      </c>
    </row>
    <row r="585" spans="1:6">
      <c r="A585" s="333"/>
      <c r="B585" s="296"/>
      <c r="C585" s="936"/>
      <c r="D585" s="937"/>
      <c r="E585" s="851"/>
      <c r="F585" s="805"/>
    </row>
    <row r="586" spans="1:6">
      <c r="A586" s="333">
        <v>15</v>
      </c>
      <c r="B586" s="296" t="s">
        <v>1239</v>
      </c>
      <c r="C586" s="936" t="s">
        <v>100</v>
      </c>
      <c r="D586" s="937">
        <v>320</v>
      </c>
      <c r="E586" s="836">
        <v>0</v>
      </c>
      <c r="F586" s="805">
        <f>D586*E586</f>
        <v>0</v>
      </c>
    </row>
    <row r="587" spans="1:6">
      <c r="A587" s="333"/>
      <c r="B587" s="296"/>
      <c r="C587" s="936"/>
      <c r="D587" s="937"/>
      <c r="E587" s="851"/>
      <c r="F587" s="805"/>
    </row>
    <row r="588" spans="1:6" ht="178.5">
      <c r="A588" s="333">
        <v>16</v>
      </c>
      <c r="B588" s="296" t="s">
        <v>1240</v>
      </c>
      <c r="C588" s="972" t="s">
        <v>30</v>
      </c>
      <c r="D588" s="977">
        <v>1</v>
      </c>
      <c r="E588" s="319">
        <v>0</v>
      </c>
      <c r="F588" s="979">
        <f>D588*E588</f>
        <v>0</v>
      </c>
    </row>
    <row r="589" spans="1:6">
      <c r="A589" s="333"/>
      <c r="B589" s="985"/>
      <c r="C589" s="985"/>
      <c r="D589" s="986"/>
      <c r="E589" s="945"/>
      <c r="F589" s="987"/>
    </row>
    <row r="590" spans="1:6" s="907" customFormat="1">
      <c r="A590" s="955" t="str">
        <f>A550</f>
        <v>6.9</v>
      </c>
      <c r="B590" s="956" t="str">
        <f>B550</f>
        <v>KONTROLA PRISTOPA</v>
      </c>
      <c r="C590" s="957"/>
      <c r="D590" s="957"/>
      <c r="E590" s="958"/>
      <c r="F590" s="300">
        <f>SUM(F553:F589)</f>
        <v>0</v>
      </c>
    </row>
    <row r="592" spans="1:6">
      <c r="A592" s="951"/>
      <c r="B592" s="953"/>
      <c r="C592" s="783"/>
      <c r="D592" s="783"/>
      <c r="E592" s="945"/>
      <c r="F592" s="953"/>
    </row>
    <row r="593" spans="1:6" ht="15.75">
      <c r="A593" s="324" t="s">
        <v>1373</v>
      </c>
      <c r="B593" s="988" t="s">
        <v>1241</v>
      </c>
      <c r="C593" s="726"/>
      <c r="D593" s="726"/>
      <c r="E593" s="945"/>
      <c r="F593" s="946"/>
    </row>
    <row r="594" spans="1:6">
      <c r="A594" s="947" t="s">
        <v>952</v>
      </c>
      <c r="B594" s="948" t="s">
        <v>106</v>
      </c>
      <c r="C594" s="948" t="s">
        <v>951</v>
      </c>
      <c r="D594" s="949" t="s">
        <v>5</v>
      </c>
      <c r="E594" s="950" t="s">
        <v>950</v>
      </c>
      <c r="F594" s="949" t="s">
        <v>949</v>
      </c>
    </row>
    <row r="595" spans="1:6">
      <c r="A595" s="951"/>
      <c r="B595" s="783"/>
      <c r="C595" s="783"/>
      <c r="D595" s="952"/>
      <c r="E595" s="945"/>
      <c r="F595" s="784"/>
    </row>
    <row r="596" spans="1:6" ht="127.5">
      <c r="A596" s="333">
        <v>1</v>
      </c>
      <c r="B596" s="296" t="s">
        <v>1242</v>
      </c>
      <c r="C596" s="933" t="s">
        <v>30</v>
      </c>
      <c r="D596" s="933">
        <v>2</v>
      </c>
      <c r="E596" s="837">
        <v>0</v>
      </c>
      <c r="F596" s="721">
        <f>D596*E596</f>
        <v>0</v>
      </c>
    </row>
    <row r="597" spans="1:6">
      <c r="A597" s="951"/>
      <c r="B597" s="296"/>
      <c r="C597" s="933"/>
      <c r="D597" s="933"/>
      <c r="E597" s="852"/>
      <c r="F597" s="721"/>
    </row>
    <row r="598" spans="1:6" ht="89.25">
      <c r="A598" s="333">
        <v>2</v>
      </c>
      <c r="B598" s="296" t="s">
        <v>1243</v>
      </c>
      <c r="C598" s="933" t="s">
        <v>5</v>
      </c>
      <c r="D598" s="933">
        <v>2</v>
      </c>
      <c r="E598" s="837">
        <v>0</v>
      </c>
      <c r="F598" s="721">
        <f>D598*E598</f>
        <v>0</v>
      </c>
    </row>
    <row r="599" spans="1:6">
      <c r="A599" s="333"/>
      <c r="B599" s="296"/>
      <c r="C599" s="933"/>
      <c r="D599" s="933"/>
      <c r="E599" s="852"/>
      <c r="F599" s="721"/>
    </row>
    <row r="600" spans="1:6" ht="38.25">
      <c r="A600" s="333">
        <v>3</v>
      </c>
      <c r="B600" s="296" t="s">
        <v>1244</v>
      </c>
      <c r="C600" s="933" t="s">
        <v>791</v>
      </c>
      <c r="D600" s="933" t="s">
        <v>791</v>
      </c>
      <c r="E600" s="852"/>
      <c r="F600" s="721"/>
    </row>
    <row r="601" spans="1:6">
      <c r="A601" s="333">
        <v>4</v>
      </c>
      <c r="B601" s="759" t="s">
        <v>1245</v>
      </c>
      <c r="C601" s="933" t="s">
        <v>100</v>
      </c>
      <c r="D601" s="933">
        <v>450</v>
      </c>
      <c r="E601" s="837">
        <v>0</v>
      </c>
      <c r="F601" s="721">
        <f>D601*E601</f>
        <v>0</v>
      </c>
    </row>
    <row r="602" spans="1:6">
      <c r="A602" s="951"/>
      <c r="B602" s="296" t="s">
        <v>1246</v>
      </c>
      <c r="C602" s="933" t="s">
        <v>100</v>
      </c>
      <c r="D602" s="933">
        <v>200</v>
      </c>
      <c r="E602" s="837">
        <v>0</v>
      </c>
      <c r="F602" s="721">
        <f>D602*E602</f>
        <v>0</v>
      </c>
    </row>
    <row r="603" spans="1:6">
      <c r="A603" s="333"/>
      <c r="B603" s="296" t="s">
        <v>1247</v>
      </c>
      <c r="C603" s="933" t="s">
        <v>100</v>
      </c>
      <c r="D603" s="933">
        <v>40</v>
      </c>
      <c r="E603" s="837">
        <v>0</v>
      </c>
      <c r="F603" s="721">
        <f>D603*E603</f>
        <v>0</v>
      </c>
    </row>
    <row r="604" spans="1:6">
      <c r="A604" s="333"/>
      <c r="B604" s="296" t="s">
        <v>1248</v>
      </c>
      <c r="C604" s="933" t="s">
        <v>100</v>
      </c>
      <c r="D604" s="933">
        <v>50</v>
      </c>
      <c r="E604" s="837">
        <v>0</v>
      </c>
      <c r="F604" s="721">
        <f>D604*E604</f>
        <v>0</v>
      </c>
    </row>
    <row r="605" spans="1:6">
      <c r="A605" s="333"/>
      <c r="B605" s="296"/>
      <c r="C605" s="933"/>
      <c r="D605" s="933"/>
      <c r="E605" s="852"/>
      <c r="F605" s="721"/>
    </row>
    <row r="606" spans="1:6" ht="102">
      <c r="A606" s="333">
        <v>5</v>
      </c>
      <c r="B606" s="296" t="s">
        <v>1249</v>
      </c>
      <c r="C606" s="933" t="s">
        <v>30</v>
      </c>
      <c r="D606" s="933">
        <v>1</v>
      </c>
      <c r="E606" s="837">
        <v>0</v>
      </c>
      <c r="F606" s="721">
        <f>D606*E606</f>
        <v>0</v>
      </c>
    </row>
    <row r="607" spans="1:6">
      <c r="A607" s="333"/>
      <c r="B607" s="296"/>
      <c r="C607" s="933"/>
      <c r="D607" s="933"/>
      <c r="E607" s="852"/>
      <c r="F607" s="721"/>
    </row>
    <row r="608" spans="1:6" ht="25.5">
      <c r="A608" s="333">
        <v>6</v>
      </c>
      <c r="B608" s="296" t="s">
        <v>1207</v>
      </c>
      <c r="C608" s="933" t="s">
        <v>30</v>
      </c>
      <c r="D608" s="933">
        <v>1</v>
      </c>
      <c r="E608" s="837">
        <v>0</v>
      </c>
      <c r="F608" s="721">
        <f>D608*E608</f>
        <v>0</v>
      </c>
    </row>
    <row r="609" spans="1:6">
      <c r="A609" s="333"/>
      <c r="B609" s="783"/>
      <c r="C609" s="783"/>
      <c r="D609" s="952"/>
      <c r="E609" s="945"/>
      <c r="F609" s="784"/>
    </row>
    <row r="610" spans="1:6">
      <c r="A610" s="989" t="str">
        <f>A593</f>
        <v>6.10</v>
      </c>
      <c r="B610" s="956" t="str">
        <f>B593</f>
        <v>DOMOFONI</v>
      </c>
      <c r="C610" s="957"/>
      <c r="D610" s="957"/>
      <c r="E610" s="958"/>
      <c r="F610" s="300">
        <f>SUM(F596:F609)</f>
        <v>0</v>
      </c>
    </row>
    <row r="612" spans="1:6">
      <c r="A612" s="951"/>
      <c r="B612" s="782"/>
      <c r="C612" s="783"/>
      <c r="D612" s="783"/>
      <c r="E612" s="990"/>
      <c r="F612" s="953"/>
    </row>
    <row r="613" spans="1:6" ht="15.75">
      <c r="A613" s="324" t="s">
        <v>1374</v>
      </c>
      <c r="B613" s="725" t="s">
        <v>1250</v>
      </c>
      <c r="C613" s="726"/>
      <c r="D613" s="726"/>
      <c r="E613" s="990"/>
      <c r="F613" s="946"/>
    </row>
    <row r="614" spans="1:6">
      <c r="A614" s="947" t="s">
        <v>952</v>
      </c>
      <c r="B614" s="730" t="s">
        <v>106</v>
      </c>
      <c r="C614" s="948" t="s">
        <v>951</v>
      </c>
      <c r="D614" s="949" t="s">
        <v>5</v>
      </c>
      <c r="E614" s="991" t="s">
        <v>950</v>
      </c>
      <c r="F614" s="949" t="s">
        <v>949</v>
      </c>
    </row>
    <row r="615" spans="1:6">
      <c r="A615" s="843"/>
      <c r="B615" s="854"/>
      <c r="E615" s="992"/>
    </row>
    <row r="616" spans="1:6">
      <c r="A616" s="993" t="s">
        <v>1251</v>
      </c>
      <c r="B616" s="994" t="s">
        <v>1252</v>
      </c>
      <c r="C616" s="995"/>
      <c r="D616" s="995"/>
      <c r="E616" s="996"/>
      <c r="F616" s="995"/>
    </row>
    <row r="617" spans="1:6">
      <c r="A617" s="843">
        <v>1</v>
      </c>
      <c r="B617" s="919" t="s">
        <v>1253</v>
      </c>
      <c r="C617" s="931" t="s">
        <v>30</v>
      </c>
      <c r="D617" s="931">
        <v>2</v>
      </c>
      <c r="E617" s="840">
        <v>0</v>
      </c>
      <c r="F617" s="998">
        <f t="shared" ref="F617:F649" si="5">D617*E617</f>
        <v>0</v>
      </c>
    </row>
    <row r="618" spans="1:6">
      <c r="A618" s="843"/>
      <c r="B618" s="919"/>
      <c r="C618" s="931"/>
      <c r="D618" s="931"/>
      <c r="E618" s="997"/>
      <c r="F618" s="998"/>
    </row>
    <row r="619" spans="1:6">
      <c r="A619" s="843">
        <v>2</v>
      </c>
      <c r="B619" s="919" t="s">
        <v>1254</v>
      </c>
      <c r="C619" s="931" t="s">
        <v>30</v>
      </c>
      <c r="D619" s="931">
        <v>1</v>
      </c>
      <c r="E619" s="840">
        <v>0</v>
      </c>
      <c r="F619" s="998">
        <f t="shared" si="5"/>
        <v>0</v>
      </c>
    </row>
    <row r="620" spans="1:6">
      <c r="A620" s="843"/>
      <c r="B620" s="919"/>
      <c r="C620" s="931"/>
      <c r="D620" s="931"/>
      <c r="E620" s="997"/>
      <c r="F620" s="998"/>
    </row>
    <row r="621" spans="1:6">
      <c r="A621" s="843">
        <v>3</v>
      </c>
      <c r="B621" s="919" t="s">
        <v>1255</v>
      </c>
      <c r="C621" s="931" t="s">
        <v>554</v>
      </c>
      <c r="D621" s="931">
        <v>2</v>
      </c>
      <c r="E621" s="840">
        <v>0</v>
      </c>
      <c r="F621" s="998">
        <f t="shared" si="5"/>
        <v>0</v>
      </c>
    </row>
    <row r="622" spans="1:6">
      <c r="A622" s="843"/>
      <c r="B622" s="919"/>
      <c r="C622" s="931"/>
      <c r="D622" s="931"/>
      <c r="E622" s="997"/>
      <c r="F622" s="998"/>
    </row>
    <row r="623" spans="1:6">
      <c r="A623" s="843">
        <v>4</v>
      </c>
      <c r="B623" s="919" t="s">
        <v>1256</v>
      </c>
      <c r="C623" s="931" t="s">
        <v>554</v>
      </c>
      <c r="D623" s="931">
        <v>2</v>
      </c>
      <c r="E623" s="840">
        <v>0</v>
      </c>
      <c r="F623" s="998">
        <f t="shared" si="5"/>
        <v>0</v>
      </c>
    </row>
    <row r="624" spans="1:6">
      <c r="A624" s="843"/>
      <c r="B624" s="919"/>
      <c r="C624" s="931"/>
      <c r="D624" s="931"/>
      <c r="E624" s="997"/>
      <c r="F624" s="998"/>
    </row>
    <row r="625" spans="1:6">
      <c r="A625" s="843">
        <v>5</v>
      </c>
      <c r="B625" s="919" t="s">
        <v>1257</v>
      </c>
      <c r="C625" s="931" t="s">
        <v>554</v>
      </c>
      <c r="D625" s="931">
        <v>3</v>
      </c>
      <c r="E625" s="840">
        <v>0</v>
      </c>
      <c r="F625" s="998">
        <f t="shared" si="5"/>
        <v>0</v>
      </c>
    </row>
    <row r="626" spans="1:6">
      <c r="A626" s="843"/>
      <c r="B626" s="919"/>
      <c r="C626" s="931"/>
      <c r="D626" s="931"/>
      <c r="E626" s="997"/>
      <c r="F626" s="998"/>
    </row>
    <row r="627" spans="1:6">
      <c r="A627" s="843">
        <v>6</v>
      </c>
      <c r="B627" s="919" t="s">
        <v>1258</v>
      </c>
      <c r="C627" s="931" t="s">
        <v>554</v>
      </c>
      <c r="D627" s="931">
        <v>2</v>
      </c>
      <c r="E627" s="840">
        <v>0</v>
      </c>
      <c r="F627" s="998">
        <f t="shared" si="5"/>
        <v>0</v>
      </c>
    </row>
    <row r="628" spans="1:6">
      <c r="A628" s="843"/>
      <c r="B628" s="919"/>
      <c r="C628" s="931"/>
      <c r="D628" s="931"/>
      <c r="E628" s="997"/>
      <c r="F628" s="998"/>
    </row>
    <row r="629" spans="1:6">
      <c r="A629" s="843">
        <v>7</v>
      </c>
      <c r="B629" s="919" t="s">
        <v>1259</v>
      </c>
      <c r="C629" s="931" t="s">
        <v>554</v>
      </c>
      <c r="D629" s="931">
        <v>1</v>
      </c>
      <c r="E629" s="840">
        <v>0</v>
      </c>
      <c r="F629" s="998">
        <f t="shared" si="5"/>
        <v>0</v>
      </c>
    </row>
    <row r="630" spans="1:6">
      <c r="A630" s="843"/>
      <c r="B630" s="919"/>
      <c r="C630" s="931"/>
      <c r="D630" s="931"/>
      <c r="E630" s="997"/>
      <c r="F630" s="998"/>
    </row>
    <row r="631" spans="1:6">
      <c r="A631" s="843">
        <v>8</v>
      </c>
      <c r="B631" s="919" t="s">
        <v>1260</v>
      </c>
      <c r="C631" s="931" t="s">
        <v>554</v>
      </c>
      <c r="D631" s="931">
        <v>1</v>
      </c>
      <c r="E631" s="840">
        <v>0</v>
      </c>
      <c r="F631" s="998">
        <f t="shared" si="5"/>
        <v>0</v>
      </c>
    </row>
    <row r="632" spans="1:6">
      <c r="A632" s="843"/>
      <c r="B632" s="919"/>
      <c r="C632" s="931"/>
      <c r="D632" s="931"/>
      <c r="E632" s="997"/>
      <c r="F632" s="998"/>
    </row>
    <row r="633" spans="1:6">
      <c r="A633" s="843">
        <v>9</v>
      </c>
      <c r="B633" s="919" t="s">
        <v>1261</v>
      </c>
      <c r="C633" s="931" t="s">
        <v>554</v>
      </c>
      <c r="D633" s="931">
        <v>4</v>
      </c>
      <c r="E633" s="840">
        <v>0</v>
      </c>
      <c r="F633" s="998">
        <f t="shared" si="5"/>
        <v>0</v>
      </c>
    </row>
    <row r="634" spans="1:6">
      <c r="A634" s="843"/>
      <c r="B634" s="919"/>
      <c r="C634" s="931"/>
      <c r="D634" s="931"/>
      <c r="E634" s="997"/>
      <c r="F634" s="998"/>
    </row>
    <row r="635" spans="1:6">
      <c r="A635" s="843">
        <v>10</v>
      </c>
      <c r="B635" s="919" t="s">
        <v>1262</v>
      </c>
      <c r="C635" s="931" t="s">
        <v>554</v>
      </c>
      <c r="D635" s="931">
        <v>1</v>
      </c>
      <c r="E635" s="840">
        <v>0</v>
      </c>
      <c r="F635" s="998">
        <f t="shared" si="5"/>
        <v>0</v>
      </c>
    </row>
    <row r="636" spans="1:6">
      <c r="A636" s="843"/>
      <c r="B636" s="919"/>
      <c r="C636" s="931"/>
      <c r="D636" s="931"/>
      <c r="E636" s="997"/>
      <c r="F636" s="998"/>
    </row>
    <row r="637" spans="1:6">
      <c r="A637" s="843">
        <v>11</v>
      </c>
      <c r="B637" s="931" t="s">
        <v>1263</v>
      </c>
      <c r="C637" s="931" t="s">
        <v>554</v>
      </c>
      <c r="D637" s="931">
        <v>1</v>
      </c>
      <c r="E637" s="840">
        <v>0</v>
      </c>
      <c r="F637" s="998">
        <f t="shared" si="5"/>
        <v>0</v>
      </c>
    </row>
    <row r="638" spans="1:6">
      <c r="A638" s="843"/>
      <c r="B638" s="931"/>
      <c r="C638" s="931"/>
      <c r="D638" s="931"/>
      <c r="E638" s="997"/>
      <c r="F638" s="998"/>
    </row>
    <row r="639" spans="1:6">
      <c r="A639" s="843">
        <v>12</v>
      </c>
      <c r="B639" s="919" t="s">
        <v>1264</v>
      </c>
      <c r="C639" s="931" t="s">
        <v>30</v>
      </c>
      <c r="D639" s="931">
        <v>1</v>
      </c>
      <c r="E639" s="840">
        <v>0</v>
      </c>
      <c r="F639" s="998">
        <f t="shared" si="5"/>
        <v>0</v>
      </c>
    </row>
    <row r="640" spans="1:6">
      <c r="A640" s="843"/>
      <c r="B640" s="919"/>
      <c r="C640" s="931"/>
      <c r="D640" s="931"/>
      <c r="E640" s="997"/>
      <c r="F640" s="998"/>
    </row>
    <row r="641" spans="1:6">
      <c r="A641" s="843">
        <v>13</v>
      </c>
      <c r="B641" s="919" t="s">
        <v>1265</v>
      </c>
      <c r="C641" s="931" t="s">
        <v>554</v>
      </c>
      <c r="D641" s="931">
        <v>4</v>
      </c>
      <c r="E641" s="840">
        <v>0</v>
      </c>
      <c r="F641" s="998">
        <f t="shared" si="5"/>
        <v>0</v>
      </c>
    </row>
    <row r="642" spans="1:6">
      <c r="A642" s="843"/>
      <c r="B642" s="919"/>
      <c r="C642" s="931"/>
      <c r="D642" s="931"/>
      <c r="E642" s="997"/>
      <c r="F642" s="998"/>
    </row>
    <row r="643" spans="1:6">
      <c r="A643" s="843">
        <v>14</v>
      </c>
      <c r="B643" s="919" t="s">
        <v>1266</v>
      </c>
      <c r="C643" s="931" t="s">
        <v>554</v>
      </c>
      <c r="D643" s="931">
        <v>2</v>
      </c>
      <c r="E643" s="840">
        <v>0</v>
      </c>
      <c r="F643" s="998">
        <f t="shared" si="5"/>
        <v>0</v>
      </c>
    </row>
    <row r="644" spans="1:6">
      <c r="A644" s="843"/>
      <c r="B644" s="919"/>
      <c r="C644" s="931"/>
      <c r="D644" s="931"/>
      <c r="E644" s="997"/>
      <c r="F644" s="998"/>
    </row>
    <row r="645" spans="1:6">
      <c r="A645" s="843">
        <v>15</v>
      </c>
      <c r="B645" s="919" t="s">
        <v>1267</v>
      </c>
      <c r="C645" s="931" t="s">
        <v>554</v>
      </c>
      <c r="D645" s="931">
        <v>7</v>
      </c>
      <c r="E645" s="840">
        <v>0</v>
      </c>
      <c r="F645" s="998">
        <f t="shared" si="5"/>
        <v>0</v>
      </c>
    </row>
    <row r="646" spans="1:6">
      <c r="A646" s="843"/>
      <c r="B646" s="919"/>
      <c r="C646" s="931"/>
      <c r="D646" s="931"/>
      <c r="E646" s="997"/>
      <c r="F646" s="998"/>
    </row>
    <row r="647" spans="1:6">
      <c r="A647" s="843">
        <v>16</v>
      </c>
      <c r="B647" s="919" t="s">
        <v>1268</v>
      </c>
      <c r="C647" s="931" t="s">
        <v>554</v>
      </c>
      <c r="D647" s="931">
        <v>4</v>
      </c>
      <c r="E647" s="840">
        <v>0</v>
      </c>
      <c r="F647" s="998">
        <f t="shared" si="5"/>
        <v>0</v>
      </c>
    </row>
    <row r="648" spans="1:6">
      <c r="A648" s="843"/>
      <c r="B648" s="919"/>
      <c r="C648" s="931"/>
      <c r="D648" s="931"/>
      <c r="E648" s="997"/>
      <c r="F648" s="998"/>
    </row>
    <row r="649" spans="1:6" ht="25.5">
      <c r="A649" s="843">
        <v>17</v>
      </c>
      <c r="B649" s="919" t="s">
        <v>1269</v>
      </c>
      <c r="C649" s="931" t="s">
        <v>554</v>
      </c>
      <c r="D649" s="931">
        <v>2</v>
      </c>
      <c r="E649" s="840">
        <v>0</v>
      </c>
      <c r="F649" s="998">
        <f t="shared" si="5"/>
        <v>0</v>
      </c>
    </row>
    <row r="650" spans="1:6">
      <c r="A650" s="843"/>
      <c r="B650" s="919"/>
      <c r="C650" s="931"/>
      <c r="D650" s="931"/>
      <c r="E650" s="997"/>
      <c r="F650" s="998"/>
    </row>
    <row r="651" spans="1:6">
      <c r="A651" s="843">
        <v>18</v>
      </c>
      <c r="B651" s="919" t="s">
        <v>1270</v>
      </c>
      <c r="C651" s="931" t="s">
        <v>554</v>
      </c>
      <c r="D651" s="931">
        <v>1</v>
      </c>
      <c r="E651" s="840"/>
      <c r="F651" s="931"/>
    </row>
    <row r="652" spans="1:6">
      <c r="A652" s="843"/>
      <c r="B652" s="919"/>
      <c r="C652" s="931"/>
      <c r="D652" s="931"/>
      <c r="E652" s="997"/>
      <c r="F652" s="931"/>
    </row>
    <row r="653" spans="1:6">
      <c r="A653" s="843">
        <v>19</v>
      </c>
      <c r="B653" s="919" t="s">
        <v>1271</v>
      </c>
      <c r="C653" s="931" t="s">
        <v>30</v>
      </c>
      <c r="D653" s="931">
        <v>1</v>
      </c>
      <c r="E653" s="840">
        <v>0</v>
      </c>
      <c r="F653" s="998">
        <f>D653*E653</f>
        <v>0</v>
      </c>
    </row>
    <row r="654" spans="1:6">
      <c r="A654" s="843"/>
      <c r="B654" s="919"/>
      <c r="C654" s="931"/>
      <c r="D654" s="931"/>
      <c r="E654" s="997"/>
      <c r="F654" s="998"/>
    </row>
    <row r="655" spans="1:6">
      <c r="A655" s="843">
        <v>20</v>
      </c>
      <c r="B655" s="919" t="s">
        <v>1272</v>
      </c>
      <c r="C655" s="931" t="s">
        <v>30</v>
      </c>
      <c r="D655" s="931">
        <v>1</v>
      </c>
      <c r="E655" s="840">
        <v>0</v>
      </c>
      <c r="F655" s="998">
        <f>D655*E655</f>
        <v>0</v>
      </c>
    </row>
    <row r="656" spans="1:6">
      <c r="A656" s="843"/>
      <c r="B656" s="919"/>
      <c r="C656" s="931"/>
      <c r="D656" s="931"/>
      <c r="E656" s="997"/>
      <c r="F656" s="998"/>
    </row>
    <row r="657" spans="1:6" ht="25.5">
      <c r="A657" s="843">
        <v>21</v>
      </c>
      <c r="B657" s="919" t="s">
        <v>1273</v>
      </c>
      <c r="C657" s="931" t="s">
        <v>554</v>
      </c>
      <c r="D657" s="931">
        <v>1</v>
      </c>
      <c r="E657" s="840">
        <v>0</v>
      </c>
      <c r="F657" s="998">
        <f>D657*E657</f>
        <v>0</v>
      </c>
    </row>
    <row r="658" spans="1:6">
      <c r="A658" s="843"/>
      <c r="B658" s="919"/>
      <c r="C658" s="931"/>
      <c r="D658" s="931"/>
      <c r="E658" s="997"/>
      <c r="F658" s="998"/>
    </row>
    <row r="659" spans="1:6">
      <c r="A659" s="843">
        <v>22</v>
      </c>
      <c r="B659" s="919" t="s">
        <v>1274</v>
      </c>
      <c r="C659" s="931" t="s">
        <v>30</v>
      </c>
      <c r="D659" s="931">
        <v>1</v>
      </c>
      <c r="E659" s="840">
        <v>0</v>
      </c>
      <c r="F659" s="998">
        <f>D659*E659</f>
        <v>0</v>
      </c>
    </row>
    <row r="660" spans="1:6">
      <c r="A660" s="843"/>
      <c r="B660" s="919"/>
      <c r="C660" s="931"/>
      <c r="D660" s="931"/>
      <c r="E660" s="997"/>
      <c r="F660" s="931"/>
    </row>
    <row r="661" spans="1:6">
      <c r="A661" s="993" t="s">
        <v>1275</v>
      </c>
      <c r="B661" s="994" t="s">
        <v>1276</v>
      </c>
      <c r="C661" s="995"/>
      <c r="D661" s="995"/>
      <c r="E661" s="996"/>
      <c r="F661" s="995"/>
    </row>
    <row r="662" spans="1:6">
      <c r="A662" s="843">
        <v>23</v>
      </c>
      <c r="B662" s="919" t="s">
        <v>1277</v>
      </c>
      <c r="C662" s="931" t="s">
        <v>30</v>
      </c>
      <c r="D662" s="931">
        <v>1</v>
      </c>
      <c r="E662" s="840">
        <v>0</v>
      </c>
      <c r="F662" s="998">
        <f t="shared" ref="F662:F686" si="6">D662*E662</f>
        <v>0</v>
      </c>
    </row>
    <row r="663" spans="1:6">
      <c r="A663" s="843"/>
      <c r="B663" s="919"/>
      <c r="C663" s="931"/>
      <c r="D663" s="931"/>
      <c r="E663" s="997"/>
      <c r="F663" s="998"/>
    </row>
    <row r="664" spans="1:6" ht="38.25">
      <c r="A664" s="843">
        <v>24</v>
      </c>
      <c r="B664" s="919" t="s">
        <v>1278</v>
      </c>
      <c r="C664" s="931" t="s">
        <v>30</v>
      </c>
      <c r="D664" s="931">
        <v>1</v>
      </c>
      <c r="E664" s="840">
        <v>0</v>
      </c>
      <c r="F664" s="998">
        <f t="shared" si="6"/>
        <v>0</v>
      </c>
    </row>
    <row r="665" spans="1:6">
      <c r="A665" s="843"/>
      <c r="B665" s="919"/>
      <c r="C665" s="931"/>
      <c r="D665" s="931"/>
      <c r="E665" s="997"/>
      <c r="F665" s="998"/>
    </row>
    <row r="666" spans="1:6" ht="25.5">
      <c r="A666" s="843">
        <v>25</v>
      </c>
      <c r="B666" s="919" t="s">
        <v>1279</v>
      </c>
      <c r="C666" s="931" t="s">
        <v>30</v>
      </c>
      <c r="D666" s="931">
        <v>4</v>
      </c>
      <c r="E666" s="840">
        <v>0</v>
      </c>
      <c r="F666" s="998">
        <f t="shared" si="6"/>
        <v>0</v>
      </c>
    </row>
    <row r="667" spans="1:6">
      <c r="A667" s="843"/>
      <c r="B667" s="919"/>
      <c r="C667" s="931"/>
      <c r="D667" s="931"/>
      <c r="E667" s="997"/>
      <c r="F667" s="998"/>
    </row>
    <row r="668" spans="1:6" ht="25.5">
      <c r="A668" s="843">
        <v>26</v>
      </c>
      <c r="B668" s="919" t="s">
        <v>1280</v>
      </c>
      <c r="C668" s="931" t="s">
        <v>30</v>
      </c>
      <c r="D668" s="931">
        <v>2</v>
      </c>
      <c r="E668" s="840">
        <v>0</v>
      </c>
      <c r="F668" s="998">
        <f t="shared" si="6"/>
        <v>0</v>
      </c>
    </row>
    <row r="669" spans="1:6">
      <c r="A669" s="843"/>
      <c r="B669" s="919"/>
      <c r="C669" s="931"/>
      <c r="D669" s="931"/>
      <c r="E669" s="997"/>
      <c r="F669" s="998"/>
    </row>
    <row r="670" spans="1:6" ht="25.5">
      <c r="A670" s="843">
        <v>27</v>
      </c>
      <c r="B670" s="919" t="s">
        <v>1281</v>
      </c>
      <c r="C670" s="931" t="s">
        <v>30</v>
      </c>
      <c r="D670" s="931">
        <v>2</v>
      </c>
      <c r="E670" s="840">
        <v>0</v>
      </c>
      <c r="F670" s="998">
        <f t="shared" si="6"/>
        <v>0</v>
      </c>
    </row>
    <row r="671" spans="1:6">
      <c r="A671" s="843"/>
      <c r="B671" s="919"/>
      <c r="C671" s="931"/>
      <c r="D671" s="931"/>
      <c r="E671" s="997"/>
      <c r="F671" s="998"/>
    </row>
    <row r="672" spans="1:6">
      <c r="A672" s="843">
        <v>28</v>
      </c>
      <c r="B672" s="919" t="s">
        <v>1282</v>
      </c>
      <c r="C672" s="931" t="s">
        <v>30</v>
      </c>
      <c r="D672" s="931">
        <v>4</v>
      </c>
      <c r="E672" s="840">
        <v>0</v>
      </c>
      <c r="F672" s="998">
        <f t="shared" si="6"/>
        <v>0</v>
      </c>
    </row>
    <row r="673" spans="1:6">
      <c r="A673" s="843"/>
      <c r="B673" s="919"/>
      <c r="C673" s="931"/>
      <c r="D673" s="931"/>
      <c r="E673" s="997"/>
      <c r="F673" s="998"/>
    </row>
    <row r="674" spans="1:6">
      <c r="A674" s="843">
        <v>29</v>
      </c>
      <c r="B674" s="919" t="s">
        <v>1283</v>
      </c>
      <c r="C674" s="931" t="s">
        <v>30</v>
      </c>
      <c r="D674" s="931">
        <v>1</v>
      </c>
      <c r="E674" s="840">
        <v>0</v>
      </c>
      <c r="F674" s="998">
        <f t="shared" si="6"/>
        <v>0</v>
      </c>
    </row>
    <row r="675" spans="1:6">
      <c r="A675" s="843"/>
      <c r="B675" s="919"/>
      <c r="C675" s="931"/>
      <c r="D675" s="931"/>
      <c r="E675" s="997"/>
      <c r="F675" s="998"/>
    </row>
    <row r="676" spans="1:6" ht="25.5">
      <c r="A676" s="843">
        <v>30</v>
      </c>
      <c r="B676" s="919" t="s">
        <v>1284</v>
      </c>
      <c r="C676" s="931" t="s">
        <v>554</v>
      </c>
      <c r="D676" s="931">
        <v>1</v>
      </c>
      <c r="E676" s="840">
        <v>0</v>
      </c>
      <c r="F676" s="998">
        <f t="shared" si="6"/>
        <v>0</v>
      </c>
    </row>
    <row r="677" spans="1:6">
      <c r="A677" s="843"/>
      <c r="B677" s="919"/>
      <c r="C677" s="931"/>
      <c r="D677" s="931"/>
      <c r="E677" s="997"/>
      <c r="F677" s="998"/>
    </row>
    <row r="678" spans="1:6" ht="25.5">
      <c r="A678" s="843">
        <v>31</v>
      </c>
      <c r="B678" s="919" t="s">
        <v>1285</v>
      </c>
      <c r="C678" s="931" t="s">
        <v>30</v>
      </c>
      <c r="D678" s="931">
        <v>4</v>
      </c>
      <c r="E678" s="840">
        <v>0</v>
      </c>
      <c r="F678" s="998">
        <f t="shared" si="6"/>
        <v>0</v>
      </c>
    </row>
    <row r="679" spans="1:6">
      <c r="A679" s="843"/>
      <c r="B679" s="919"/>
      <c r="C679" s="931"/>
      <c r="D679" s="931"/>
      <c r="E679" s="997"/>
      <c r="F679" s="998"/>
    </row>
    <row r="680" spans="1:6">
      <c r="A680" s="843">
        <v>32</v>
      </c>
      <c r="B680" s="919" t="s">
        <v>1286</v>
      </c>
      <c r="C680" s="931" t="s">
        <v>30</v>
      </c>
      <c r="D680" s="931">
        <v>1</v>
      </c>
      <c r="E680" s="840">
        <v>0</v>
      </c>
      <c r="F680" s="998">
        <f t="shared" si="6"/>
        <v>0</v>
      </c>
    </row>
    <row r="681" spans="1:6">
      <c r="A681" s="843"/>
      <c r="B681" s="919"/>
      <c r="C681" s="931"/>
      <c r="D681" s="931"/>
      <c r="E681" s="997"/>
      <c r="F681" s="998"/>
    </row>
    <row r="682" spans="1:6" ht="25.5">
      <c r="A682" s="843">
        <v>33</v>
      </c>
      <c r="B682" s="919" t="s">
        <v>1287</v>
      </c>
      <c r="C682" s="931" t="s">
        <v>30</v>
      </c>
      <c r="D682" s="931">
        <v>4</v>
      </c>
      <c r="E682" s="840">
        <v>0</v>
      </c>
      <c r="F682" s="998">
        <f t="shared" si="6"/>
        <v>0</v>
      </c>
    </row>
    <row r="683" spans="1:6">
      <c r="A683" s="843"/>
      <c r="B683" s="919"/>
      <c r="C683" s="931"/>
      <c r="D683" s="931"/>
      <c r="E683" s="997"/>
      <c r="F683" s="998"/>
    </row>
    <row r="684" spans="1:6">
      <c r="A684" s="843">
        <v>34</v>
      </c>
      <c r="B684" s="919" t="s">
        <v>1288</v>
      </c>
      <c r="C684" s="931" t="s">
        <v>30</v>
      </c>
      <c r="D684" s="931">
        <v>1</v>
      </c>
      <c r="E684" s="840">
        <v>0</v>
      </c>
      <c r="F684" s="998">
        <f t="shared" si="6"/>
        <v>0</v>
      </c>
    </row>
    <row r="685" spans="1:6">
      <c r="A685" s="843"/>
      <c r="B685" s="919"/>
      <c r="C685" s="931"/>
      <c r="D685" s="931"/>
      <c r="E685" s="997"/>
      <c r="F685" s="998"/>
    </row>
    <row r="686" spans="1:6">
      <c r="A686" s="843">
        <v>35</v>
      </c>
      <c r="B686" s="919" t="s">
        <v>1289</v>
      </c>
      <c r="C686" s="931" t="s">
        <v>30</v>
      </c>
      <c r="D686" s="931">
        <v>1</v>
      </c>
      <c r="E686" s="840">
        <v>0</v>
      </c>
      <c r="F686" s="998">
        <f t="shared" si="6"/>
        <v>0</v>
      </c>
    </row>
    <row r="687" spans="1:6">
      <c r="A687" s="843"/>
      <c r="B687" s="919"/>
      <c r="C687" s="931"/>
      <c r="D687" s="931"/>
      <c r="E687" s="997"/>
      <c r="F687" s="931"/>
    </row>
    <row r="688" spans="1:6">
      <c r="A688" s="993" t="s">
        <v>1290</v>
      </c>
      <c r="B688" s="994" t="s">
        <v>1291</v>
      </c>
      <c r="C688" s="995"/>
      <c r="D688" s="995"/>
      <c r="E688" s="996"/>
      <c r="F688" s="995"/>
    </row>
    <row r="689" spans="1:6">
      <c r="A689" s="843">
        <v>36</v>
      </c>
      <c r="B689" s="919" t="s">
        <v>1292</v>
      </c>
      <c r="C689" s="931" t="s">
        <v>100</v>
      </c>
      <c r="D689" s="931">
        <v>216</v>
      </c>
      <c r="E689" s="840">
        <v>0</v>
      </c>
      <c r="F689" s="998">
        <f t="shared" ref="F689:F705" si="7">D689*E689</f>
        <v>0</v>
      </c>
    </row>
    <row r="690" spans="1:6">
      <c r="A690" s="843"/>
      <c r="B690" s="919"/>
      <c r="C690" s="931"/>
      <c r="D690" s="931"/>
      <c r="E690" s="997"/>
      <c r="F690" s="998"/>
    </row>
    <row r="691" spans="1:6">
      <c r="A691" s="843">
        <v>37</v>
      </c>
      <c r="B691" s="919" t="s">
        <v>1293</v>
      </c>
      <c r="C691" s="931" t="s">
        <v>100</v>
      </c>
      <c r="D691" s="931">
        <v>194</v>
      </c>
      <c r="E691" s="840">
        <v>0</v>
      </c>
      <c r="F691" s="998">
        <f t="shared" si="7"/>
        <v>0</v>
      </c>
    </row>
    <row r="692" spans="1:6">
      <c r="A692" s="843"/>
      <c r="B692" s="919"/>
      <c r="C692" s="931"/>
      <c r="D692" s="931"/>
      <c r="E692" s="997"/>
      <c r="F692" s="998"/>
    </row>
    <row r="693" spans="1:6">
      <c r="A693" s="843">
        <v>38</v>
      </c>
      <c r="B693" s="919" t="s">
        <v>1294</v>
      </c>
      <c r="C693" s="931" t="s">
        <v>100</v>
      </c>
      <c r="D693" s="931">
        <v>216</v>
      </c>
      <c r="E693" s="840">
        <v>0</v>
      </c>
      <c r="F693" s="998">
        <f t="shared" si="7"/>
        <v>0</v>
      </c>
    </row>
    <row r="694" spans="1:6">
      <c r="A694" s="843"/>
      <c r="B694" s="919"/>
      <c r="C694" s="931"/>
      <c r="D694" s="931"/>
      <c r="E694" s="997"/>
      <c r="F694" s="998"/>
    </row>
    <row r="695" spans="1:6">
      <c r="A695" s="843">
        <v>39</v>
      </c>
      <c r="B695" s="919" t="s">
        <v>1295</v>
      </c>
      <c r="C695" s="931" t="s">
        <v>100</v>
      </c>
      <c r="D695" s="931">
        <v>550</v>
      </c>
      <c r="E695" s="840">
        <v>0</v>
      </c>
      <c r="F695" s="998">
        <f t="shared" si="7"/>
        <v>0</v>
      </c>
    </row>
    <row r="696" spans="1:6">
      <c r="A696" s="843"/>
      <c r="B696" s="919"/>
      <c r="C696" s="931"/>
      <c r="D696" s="931"/>
      <c r="E696" s="997"/>
      <c r="F696" s="998"/>
    </row>
    <row r="697" spans="1:6">
      <c r="A697" s="843">
        <v>40</v>
      </c>
      <c r="B697" s="919" t="s">
        <v>1296</v>
      </c>
      <c r="C697" s="931" t="s">
        <v>100</v>
      </c>
      <c r="D697" s="931">
        <v>130</v>
      </c>
      <c r="E697" s="840">
        <v>0</v>
      </c>
      <c r="F697" s="998">
        <f t="shared" si="7"/>
        <v>0</v>
      </c>
    </row>
    <row r="698" spans="1:6">
      <c r="A698" s="843"/>
      <c r="B698" s="919"/>
      <c r="C698" s="931"/>
      <c r="D698" s="931"/>
      <c r="E698" s="997"/>
      <c r="F698" s="998"/>
    </row>
    <row r="699" spans="1:6">
      <c r="A699" s="843">
        <v>41</v>
      </c>
      <c r="B699" s="919" t="s">
        <v>1297</v>
      </c>
      <c r="C699" s="931" t="s">
        <v>100</v>
      </c>
      <c r="D699" s="931">
        <v>180</v>
      </c>
      <c r="E699" s="840">
        <v>0</v>
      </c>
      <c r="F699" s="998">
        <f t="shared" si="7"/>
        <v>0</v>
      </c>
    </row>
    <row r="700" spans="1:6">
      <c r="A700" s="843"/>
      <c r="B700" s="919"/>
      <c r="C700" s="931"/>
      <c r="D700" s="931"/>
      <c r="E700" s="997"/>
      <c r="F700" s="998"/>
    </row>
    <row r="701" spans="1:6">
      <c r="A701" s="843">
        <v>42</v>
      </c>
      <c r="B701" s="919" t="s">
        <v>1298</v>
      </c>
      <c r="C701" s="931" t="s">
        <v>100</v>
      </c>
      <c r="D701" s="931">
        <v>120</v>
      </c>
      <c r="E701" s="840">
        <v>0</v>
      </c>
      <c r="F701" s="998">
        <f t="shared" si="7"/>
        <v>0</v>
      </c>
    </row>
    <row r="702" spans="1:6">
      <c r="A702" s="843"/>
      <c r="B702" s="919"/>
      <c r="C702" s="931"/>
      <c r="D702" s="931"/>
      <c r="E702" s="997"/>
      <c r="F702" s="998"/>
    </row>
    <row r="703" spans="1:6">
      <c r="A703" s="843">
        <v>43</v>
      </c>
      <c r="B703" s="919" t="s">
        <v>1299</v>
      </c>
      <c r="C703" s="931" t="s">
        <v>30</v>
      </c>
      <c r="D703" s="931">
        <v>1</v>
      </c>
      <c r="E703" s="840">
        <v>0</v>
      </c>
      <c r="F703" s="998">
        <f t="shared" si="7"/>
        <v>0</v>
      </c>
    </row>
    <row r="704" spans="1:6">
      <c r="A704" s="843"/>
      <c r="B704" s="919"/>
      <c r="C704" s="931"/>
      <c r="D704" s="931"/>
      <c r="E704" s="997"/>
      <c r="F704" s="998"/>
    </row>
    <row r="705" spans="1:6">
      <c r="A705" s="843">
        <v>44</v>
      </c>
      <c r="B705" s="919" t="s">
        <v>1300</v>
      </c>
      <c r="C705" s="931" t="s">
        <v>554</v>
      </c>
      <c r="D705" s="931">
        <v>5</v>
      </c>
      <c r="E705" s="840">
        <v>0</v>
      </c>
      <c r="F705" s="998">
        <f t="shared" si="7"/>
        <v>0</v>
      </c>
    </row>
    <row r="706" spans="1:6">
      <c r="A706" s="843"/>
      <c r="B706" s="919"/>
      <c r="C706" s="931"/>
      <c r="D706" s="931"/>
      <c r="E706" s="997"/>
      <c r="F706" s="931"/>
    </row>
    <row r="707" spans="1:6">
      <c r="A707" s="993"/>
      <c r="B707" s="994" t="s">
        <v>1301</v>
      </c>
      <c r="C707" s="995"/>
      <c r="D707" s="995"/>
      <c r="E707" s="996"/>
      <c r="F707" s="995"/>
    </row>
    <row r="708" spans="1:6" ht="25.5">
      <c r="A708" s="843">
        <v>45</v>
      </c>
      <c r="B708" s="919" t="s">
        <v>1302</v>
      </c>
      <c r="C708" s="931" t="s">
        <v>100</v>
      </c>
      <c r="D708" s="931">
        <v>100</v>
      </c>
      <c r="E708" s="840">
        <v>0</v>
      </c>
      <c r="F708" s="998">
        <f>D708*E708</f>
        <v>0</v>
      </c>
    </row>
    <row r="709" spans="1:6">
      <c r="A709" s="843"/>
      <c r="B709" s="919"/>
      <c r="C709" s="931"/>
      <c r="D709" s="931"/>
      <c r="E709" s="997"/>
      <c r="F709" s="998"/>
    </row>
    <row r="710" spans="1:6" ht="25.5">
      <c r="A710" s="843">
        <v>46</v>
      </c>
      <c r="B710" s="919" t="s">
        <v>1303</v>
      </c>
      <c r="C710" s="931" t="s">
        <v>30</v>
      </c>
      <c r="D710" s="931">
        <v>20</v>
      </c>
      <c r="E710" s="840">
        <v>0</v>
      </c>
      <c r="F710" s="998">
        <f>D710*E710</f>
        <v>0</v>
      </c>
    </row>
    <row r="711" spans="1:6">
      <c r="A711" s="843"/>
      <c r="B711" s="919"/>
      <c r="C711" s="931"/>
      <c r="D711" s="931"/>
      <c r="E711" s="997"/>
      <c r="F711" s="998"/>
    </row>
    <row r="712" spans="1:6">
      <c r="A712" s="843">
        <v>47</v>
      </c>
      <c r="B712" s="919" t="s">
        <v>1304</v>
      </c>
      <c r="C712" s="931" t="s">
        <v>5</v>
      </c>
      <c r="D712" s="931">
        <v>20</v>
      </c>
      <c r="E712" s="840">
        <v>0</v>
      </c>
      <c r="F712" s="998">
        <f>D712*E712</f>
        <v>0</v>
      </c>
    </row>
    <row r="713" spans="1:6">
      <c r="A713" s="843"/>
      <c r="B713" s="919"/>
      <c r="C713" s="931"/>
      <c r="D713" s="931"/>
      <c r="E713" s="997"/>
      <c r="F713" s="931"/>
    </row>
    <row r="714" spans="1:6">
      <c r="A714" s="993" t="s">
        <v>1305</v>
      </c>
      <c r="B714" s="994" t="s">
        <v>1306</v>
      </c>
      <c r="C714" s="995"/>
      <c r="D714" s="995"/>
      <c r="E714" s="996"/>
      <c r="F714" s="995"/>
    </row>
    <row r="715" spans="1:6">
      <c r="A715" s="843">
        <v>48</v>
      </c>
      <c r="B715" s="919" t="s">
        <v>1307</v>
      </c>
      <c r="C715" s="931" t="s">
        <v>100</v>
      </c>
      <c r="D715" s="931">
        <v>100</v>
      </c>
      <c r="E715" s="840">
        <v>0</v>
      </c>
      <c r="F715" s="998">
        <f t="shared" ref="F715:F747" si="8">D715*E715</f>
        <v>0</v>
      </c>
    </row>
    <row r="716" spans="1:6">
      <c r="A716" s="843"/>
      <c r="B716" s="919"/>
      <c r="C716" s="931"/>
      <c r="D716" s="931"/>
      <c r="E716" s="997"/>
      <c r="F716" s="998"/>
    </row>
    <row r="717" spans="1:6" ht="25.5">
      <c r="A717" s="843">
        <v>49</v>
      </c>
      <c r="B717" s="919" t="s">
        <v>1308</v>
      </c>
      <c r="C717" s="931" t="s">
        <v>969</v>
      </c>
      <c r="D717" s="931">
        <v>7</v>
      </c>
      <c r="E717" s="840">
        <v>0</v>
      </c>
      <c r="F717" s="998">
        <f t="shared" si="8"/>
        <v>0</v>
      </c>
    </row>
    <row r="718" spans="1:6">
      <c r="A718" s="843"/>
      <c r="B718" s="919"/>
      <c r="C718" s="931"/>
      <c r="D718" s="931"/>
      <c r="E718" s="997"/>
      <c r="F718" s="998"/>
    </row>
    <row r="719" spans="1:6">
      <c r="A719" s="843">
        <v>50</v>
      </c>
      <c r="B719" s="919" t="s">
        <v>1309</v>
      </c>
      <c r="C719" s="931" t="s">
        <v>969</v>
      </c>
      <c r="D719" s="931">
        <v>5</v>
      </c>
      <c r="E719" s="840">
        <v>0</v>
      </c>
      <c r="F719" s="998">
        <f t="shared" si="8"/>
        <v>0</v>
      </c>
    </row>
    <row r="720" spans="1:6">
      <c r="A720" s="843"/>
      <c r="B720" s="919"/>
      <c r="C720" s="931"/>
      <c r="D720" s="931"/>
      <c r="E720" s="997"/>
      <c r="F720" s="998"/>
    </row>
    <row r="721" spans="1:6" ht="25.5">
      <c r="A721" s="843">
        <v>51</v>
      </c>
      <c r="B721" s="919" t="s">
        <v>1310</v>
      </c>
      <c r="C721" s="931" t="s">
        <v>969</v>
      </c>
      <c r="D721" s="931">
        <v>2</v>
      </c>
      <c r="E721" s="840">
        <v>0</v>
      </c>
      <c r="F721" s="998">
        <f t="shared" si="8"/>
        <v>0</v>
      </c>
    </row>
    <row r="722" spans="1:6">
      <c r="A722" s="843"/>
      <c r="B722" s="919"/>
      <c r="C722" s="931"/>
      <c r="D722" s="931"/>
      <c r="E722" s="997"/>
      <c r="F722" s="998"/>
    </row>
    <row r="723" spans="1:6">
      <c r="A723" s="843">
        <v>52</v>
      </c>
      <c r="B723" s="919" t="s">
        <v>1311</v>
      </c>
      <c r="C723" s="931" t="s">
        <v>969</v>
      </c>
      <c r="D723" s="931">
        <v>1.75</v>
      </c>
      <c r="E723" s="840">
        <v>0</v>
      </c>
      <c r="F723" s="998">
        <f t="shared" si="8"/>
        <v>0</v>
      </c>
    </row>
    <row r="724" spans="1:6">
      <c r="A724" s="843"/>
      <c r="B724" s="919"/>
      <c r="C724" s="931"/>
      <c r="D724" s="931"/>
      <c r="E724" s="997"/>
      <c r="F724" s="998"/>
    </row>
    <row r="725" spans="1:6">
      <c r="A725" s="843">
        <v>53</v>
      </c>
      <c r="B725" s="919" t="s">
        <v>1312</v>
      </c>
      <c r="C725" s="931" t="s">
        <v>100</v>
      </c>
      <c r="D725" s="931">
        <v>100</v>
      </c>
      <c r="E725" s="840">
        <v>0</v>
      </c>
      <c r="F725" s="998">
        <f t="shared" si="8"/>
        <v>0</v>
      </c>
    </row>
    <row r="726" spans="1:6">
      <c r="A726" s="843"/>
      <c r="B726" s="919"/>
      <c r="C726" s="931"/>
      <c r="D726" s="931"/>
      <c r="E726" s="997"/>
      <c r="F726" s="998"/>
    </row>
    <row r="727" spans="1:6" ht="25.5">
      <c r="A727" s="843">
        <v>54</v>
      </c>
      <c r="B727" s="919" t="s">
        <v>1313</v>
      </c>
      <c r="C727" s="931" t="s">
        <v>100</v>
      </c>
      <c r="D727" s="931">
        <v>6</v>
      </c>
      <c r="E727" s="840">
        <v>0</v>
      </c>
      <c r="F727" s="998">
        <f t="shared" si="8"/>
        <v>0</v>
      </c>
    </row>
    <row r="728" spans="1:6">
      <c r="A728" s="843"/>
      <c r="B728" s="919"/>
      <c r="C728" s="931"/>
      <c r="D728" s="931"/>
      <c r="E728" s="997"/>
      <c r="F728" s="998"/>
    </row>
    <row r="729" spans="1:6" ht="25.5">
      <c r="A729" s="843">
        <v>55</v>
      </c>
      <c r="B729" s="919" t="s">
        <v>1314</v>
      </c>
      <c r="C729" s="931" t="s">
        <v>100</v>
      </c>
      <c r="D729" s="931">
        <v>12</v>
      </c>
      <c r="E729" s="840">
        <v>0</v>
      </c>
      <c r="F729" s="998">
        <f t="shared" si="8"/>
        <v>0</v>
      </c>
    </row>
    <row r="730" spans="1:6">
      <c r="A730" s="843"/>
      <c r="B730" s="919"/>
      <c r="C730" s="931"/>
      <c r="D730" s="931"/>
      <c r="E730" s="997"/>
      <c r="F730" s="998"/>
    </row>
    <row r="731" spans="1:6">
      <c r="A731" s="843">
        <v>56</v>
      </c>
      <c r="B731" s="919" t="s">
        <v>1315</v>
      </c>
      <c r="C731" s="931" t="s">
        <v>100</v>
      </c>
      <c r="D731" s="931">
        <v>10</v>
      </c>
      <c r="E731" s="840">
        <v>0</v>
      </c>
      <c r="F731" s="998">
        <f t="shared" si="8"/>
        <v>0</v>
      </c>
    </row>
    <row r="732" spans="1:6">
      <c r="A732" s="843"/>
      <c r="B732" s="919"/>
      <c r="C732" s="931"/>
      <c r="D732" s="931"/>
      <c r="E732" s="997"/>
      <c r="F732" s="998"/>
    </row>
    <row r="733" spans="1:6" ht="25.5">
      <c r="A733" s="843">
        <v>57</v>
      </c>
      <c r="B733" s="919" t="s">
        <v>1316</v>
      </c>
      <c r="C733" s="931" t="s">
        <v>100</v>
      </c>
      <c r="D733" s="931">
        <v>84</v>
      </c>
      <c r="E733" s="840">
        <v>0</v>
      </c>
      <c r="F733" s="998">
        <f t="shared" si="8"/>
        <v>0</v>
      </c>
    </row>
    <row r="734" spans="1:6">
      <c r="A734" s="843"/>
      <c r="B734" s="919"/>
      <c r="C734" s="931"/>
      <c r="D734" s="931"/>
      <c r="E734" s="997"/>
      <c r="F734" s="998"/>
    </row>
    <row r="735" spans="1:6" ht="38.25">
      <c r="A735" s="843">
        <v>58</v>
      </c>
      <c r="B735" s="919" t="s">
        <v>1317</v>
      </c>
      <c r="C735" s="931" t="s">
        <v>30</v>
      </c>
      <c r="D735" s="931">
        <v>12</v>
      </c>
      <c r="E735" s="840">
        <v>0</v>
      </c>
      <c r="F735" s="998">
        <f t="shared" si="8"/>
        <v>0</v>
      </c>
    </row>
    <row r="736" spans="1:6">
      <c r="A736" s="843"/>
      <c r="B736" s="919"/>
      <c r="C736" s="931"/>
      <c r="D736" s="931"/>
      <c r="E736" s="997"/>
      <c r="F736" s="998"/>
    </row>
    <row r="737" spans="1:6" ht="25.5">
      <c r="A737" s="843">
        <v>59</v>
      </c>
      <c r="B737" s="919" t="s">
        <v>1318</v>
      </c>
      <c r="C737" s="931" t="s">
        <v>30</v>
      </c>
      <c r="D737" s="931">
        <v>1</v>
      </c>
      <c r="E737" s="840">
        <v>0</v>
      </c>
      <c r="F737" s="998">
        <f t="shared" si="8"/>
        <v>0</v>
      </c>
    </row>
    <row r="738" spans="1:6">
      <c r="A738" s="843"/>
      <c r="B738" s="919"/>
      <c r="C738" s="931"/>
      <c r="D738" s="931"/>
      <c r="E738" s="997"/>
      <c r="F738" s="998"/>
    </row>
    <row r="739" spans="1:6" ht="25.5">
      <c r="A739" s="843">
        <v>60</v>
      </c>
      <c r="B739" s="919" t="s">
        <v>1319</v>
      </c>
      <c r="C739" s="931" t="s">
        <v>30</v>
      </c>
      <c r="D739" s="931">
        <v>2</v>
      </c>
      <c r="E739" s="840">
        <v>0</v>
      </c>
      <c r="F739" s="998">
        <f t="shared" si="8"/>
        <v>0</v>
      </c>
    </row>
    <row r="740" spans="1:6">
      <c r="A740" s="843"/>
      <c r="B740" s="919"/>
      <c r="C740" s="931"/>
      <c r="D740" s="931"/>
      <c r="E740" s="997"/>
      <c r="F740" s="998"/>
    </row>
    <row r="741" spans="1:6">
      <c r="A741" s="843">
        <v>61</v>
      </c>
      <c r="B741" s="919" t="s">
        <v>1320</v>
      </c>
      <c r="C741" s="931" t="s">
        <v>100</v>
      </c>
      <c r="D741" s="931">
        <v>48</v>
      </c>
      <c r="E741" s="840">
        <v>0</v>
      </c>
      <c r="F741" s="998">
        <f t="shared" si="8"/>
        <v>0</v>
      </c>
    </row>
    <row r="742" spans="1:6">
      <c r="A742" s="843"/>
      <c r="B742" s="919"/>
      <c r="C742" s="931"/>
      <c r="D742" s="931"/>
      <c r="E742" s="997"/>
      <c r="F742" s="998"/>
    </row>
    <row r="743" spans="1:6">
      <c r="A743" s="843">
        <v>62</v>
      </c>
      <c r="B743" s="919" t="s">
        <v>1321</v>
      </c>
      <c r="C743" s="931" t="s">
        <v>100</v>
      </c>
      <c r="D743" s="931">
        <v>363.5</v>
      </c>
      <c r="E743" s="840">
        <v>0</v>
      </c>
      <c r="F743" s="998">
        <f t="shared" si="8"/>
        <v>0</v>
      </c>
    </row>
    <row r="744" spans="1:6">
      <c r="A744" s="843"/>
      <c r="B744" s="919"/>
      <c r="C744" s="931"/>
      <c r="D744" s="931"/>
      <c r="E744" s="997"/>
      <c r="F744" s="998"/>
    </row>
    <row r="745" spans="1:6" ht="38.25">
      <c r="A745" s="843">
        <v>63</v>
      </c>
      <c r="B745" s="919" t="s">
        <v>1322</v>
      </c>
      <c r="C745" s="931" t="s">
        <v>30</v>
      </c>
      <c r="D745" s="931">
        <v>2</v>
      </c>
      <c r="E745" s="840">
        <v>0</v>
      </c>
      <c r="F745" s="998">
        <f t="shared" si="8"/>
        <v>0</v>
      </c>
    </row>
    <row r="746" spans="1:6">
      <c r="A746" s="843"/>
      <c r="B746" s="919"/>
      <c r="C746" s="931"/>
      <c r="D746" s="931"/>
      <c r="E746" s="997"/>
      <c r="F746" s="998"/>
    </row>
    <row r="747" spans="1:6" ht="25.5">
      <c r="A747" s="843">
        <v>64</v>
      </c>
      <c r="B747" s="919" t="s">
        <v>1319</v>
      </c>
      <c r="C747" s="931" t="s">
        <v>30</v>
      </c>
      <c r="D747" s="931">
        <v>2</v>
      </c>
      <c r="E747" s="840">
        <v>0</v>
      </c>
      <c r="F747" s="998">
        <f t="shared" si="8"/>
        <v>0</v>
      </c>
    </row>
    <row r="748" spans="1:6">
      <c r="A748" s="843" t="s">
        <v>791</v>
      </c>
      <c r="B748" s="919"/>
      <c r="C748" s="931"/>
      <c r="D748" s="931"/>
      <c r="E748" s="997"/>
      <c r="F748" s="931"/>
    </row>
    <row r="749" spans="1:6">
      <c r="A749" s="993" t="s">
        <v>791</v>
      </c>
      <c r="B749" s="994" t="s">
        <v>1323</v>
      </c>
      <c r="C749" s="995"/>
      <c r="D749" s="995"/>
      <c r="E749" s="996"/>
      <c r="F749" s="995"/>
    </row>
    <row r="750" spans="1:6" ht="25.5">
      <c r="A750" s="843">
        <v>65</v>
      </c>
      <c r="B750" s="919" t="s">
        <v>1324</v>
      </c>
      <c r="C750" s="931" t="s">
        <v>30</v>
      </c>
      <c r="D750" s="931">
        <v>1</v>
      </c>
      <c r="E750" s="840">
        <v>0</v>
      </c>
      <c r="F750" s="998">
        <f t="shared" ref="F750:F766" si="9">D750*E750</f>
        <v>0</v>
      </c>
    </row>
    <row r="751" spans="1:6">
      <c r="A751" s="843"/>
      <c r="B751" s="919"/>
      <c r="C751" s="931"/>
      <c r="D751" s="931"/>
      <c r="E751" s="997"/>
      <c r="F751" s="998"/>
    </row>
    <row r="752" spans="1:6">
      <c r="A752" s="843">
        <v>66</v>
      </c>
      <c r="B752" s="919" t="s">
        <v>1325</v>
      </c>
      <c r="C752" s="931" t="s">
        <v>30</v>
      </c>
      <c r="D752" s="931">
        <v>1</v>
      </c>
      <c r="E752" s="840">
        <v>0</v>
      </c>
      <c r="F752" s="998">
        <f t="shared" si="9"/>
        <v>0</v>
      </c>
    </row>
    <row r="753" spans="1:6">
      <c r="A753" s="843"/>
      <c r="B753" s="919"/>
      <c r="C753" s="931"/>
      <c r="D753" s="931"/>
      <c r="E753" s="997"/>
      <c r="F753" s="998"/>
    </row>
    <row r="754" spans="1:6">
      <c r="A754" s="843">
        <v>67</v>
      </c>
      <c r="B754" s="919" t="s">
        <v>1326</v>
      </c>
      <c r="C754" s="931" t="s">
        <v>30</v>
      </c>
      <c r="D754" s="931">
        <v>1</v>
      </c>
      <c r="E754" s="840">
        <v>0</v>
      </c>
      <c r="F754" s="998">
        <f t="shared" si="9"/>
        <v>0</v>
      </c>
    </row>
    <row r="755" spans="1:6">
      <c r="A755" s="843"/>
      <c r="B755" s="919"/>
      <c r="C755" s="931"/>
      <c r="D755" s="931"/>
      <c r="E755" s="997"/>
      <c r="F755" s="998"/>
    </row>
    <row r="756" spans="1:6">
      <c r="A756" s="843">
        <v>68</v>
      </c>
      <c r="B756" s="919" t="s">
        <v>1327</v>
      </c>
      <c r="C756" s="931" t="s">
        <v>30</v>
      </c>
      <c r="D756" s="931">
        <v>1</v>
      </c>
      <c r="E756" s="840">
        <v>0</v>
      </c>
      <c r="F756" s="998">
        <f t="shared" si="9"/>
        <v>0</v>
      </c>
    </row>
    <row r="757" spans="1:6">
      <c r="A757" s="843"/>
      <c r="B757" s="919"/>
      <c r="C757" s="931"/>
      <c r="D757" s="931"/>
      <c r="E757" s="997"/>
      <c r="F757" s="998"/>
    </row>
    <row r="758" spans="1:6">
      <c r="A758" s="843">
        <v>69</v>
      </c>
      <c r="B758" s="919" t="s">
        <v>1328</v>
      </c>
      <c r="C758" s="931" t="s">
        <v>30</v>
      </c>
      <c r="D758" s="931">
        <v>1</v>
      </c>
      <c r="E758" s="840">
        <v>0</v>
      </c>
      <c r="F758" s="998">
        <f t="shared" si="9"/>
        <v>0</v>
      </c>
    </row>
    <row r="759" spans="1:6">
      <c r="A759" s="843"/>
      <c r="B759" s="919"/>
      <c r="C759" s="931"/>
      <c r="D759" s="931"/>
      <c r="E759" s="997"/>
      <c r="F759" s="998"/>
    </row>
    <row r="760" spans="1:6">
      <c r="A760" s="843">
        <v>70</v>
      </c>
      <c r="B760" s="919" t="s">
        <v>1329</v>
      </c>
      <c r="C760" s="931" t="s">
        <v>30</v>
      </c>
      <c r="D760" s="931">
        <v>1</v>
      </c>
      <c r="E760" s="840">
        <v>0</v>
      </c>
      <c r="F760" s="998">
        <f t="shared" si="9"/>
        <v>0</v>
      </c>
    </row>
    <row r="761" spans="1:6">
      <c r="A761" s="843"/>
      <c r="B761" s="919"/>
      <c r="C761" s="931"/>
      <c r="D761" s="931"/>
      <c r="E761" s="997"/>
      <c r="F761" s="998"/>
    </row>
    <row r="762" spans="1:6">
      <c r="A762" s="843">
        <v>71</v>
      </c>
      <c r="B762" s="919" t="s">
        <v>1330</v>
      </c>
      <c r="C762" s="931" t="s">
        <v>30</v>
      </c>
      <c r="D762" s="931">
        <v>1</v>
      </c>
      <c r="E762" s="840">
        <v>0</v>
      </c>
      <c r="F762" s="998">
        <f t="shared" si="9"/>
        <v>0</v>
      </c>
    </row>
    <row r="763" spans="1:6">
      <c r="A763" s="843"/>
      <c r="B763" s="919"/>
      <c r="C763" s="931"/>
      <c r="D763" s="931"/>
      <c r="E763" s="997"/>
      <c r="F763" s="998"/>
    </row>
    <row r="764" spans="1:6">
      <c r="A764" s="843">
        <v>72</v>
      </c>
      <c r="B764" s="919" t="s">
        <v>1331</v>
      </c>
      <c r="C764" s="931" t="s">
        <v>30</v>
      </c>
      <c r="D764" s="931">
        <v>1</v>
      </c>
      <c r="E764" s="840">
        <v>0</v>
      </c>
      <c r="F764" s="998">
        <f t="shared" si="9"/>
        <v>0</v>
      </c>
    </row>
    <row r="765" spans="1:6">
      <c r="A765" s="843"/>
      <c r="B765" s="919"/>
      <c r="C765" s="931"/>
      <c r="D765" s="931"/>
      <c r="E765" s="997"/>
      <c r="F765" s="998"/>
    </row>
    <row r="766" spans="1:6">
      <c r="A766" s="843">
        <v>73</v>
      </c>
      <c r="B766" s="919" t="s">
        <v>1332</v>
      </c>
      <c r="C766" s="931" t="s">
        <v>30</v>
      </c>
      <c r="D766" s="931">
        <v>1</v>
      </c>
      <c r="E766" s="840">
        <v>0</v>
      </c>
      <c r="F766" s="998">
        <f t="shared" si="9"/>
        <v>0</v>
      </c>
    </row>
    <row r="767" spans="1:6">
      <c r="A767" s="843"/>
      <c r="B767" s="919"/>
      <c r="C767" s="931"/>
      <c r="D767" s="931"/>
      <c r="E767" s="997"/>
      <c r="F767" s="998"/>
    </row>
    <row r="768" spans="1:6" s="907" customFormat="1">
      <c r="A768" s="955" t="str">
        <f>A613</f>
        <v>6.11</v>
      </c>
      <c r="B768" s="956" t="str">
        <f>B613</f>
        <v>VAROVANJE NIVOJSKEGA ŽELEZNIŠKEGA PREHODA</v>
      </c>
      <c r="C768" s="957"/>
      <c r="D768" s="957"/>
      <c r="E768" s="958"/>
      <c r="F768" s="300">
        <f>SUM(F616:F766)</f>
        <v>0</v>
      </c>
    </row>
    <row r="770" spans="1:6" s="654" customFormat="1" ht="15" customHeight="1">
      <c r="A770" s="525" t="s">
        <v>1375</v>
      </c>
      <c r="B770" s="550" t="s">
        <v>3</v>
      </c>
      <c r="C770" s="530"/>
      <c r="D770" s="531"/>
      <c r="E770" s="538"/>
      <c r="F770" s="538"/>
    </row>
    <row r="771" spans="1:6" s="130" customFormat="1" ht="15">
      <c r="A771" s="546"/>
      <c r="B771" s="551"/>
      <c r="C771" s="170"/>
      <c r="D771" s="171"/>
      <c r="E771" s="183"/>
      <c r="F771" s="183"/>
    </row>
    <row r="772" spans="1:6" s="130" customFormat="1" ht="14.25">
      <c r="A772" s="526" t="str">
        <f>A116</f>
        <v>6.1</v>
      </c>
      <c r="B772" s="526" t="str">
        <f>B116</f>
        <v>KABLOVOD</v>
      </c>
      <c r="C772" s="170"/>
      <c r="D772" s="171"/>
      <c r="E772" s="183"/>
      <c r="F772" s="183">
        <f>F116</f>
        <v>0</v>
      </c>
    </row>
    <row r="773" spans="1:6" s="130" customFormat="1" ht="14.25">
      <c r="A773" s="526" t="str">
        <f>A177</f>
        <v>6.2</v>
      </c>
      <c r="B773" s="526" t="str">
        <f>B177</f>
        <v>STRELOVODNA INSTALACIJA</v>
      </c>
      <c r="C773" s="170"/>
      <c r="D773" s="171"/>
      <c r="E773" s="183"/>
      <c r="F773" s="183">
        <f>F177</f>
        <v>0</v>
      </c>
    </row>
    <row r="774" spans="1:6" s="130" customFormat="1" ht="14.25">
      <c r="A774" s="526" t="str">
        <f>A360</f>
        <v>6.3</v>
      </c>
      <c r="B774" s="526" t="str">
        <f>B360</f>
        <v>INŠTALACIJSKI MATERIAL</v>
      </c>
      <c r="C774" s="170"/>
      <c r="D774" s="171"/>
      <c r="E774" s="183"/>
      <c r="F774" s="183">
        <f>F360</f>
        <v>0</v>
      </c>
    </row>
    <row r="775" spans="1:6" s="130" customFormat="1" ht="14.25">
      <c r="A775" s="526" t="str">
        <f>A387</f>
        <v>6.4</v>
      </c>
      <c r="B775" s="526" t="str">
        <f>B387</f>
        <v>RAZSVETLJAVA</v>
      </c>
      <c r="C775" s="170"/>
      <c r="D775" s="171"/>
      <c r="E775" s="183"/>
      <c r="F775" s="183">
        <f>F387</f>
        <v>0</v>
      </c>
    </row>
    <row r="776" spans="1:6" s="130" customFormat="1" ht="14.25">
      <c r="A776" s="526" t="str">
        <f>A445</f>
        <v>6.5</v>
      </c>
      <c r="B776" s="526" t="str">
        <f>B445</f>
        <v>ZUNANJA RAZSVETLJAVA</v>
      </c>
      <c r="C776" s="170"/>
      <c r="D776" s="171"/>
      <c r="E776" s="183"/>
      <c r="F776" s="183">
        <f>F445</f>
        <v>0</v>
      </c>
    </row>
    <row r="777" spans="1:6" s="130" customFormat="1" ht="14.25">
      <c r="A777" s="526" t="str">
        <f>A479</f>
        <v>6.6</v>
      </c>
      <c r="B777" s="526" t="str">
        <f>B479</f>
        <v>UNIVERZALNO OŽIČENJE</v>
      </c>
      <c r="C777" s="170"/>
      <c r="D777" s="171"/>
      <c r="E777" s="183"/>
      <c r="F777" s="183">
        <f>F479</f>
        <v>0</v>
      </c>
    </row>
    <row r="778" spans="1:6" s="130" customFormat="1" ht="14.25">
      <c r="A778" s="547" t="str">
        <f>A519</f>
        <v>6.7</v>
      </c>
      <c r="B778" s="547" t="str">
        <f>B519</f>
        <v>JAVLJANJE POŽARA</v>
      </c>
      <c r="C778" s="170"/>
      <c r="D778" s="171"/>
      <c r="E778" s="183"/>
      <c r="F778" s="183">
        <f>F519</f>
        <v>0</v>
      </c>
    </row>
    <row r="779" spans="1:6" s="130" customFormat="1" ht="14.25">
      <c r="A779" s="547" t="str">
        <f>A547</f>
        <v>6.8</v>
      </c>
      <c r="B779" s="547" t="str">
        <f>B547</f>
        <v>VIDEO NADZOR</v>
      </c>
      <c r="C779" s="170"/>
      <c r="D779" s="171"/>
      <c r="E779" s="183"/>
      <c r="F779" s="183">
        <f>F547</f>
        <v>0</v>
      </c>
    </row>
    <row r="780" spans="1:6" s="130" customFormat="1" ht="14.25">
      <c r="A780" s="547" t="str">
        <f>A590</f>
        <v>6.9</v>
      </c>
      <c r="B780" s="547" t="str">
        <f>B590</f>
        <v>KONTROLA PRISTOPA</v>
      </c>
      <c r="C780" s="170"/>
      <c r="D780" s="171"/>
      <c r="E780" s="183"/>
      <c r="F780" s="183">
        <f>F590</f>
        <v>0</v>
      </c>
    </row>
    <row r="781" spans="1:6" s="130" customFormat="1" ht="14.25">
      <c r="A781" s="547" t="str">
        <f>A610</f>
        <v>6.10</v>
      </c>
      <c r="B781" s="547" t="str">
        <f>B610</f>
        <v>DOMOFONI</v>
      </c>
      <c r="C781" s="170"/>
      <c r="D781" s="171"/>
      <c r="E781" s="183"/>
      <c r="F781" s="183">
        <f>F610</f>
        <v>0</v>
      </c>
    </row>
    <row r="782" spans="1:6" s="130" customFormat="1" ht="14.25">
      <c r="A782" s="547" t="str">
        <f>A768</f>
        <v>6.11</v>
      </c>
      <c r="B782" s="547" t="str">
        <f>B768</f>
        <v>VAROVANJE NIVOJSKEGA ŽELEZNIŠKEGA PREHODA</v>
      </c>
      <c r="C782" s="170"/>
      <c r="D782" s="171"/>
      <c r="E782" s="183"/>
      <c r="F782" s="183">
        <f>F768</f>
        <v>0</v>
      </c>
    </row>
    <row r="783" spans="1:6" s="130" customFormat="1" ht="15.75" thickBot="1">
      <c r="A783" s="548"/>
      <c r="B783" s="552"/>
      <c r="C783" s="532"/>
      <c r="D783" s="533"/>
      <c r="E783" s="539"/>
      <c r="F783" s="183"/>
    </row>
    <row r="784" spans="1:6" s="656" customFormat="1" ht="16.5" thickTop="1" thickBot="1">
      <c r="A784" s="545" t="str">
        <f>A2</f>
        <v>6.</v>
      </c>
      <c r="B784" s="552" t="str">
        <f>B2</f>
        <v>ELEKTRO INSTALACIJE</v>
      </c>
      <c r="C784" s="542"/>
      <c r="D784" s="543"/>
      <c r="E784" s="544"/>
      <c r="F784" s="549">
        <f>SUM(F772:F783)</f>
        <v>0</v>
      </c>
    </row>
    <row r="785" spans="1:6" ht="13.5" thickTop="1"/>
    <row r="786" spans="1:6">
      <c r="A786" s="835"/>
      <c r="B786" s="834"/>
      <c r="C786" s="834"/>
      <c r="D786" s="834"/>
      <c r="E786" s="834"/>
      <c r="F786" s="834"/>
    </row>
    <row r="787" spans="1:6">
      <c r="A787" s="835"/>
      <c r="B787" s="834"/>
      <c r="C787" s="834"/>
      <c r="D787" s="834"/>
      <c r="E787" s="834"/>
      <c r="F787" s="834"/>
    </row>
    <row r="788" spans="1:6">
      <c r="A788" s="835"/>
      <c r="B788" s="834"/>
      <c r="C788" s="834"/>
      <c r="D788" s="834"/>
      <c r="E788" s="834"/>
      <c r="F788" s="834"/>
    </row>
    <row r="789" spans="1:6">
      <c r="A789" s="835"/>
      <c r="B789" s="834"/>
      <c r="C789" s="834"/>
      <c r="D789" s="834"/>
      <c r="E789" s="834"/>
      <c r="F789" s="834"/>
    </row>
  </sheetData>
  <sheetProtection algorithmName="SHA-512" hashValue="RneM10r2y7oOq3fEnR/EtI69OU97f6seQpV20nylsiBD382ZhRG76W1/eJ2kuRpm/DgcKeqSpbl/GPmDrMS/wg==" saltValue="BuXWoWQCMhzMd7Bq43Y7YQ==" spinCount="100000" sheet="1" objects="1" scenarios="1" selectLockedCells="1"/>
  <pageMargins left="0.78740157480314965" right="0.39370078740157483" top="0.59055118110236227" bottom="0.59055118110236227" header="0.39370078740157483" footer="0.39370078740157483"/>
  <pageSetup paperSize="9" scale="95" orientation="portrait" r:id="rId1"/>
  <headerFooter>
    <oddFooter>&amp;C&amp;P</oddFooter>
  </headerFooter>
  <rowBreaks count="13" manualBreakCount="13">
    <brk id="45" max="16383" man="1"/>
    <brk id="107" max="5" man="1"/>
    <brk id="118" max="16383" man="1"/>
    <brk id="179" max="16383" man="1"/>
    <brk id="362" max="16383" man="1"/>
    <brk id="389" max="16383" man="1"/>
    <brk id="447" max="16383" man="1"/>
    <brk id="481" max="16383" man="1"/>
    <brk id="521" max="16383" man="1"/>
    <brk id="549" max="16383" man="1"/>
    <brk id="580" max="16383" man="1"/>
    <brk id="592" max="16383" man="1"/>
    <brk id="61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5"/>
  <sheetViews>
    <sheetView showZeros="0" topLeftCell="A73" zoomScale="140" zoomScaleNormal="140" zoomScaleSheetLayoutView="140" workbookViewId="0">
      <selection activeCell="E235" sqref="E235"/>
    </sheetView>
  </sheetViews>
  <sheetFormatPr defaultColWidth="9.140625" defaultRowHeight="12.75"/>
  <cols>
    <col min="1" max="1" width="6.5703125" style="515" customWidth="1"/>
    <col min="2" max="2" width="48.5703125" style="399" customWidth="1"/>
    <col min="3" max="3" width="6" style="399" customWidth="1"/>
    <col min="4" max="4" width="6.28515625" style="399" customWidth="1"/>
    <col min="5" max="5" width="10.7109375" style="399" customWidth="1"/>
    <col min="6" max="6" width="11.28515625" style="399" customWidth="1"/>
    <col min="7" max="16384" width="9.140625" style="399"/>
  </cols>
  <sheetData>
    <row r="1" spans="1:6">
      <c r="A1" s="509" t="s">
        <v>1376</v>
      </c>
      <c r="B1" s="396"/>
      <c r="C1" s="397"/>
      <c r="D1" s="398"/>
      <c r="E1" s="1013"/>
      <c r="F1" s="1014"/>
    </row>
    <row r="2" spans="1:6">
      <c r="A2" s="510" t="s">
        <v>521</v>
      </c>
      <c r="B2" s="261"/>
      <c r="C2" s="400"/>
      <c r="D2" s="401"/>
      <c r="E2" s="1015"/>
      <c r="F2" s="1015"/>
    </row>
    <row r="3" spans="1:6">
      <c r="A3" s="510"/>
      <c r="B3" s="261"/>
      <c r="C3" s="402"/>
      <c r="D3" s="400"/>
      <c r="E3" s="400"/>
      <c r="F3" s="400"/>
    </row>
    <row r="4" spans="1:6" s="403" customFormat="1" ht="27">
      <c r="A4" s="516" t="s">
        <v>107</v>
      </c>
      <c r="B4" s="262" t="s">
        <v>106</v>
      </c>
      <c r="C4" s="263" t="s">
        <v>0</v>
      </c>
      <c r="D4" s="264" t="s">
        <v>1</v>
      </c>
      <c r="E4" s="265" t="s">
        <v>522</v>
      </c>
      <c r="F4" s="265" t="s">
        <v>523</v>
      </c>
    </row>
    <row r="5" spans="1:6" s="400" customFormat="1" ht="11.25">
      <c r="A5" s="511"/>
      <c r="B5" s="266"/>
      <c r="C5" s="404"/>
      <c r="D5" s="405"/>
      <c r="E5" s="405"/>
      <c r="F5" s="405"/>
    </row>
    <row r="6" spans="1:6" s="410" customFormat="1" ht="18">
      <c r="A6" s="406" t="s">
        <v>173</v>
      </c>
      <c r="B6" s="337" t="s">
        <v>178</v>
      </c>
      <c r="C6" s="407"/>
      <c r="D6" s="408"/>
      <c r="E6" s="408"/>
      <c r="F6" s="409"/>
    </row>
    <row r="7" spans="1:6" ht="15.75">
      <c r="A7" s="512"/>
      <c r="B7" s="411"/>
      <c r="C7" s="412"/>
      <c r="D7" s="413"/>
      <c r="E7" s="413"/>
      <c r="F7" s="414"/>
    </row>
    <row r="8" spans="1:6" ht="15">
      <c r="A8" s="415"/>
      <c r="B8" s="416" t="s">
        <v>1362</v>
      </c>
      <c r="C8" s="417"/>
      <c r="D8" s="417"/>
      <c r="E8" s="417"/>
      <c r="F8" s="418"/>
    </row>
    <row r="9" spans="1:6" s="419" customFormat="1">
      <c r="A9" s="338" t="s">
        <v>4</v>
      </c>
      <c r="B9" s="1072" t="s">
        <v>524</v>
      </c>
      <c r="C9" s="1072"/>
      <c r="D9" s="1072"/>
      <c r="E9" s="1072"/>
      <c r="F9" s="1016"/>
    </row>
    <row r="10" spans="1:6" s="419" customFormat="1">
      <c r="A10" s="338" t="s">
        <v>9</v>
      </c>
      <c r="B10" s="1072" t="s">
        <v>525</v>
      </c>
      <c r="C10" s="1072"/>
      <c r="D10" s="1072"/>
      <c r="E10" s="1072"/>
      <c r="F10" s="1016"/>
    </row>
    <row r="11" spans="1:6" s="419" customFormat="1">
      <c r="A11" s="338" t="s">
        <v>80</v>
      </c>
      <c r="B11" s="1072" t="s">
        <v>526</v>
      </c>
      <c r="C11" s="1072"/>
      <c r="D11" s="1072"/>
      <c r="E11" s="1072"/>
      <c r="F11" s="1016"/>
    </row>
    <row r="12" spans="1:6" s="419" customFormat="1">
      <c r="A12" s="338" t="s">
        <v>26</v>
      </c>
      <c r="B12" s="1072" t="s">
        <v>527</v>
      </c>
      <c r="C12" s="1072"/>
      <c r="D12" s="1072"/>
      <c r="E12" s="1072"/>
      <c r="F12" s="1016"/>
    </row>
    <row r="13" spans="1:6" s="419" customFormat="1">
      <c r="A13" s="338" t="s">
        <v>41</v>
      </c>
      <c r="B13" s="1072" t="s">
        <v>528</v>
      </c>
      <c r="C13" s="1072"/>
      <c r="D13" s="1072"/>
      <c r="E13" s="1072"/>
      <c r="F13" s="1016"/>
    </row>
    <row r="14" spans="1:6" s="419" customFormat="1">
      <c r="A14" s="338" t="s">
        <v>179</v>
      </c>
      <c r="B14" s="1072" t="s">
        <v>529</v>
      </c>
      <c r="C14" s="1072"/>
      <c r="D14" s="1072"/>
      <c r="E14" s="1072"/>
      <c r="F14" s="1016"/>
    </row>
    <row r="15" spans="1:6" s="419" customFormat="1">
      <c r="A15" s="338" t="s">
        <v>173</v>
      </c>
      <c r="B15" s="1072" t="s">
        <v>530</v>
      </c>
      <c r="C15" s="1072"/>
      <c r="D15" s="1072"/>
      <c r="E15" s="1072"/>
      <c r="F15" s="1016"/>
    </row>
    <row r="16" spans="1:6" s="419" customFormat="1">
      <c r="A16" s="338" t="s">
        <v>183</v>
      </c>
      <c r="B16" s="1072" t="s">
        <v>531</v>
      </c>
      <c r="C16" s="1072"/>
      <c r="D16" s="1072"/>
      <c r="E16" s="1072"/>
      <c r="F16" s="1016"/>
    </row>
    <row r="17" spans="1:6" s="419" customFormat="1">
      <c r="A17" s="338" t="s">
        <v>532</v>
      </c>
      <c r="B17" s="1072" t="s">
        <v>533</v>
      </c>
      <c r="C17" s="1072"/>
      <c r="D17" s="1072"/>
      <c r="E17" s="1072"/>
      <c r="F17" s="1016"/>
    </row>
    <row r="18" spans="1:6" s="419" customFormat="1">
      <c r="A18" s="338" t="s">
        <v>534</v>
      </c>
      <c r="B18" s="1072" t="s">
        <v>535</v>
      </c>
      <c r="C18" s="1072"/>
      <c r="D18" s="1072"/>
      <c r="E18" s="1072"/>
      <c r="F18" s="1016"/>
    </row>
    <row r="19" spans="1:6" s="419" customFormat="1">
      <c r="A19" s="338" t="s">
        <v>536</v>
      </c>
      <c r="B19" s="1072" t="s">
        <v>537</v>
      </c>
      <c r="C19" s="1072"/>
      <c r="D19" s="1072"/>
      <c r="E19" s="1072"/>
      <c r="F19" s="1016"/>
    </row>
    <row r="20" spans="1:6" s="419" customFormat="1">
      <c r="A20" s="338" t="s">
        <v>538</v>
      </c>
      <c r="B20" s="1017" t="s">
        <v>539</v>
      </c>
      <c r="C20" s="1017"/>
      <c r="D20" s="1017"/>
      <c r="E20" s="1017"/>
      <c r="F20" s="1016"/>
    </row>
    <row r="21" spans="1:6" s="419" customFormat="1">
      <c r="A21" s="338" t="s">
        <v>540</v>
      </c>
      <c r="B21" s="1073" t="s">
        <v>541</v>
      </c>
      <c r="C21" s="1073"/>
      <c r="D21" s="1073"/>
      <c r="E21" s="1073"/>
      <c r="F21" s="1016"/>
    </row>
    <row r="22" spans="1:6" s="419" customFormat="1">
      <c r="A22" s="338" t="s">
        <v>542</v>
      </c>
      <c r="B22" s="1072" t="s">
        <v>543</v>
      </c>
      <c r="C22" s="1072"/>
      <c r="D22" s="1072"/>
      <c r="E22" s="1072"/>
      <c r="F22" s="1016"/>
    </row>
    <row r="23" spans="1:6" s="419" customFormat="1">
      <c r="A23" s="338" t="s">
        <v>544</v>
      </c>
      <c r="B23" s="1072" t="s">
        <v>545</v>
      </c>
      <c r="C23" s="1072"/>
      <c r="D23" s="1072"/>
      <c r="E23" s="1072"/>
      <c r="F23" s="1016"/>
    </row>
    <row r="24" spans="1:6" s="419" customFormat="1">
      <c r="A24" s="338"/>
      <c r="B24" s="1018"/>
      <c r="C24" s="1018"/>
      <c r="D24" s="1018"/>
      <c r="E24" s="1018"/>
      <c r="F24" s="1016"/>
    </row>
    <row r="25" spans="1:6" s="419" customFormat="1">
      <c r="A25" s="338"/>
      <c r="B25" s="1018" t="s">
        <v>1874</v>
      </c>
      <c r="C25" s="1018"/>
      <c r="D25" s="1018"/>
      <c r="E25" s="1018"/>
      <c r="F25" s="1016"/>
    </row>
    <row r="26" spans="1:6">
      <c r="A26" s="338"/>
      <c r="B26" s="1019"/>
      <c r="C26" s="1019"/>
      <c r="D26" s="1019"/>
      <c r="E26" s="1019"/>
      <c r="F26" s="1020"/>
    </row>
    <row r="27" spans="1:6" s="420" customFormat="1">
      <c r="A27" s="1021"/>
      <c r="B27" s="1022"/>
      <c r="C27" s="1022"/>
      <c r="D27" s="1022"/>
      <c r="E27" s="1022"/>
      <c r="F27" s="1023"/>
    </row>
    <row r="28" spans="1:6" s="420" customFormat="1" ht="15">
      <c r="A28" s="415" t="s">
        <v>174</v>
      </c>
      <c r="B28" s="421" t="s">
        <v>546</v>
      </c>
      <c r="C28" s="422"/>
      <c r="D28" s="423"/>
      <c r="E28" s="423"/>
      <c r="F28" s="424"/>
    </row>
    <row r="29" spans="1:6" s="420" customFormat="1">
      <c r="A29" s="513"/>
      <c r="B29" s="425"/>
      <c r="C29" s="426"/>
      <c r="D29" s="427"/>
      <c r="E29" s="428"/>
      <c r="F29" s="429"/>
    </row>
    <row r="30" spans="1:6" s="420" customFormat="1" ht="153">
      <c r="A30" s="357" t="s">
        <v>547</v>
      </c>
      <c r="B30" s="1024" t="s">
        <v>783</v>
      </c>
      <c r="C30" s="273" t="s">
        <v>30</v>
      </c>
      <c r="D30" s="273">
        <v>2</v>
      </c>
      <c r="E30" s="1000">
        <v>0</v>
      </c>
      <c r="F30" s="343">
        <f>SUM(D30*E30)</f>
        <v>0</v>
      </c>
    </row>
    <row r="31" spans="1:6" s="420" customFormat="1">
      <c r="A31" s="357"/>
      <c r="B31" s="436"/>
      <c r="C31" s="273"/>
      <c r="D31" s="273"/>
      <c r="E31" s="342"/>
      <c r="F31" s="343"/>
    </row>
    <row r="32" spans="1:6" s="420" customFormat="1">
      <c r="A32" s="430" t="s">
        <v>548</v>
      </c>
      <c r="B32" s="1025" t="s">
        <v>549</v>
      </c>
      <c r="C32" s="273"/>
      <c r="D32" s="273"/>
      <c r="E32" s="342"/>
      <c r="F32" s="343"/>
    </row>
    <row r="33" spans="1:8" s="420" customFormat="1" ht="25.5">
      <c r="A33" s="357"/>
      <c r="B33" s="347" t="s">
        <v>550</v>
      </c>
      <c r="C33" s="273" t="s">
        <v>30</v>
      </c>
      <c r="D33" s="273">
        <v>2</v>
      </c>
      <c r="E33" s="1000">
        <v>0</v>
      </c>
      <c r="F33" s="343">
        <f>SUM(D33*E33)</f>
        <v>0</v>
      </c>
    </row>
    <row r="34" spans="1:8" s="420" customFormat="1">
      <c r="A34" s="357"/>
      <c r="B34" s="436"/>
      <c r="C34" s="273"/>
      <c r="D34" s="273"/>
      <c r="E34" s="342"/>
      <c r="F34" s="343"/>
    </row>
    <row r="35" spans="1:8" s="420" customFormat="1" ht="178.5">
      <c r="A35" s="357" t="s">
        <v>551</v>
      </c>
      <c r="B35" s="1024" t="s">
        <v>1377</v>
      </c>
      <c r="C35" s="345" t="s">
        <v>30</v>
      </c>
      <c r="D35" s="273">
        <v>2</v>
      </c>
      <c r="E35" s="1002">
        <v>0</v>
      </c>
      <c r="F35" s="375">
        <f>E35*D35</f>
        <v>0</v>
      </c>
    </row>
    <row r="36" spans="1:8" s="420" customFormat="1">
      <c r="A36" s="357"/>
      <c r="B36" s="1024"/>
      <c r="C36" s="345"/>
      <c r="D36" s="273"/>
      <c r="E36" s="339"/>
      <c r="F36" s="375"/>
    </row>
    <row r="37" spans="1:8" s="420" customFormat="1" ht="63.75">
      <c r="A37" s="357" t="s">
        <v>552</v>
      </c>
      <c r="B37" s="267" t="s">
        <v>553</v>
      </c>
      <c r="C37" s="345" t="s">
        <v>554</v>
      </c>
      <c r="D37" s="273">
        <v>2</v>
      </c>
      <c r="E37" s="1003">
        <v>0</v>
      </c>
      <c r="F37" s="279">
        <f>E37*D37</f>
        <v>0</v>
      </c>
    </row>
    <row r="38" spans="1:8" s="431" customFormat="1" ht="14.25">
      <c r="A38" s="280"/>
      <c r="B38" s="1026"/>
      <c r="C38" s="273"/>
      <c r="D38" s="273"/>
      <c r="E38" s="342"/>
      <c r="F38" s="343"/>
    </row>
    <row r="39" spans="1:8" s="431" customFormat="1" ht="63.75">
      <c r="A39" s="340" t="s">
        <v>555</v>
      </c>
      <c r="B39" s="347" t="s">
        <v>556</v>
      </c>
      <c r="C39" s="273" t="s">
        <v>554</v>
      </c>
      <c r="D39" s="273">
        <v>1</v>
      </c>
      <c r="E39" s="1000">
        <v>0</v>
      </c>
      <c r="F39" s="343">
        <f>SUM(D39*E39)</f>
        <v>0</v>
      </c>
    </row>
    <row r="40" spans="1:8" s="341" customFormat="1">
      <c r="A40" s="340"/>
      <c r="B40" s="347"/>
      <c r="C40" s="273"/>
      <c r="D40" s="273"/>
      <c r="E40" s="342"/>
      <c r="F40" s="343"/>
      <c r="G40" s="420"/>
    </row>
    <row r="41" spans="1:8" s="341" customFormat="1" ht="38.25">
      <c r="A41" s="340" t="s">
        <v>557</v>
      </c>
      <c r="B41" s="1027" t="s">
        <v>558</v>
      </c>
      <c r="C41" s="273" t="s">
        <v>30</v>
      </c>
      <c r="D41" s="273">
        <v>1</v>
      </c>
      <c r="E41" s="1004">
        <v>0</v>
      </c>
      <c r="F41" s="279">
        <f>E41*D41</f>
        <v>0</v>
      </c>
      <c r="G41" s="420"/>
    </row>
    <row r="42" spans="1:8" s="420" customFormat="1">
      <c r="A42" s="340"/>
      <c r="B42" s="347"/>
      <c r="C42" s="273"/>
      <c r="D42" s="273"/>
      <c r="E42" s="342"/>
      <c r="F42" s="343"/>
    </row>
    <row r="43" spans="1:8" s="420" customFormat="1" ht="25.5">
      <c r="A43" s="340" t="s">
        <v>559</v>
      </c>
      <c r="B43" s="1028" t="s">
        <v>560</v>
      </c>
      <c r="C43" s="273" t="s">
        <v>554</v>
      </c>
      <c r="D43" s="273">
        <v>1</v>
      </c>
      <c r="E43" s="1000">
        <v>0</v>
      </c>
      <c r="F43" s="343">
        <f>SUM(D43*E43)</f>
        <v>0</v>
      </c>
      <c r="G43" s="432"/>
      <c r="H43" s="432"/>
    </row>
    <row r="44" spans="1:8">
      <c r="A44" s="340"/>
      <c r="B44" s="1028"/>
      <c r="C44" s="273"/>
      <c r="D44" s="273"/>
      <c r="E44" s="342"/>
      <c r="F44" s="343"/>
    </row>
    <row r="45" spans="1:8" ht="38.25">
      <c r="A45" s="340" t="s">
        <v>561</v>
      </c>
      <c r="B45" s="347" t="s">
        <v>562</v>
      </c>
      <c r="C45" s="273" t="s">
        <v>554</v>
      </c>
      <c r="D45" s="273">
        <v>3</v>
      </c>
      <c r="E45" s="1000">
        <v>0</v>
      </c>
      <c r="F45" s="343">
        <f>SUM(D45*E45)</f>
        <v>0</v>
      </c>
    </row>
    <row r="46" spans="1:8">
      <c r="A46" s="280"/>
      <c r="B46" s="1026"/>
      <c r="C46" s="273"/>
      <c r="D46" s="273"/>
      <c r="E46" s="342"/>
      <c r="F46" s="343"/>
    </row>
    <row r="47" spans="1:8" ht="25.5">
      <c r="A47" s="357" t="s">
        <v>563</v>
      </c>
      <c r="B47" s="346" t="s">
        <v>564</v>
      </c>
      <c r="C47" s="273"/>
      <c r="D47" s="374"/>
      <c r="E47" s="433"/>
      <c r="F47" s="434"/>
    </row>
    <row r="48" spans="1:8">
      <c r="A48" s="280"/>
      <c r="B48" s="346" t="s">
        <v>565</v>
      </c>
      <c r="C48" s="345" t="s">
        <v>554</v>
      </c>
      <c r="D48" s="273">
        <v>10</v>
      </c>
      <c r="E48" s="1000">
        <v>0</v>
      </c>
      <c r="F48" s="434">
        <f>E48*D48</f>
        <v>0</v>
      </c>
    </row>
    <row r="49" spans="1:6">
      <c r="A49" s="357"/>
      <c r="B49" s="346"/>
      <c r="C49" s="345"/>
      <c r="D49" s="273"/>
      <c r="E49" s="342"/>
      <c r="F49" s="435"/>
    </row>
    <row r="50" spans="1:6" ht="51">
      <c r="A50" s="357" t="s">
        <v>534</v>
      </c>
      <c r="B50" s="347" t="s">
        <v>566</v>
      </c>
      <c r="C50" s="273"/>
      <c r="D50" s="273"/>
      <c r="E50" s="343"/>
      <c r="F50" s="435"/>
    </row>
    <row r="51" spans="1:6">
      <c r="A51" s="357"/>
      <c r="B51" s="347" t="s">
        <v>567</v>
      </c>
      <c r="C51" s="273" t="s">
        <v>100</v>
      </c>
      <c r="D51" s="273">
        <v>15</v>
      </c>
      <c r="E51" s="1000">
        <v>0</v>
      </c>
      <c r="F51" s="435">
        <f>E51*D51</f>
        <v>0</v>
      </c>
    </row>
    <row r="52" spans="1:6">
      <c r="A52" s="357"/>
      <c r="B52" s="347" t="s">
        <v>568</v>
      </c>
      <c r="C52" s="273" t="s">
        <v>100</v>
      </c>
      <c r="D52" s="273">
        <v>5</v>
      </c>
      <c r="E52" s="1000">
        <v>0</v>
      </c>
      <c r="F52" s="435">
        <f>E52*D52</f>
        <v>0</v>
      </c>
    </row>
    <row r="53" spans="1:6">
      <c r="A53" s="357"/>
      <c r="B53" s="346" t="s">
        <v>569</v>
      </c>
      <c r="C53" s="273" t="s">
        <v>100</v>
      </c>
      <c r="D53" s="273">
        <v>15</v>
      </c>
      <c r="E53" s="1000">
        <v>0</v>
      </c>
      <c r="F53" s="435">
        <f>E53*D53</f>
        <v>0</v>
      </c>
    </row>
    <row r="54" spans="1:6">
      <c r="A54" s="357"/>
      <c r="B54" s="444"/>
      <c r="C54" s="273"/>
      <c r="D54" s="273"/>
      <c r="E54" s="342"/>
      <c r="F54" s="343"/>
    </row>
    <row r="55" spans="1:6" ht="38.25">
      <c r="A55" s="357" t="s">
        <v>536</v>
      </c>
      <c r="B55" s="346" t="s">
        <v>570</v>
      </c>
      <c r="C55" s="273" t="s">
        <v>554</v>
      </c>
      <c r="D55" s="273">
        <v>2</v>
      </c>
      <c r="E55" s="1000">
        <v>0</v>
      </c>
      <c r="F55" s="343">
        <f>SUM(D55*E55)</f>
        <v>0</v>
      </c>
    </row>
    <row r="56" spans="1:6">
      <c r="A56" s="357"/>
      <c r="B56" s="346"/>
      <c r="C56" s="345"/>
      <c r="D56" s="273"/>
      <c r="E56" s="342"/>
      <c r="F56" s="343"/>
    </row>
    <row r="57" spans="1:6" ht="63.75">
      <c r="A57" s="357" t="s">
        <v>538</v>
      </c>
      <c r="B57" s="344" t="s">
        <v>571</v>
      </c>
      <c r="C57" s="345" t="s">
        <v>554</v>
      </c>
      <c r="D57" s="273">
        <v>1</v>
      </c>
      <c r="E57" s="1001">
        <v>0</v>
      </c>
      <c r="F57" s="434">
        <f>E57*D57</f>
        <v>0</v>
      </c>
    </row>
    <row r="58" spans="1:6">
      <c r="A58" s="357"/>
      <c r="B58" s="267"/>
      <c r="C58" s="273"/>
      <c r="D58" s="273"/>
      <c r="E58" s="343"/>
      <c r="F58" s="434"/>
    </row>
    <row r="59" spans="1:6" ht="38.25">
      <c r="A59" s="357" t="s">
        <v>540</v>
      </c>
      <c r="B59" s="344" t="s">
        <v>572</v>
      </c>
      <c r="C59" s="345" t="s">
        <v>554</v>
      </c>
      <c r="D59" s="273">
        <v>1</v>
      </c>
      <c r="E59" s="1000">
        <v>0</v>
      </c>
      <c r="F59" s="435">
        <f>E59*D59</f>
        <v>0</v>
      </c>
    </row>
    <row r="60" spans="1:6">
      <c r="A60" s="357"/>
      <c r="B60" s="346"/>
      <c r="C60" s="345"/>
      <c r="D60" s="273"/>
      <c r="E60" s="342"/>
      <c r="F60" s="435"/>
    </row>
    <row r="61" spans="1:6" ht="63.75">
      <c r="A61" s="357" t="s">
        <v>542</v>
      </c>
      <c r="B61" s="346" t="s">
        <v>573</v>
      </c>
      <c r="C61" s="345" t="s">
        <v>554</v>
      </c>
      <c r="D61" s="273">
        <v>1</v>
      </c>
      <c r="E61" s="1000">
        <v>0</v>
      </c>
      <c r="F61" s="435">
        <f>E61*D61</f>
        <v>0</v>
      </c>
    </row>
    <row r="62" spans="1:6">
      <c r="A62" s="357"/>
      <c r="B62" s="346"/>
      <c r="C62" s="273"/>
      <c r="D62" s="273"/>
      <c r="E62" s="343"/>
      <c r="F62" s="435"/>
    </row>
    <row r="63" spans="1:6" ht="25.5">
      <c r="A63" s="357" t="s">
        <v>544</v>
      </c>
      <c r="B63" s="344" t="s">
        <v>574</v>
      </c>
      <c r="C63" s="345"/>
      <c r="D63" s="273"/>
      <c r="E63" s="343"/>
      <c r="F63" s="1029"/>
    </row>
    <row r="64" spans="1:6">
      <c r="A64" s="357"/>
      <c r="B64" s="344" t="s">
        <v>575</v>
      </c>
      <c r="C64" s="345" t="s">
        <v>554</v>
      </c>
      <c r="D64" s="273">
        <v>1</v>
      </c>
      <c r="E64" s="1000">
        <v>0</v>
      </c>
      <c r="F64" s="435">
        <f>E64*D64</f>
        <v>0</v>
      </c>
    </row>
    <row r="65" spans="1:6">
      <c r="A65" s="357"/>
      <c r="B65" s="344"/>
      <c r="C65" s="345"/>
      <c r="D65" s="273"/>
      <c r="E65" s="342"/>
      <c r="F65" s="435"/>
    </row>
    <row r="66" spans="1:6" ht="25.5">
      <c r="A66" s="357" t="s">
        <v>576</v>
      </c>
      <c r="B66" s="344" t="s">
        <v>577</v>
      </c>
      <c r="C66" s="345"/>
      <c r="D66" s="273"/>
      <c r="E66" s="339"/>
      <c r="F66" s="434"/>
    </row>
    <row r="67" spans="1:6">
      <c r="A67" s="357"/>
      <c r="B67" s="344" t="s">
        <v>575</v>
      </c>
      <c r="C67" s="345" t="s">
        <v>554</v>
      </c>
      <c r="D67" s="273">
        <v>1</v>
      </c>
      <c r="E67" s="1000">
        <v>0</v>
      </c>
      <c r="F67" s="435">
        <f>E67*D67</f>
        <v>0</v>
      </c>
    </row>
    <row r="68" spans="1:6">
      <c r="A68" s="357"/>
      <c r="B68" s="344"/>
      <c r="C68" s="345"/>
      <c r="D68" s="273"/>
      <c r="E68" s="342"/>
      <c r="F68" s="435"/>
    </row>
    <row r="69" spans="1:6" ht="25.5">
      <c r="A69" s="357" t="s">
        <v>578</v>
      </c>
      <c r="B69" s="344" t="s">
        <v>579</v>
      </c>
      <c r="C69" s="345"/>
      <c r="D69" s="273"/>
      <c r="E69" s="339"/>
      <c r="F69" s="434"/>
    </row>
    <row r="70" spans="1:6">
      <c r="A70" s="357"/>
      <c r="B70" s="344" t="s">
        <v>575</v>
      </c>
      <c r="C70" s="345" t="s">
        <v>554</v>
      </c>
      <c r="D70" s="273">
        <v>1</v>
      </c>
      <c r="E70" s="1000">
        <v>0</v>
      </c>
      <c r="F70" s="435">
        <f>E70*D70</f>
        <v>0</v>
      </c>
    </row>
    <row r="71" spans="1:6">
      <c r="A71" s="357"/>
      <c r="B71" s="344"/>
      <c r="C71" s="345"/>
      <c r="D71" s="273"/>
      <c r="E71" s="342"/>
      <c r="F71" s="435"/>
    </row>
    <row r="72" spans="1:6" ht="25.5">
      <c r="A72" s="357" t="s">
        <v>580</v>
      </c>
      <c r="B72" s="344" t="s">
        <v>581</v>
      </c>
      <c r="C72" s="345"/>
      <c r="D72" s="273"/>
      <c r="E72" s="339"/>
      <c r="F72" s="434"/>
    </row>
    <row r="73" spans="1:6">
      <c r="A73" s="357"/>
      <c r="B73" s="344" t="s">
        <v>575</v>
      </c>
      <c r="C73" s="345" t="s">
        <v>554</v>
      </c>
      <c r="D73" s="273">
        <v>1</v>
      </c>
      <c r="E73" s="1000">
        <v>0</v>
      </c>
      <c r="F73" s="435">
        <f>E73*D73</f>
        <v>0</v>
      </c>
    </row>
    <row r="74" spans="1:6">
      <c r="A74" s="357"/>
      <c r="B74" s="346"/>
      <c r="C74" s="273"/>
      <c r="D74" s="273"/>
      <c r="E74" s="342"/>
      <c r="F74" s="435"/>
    </row>
    <row r="75" spans="1:6" ht="51">
      <c r="A75" s="357" t="s">
        <v>582</v>
      </c>
      <c r="B75" s="436" t="s">
        <v>583</v>
      </c>
      <c r="C75" s="273"/>
      <c r="D75" s="273"/>
      <c r="E75" s="343"/>
      <c r="F75" s="435"/>
    </row>
    <row r="76" spans="1:6">
      <c r="A76" s="357"/>
      <c r="B76" s="437" t="s">
        <v>584</v>
      </c>
      <c r="C76" s="273" t="s">
        <v>100</v>
      </c>
      <c r="D76" s="273">
        <v>10</v>
      </c>
      <c r="E76" s="1000">
        <v>0</v>
      </c>
      <c r="F76" s="434">
        <f>E76*D76</f>
        <v>0</v>
      </c>
    </row>
    <row r="77" spans="1:6">
      <c r="A77" s="357"/>
      <c r="B77" s="438"/>
      <c r="C77" s="345"/>
      <c r="D77" s="273"/>
      <c r="E77" s="342"/>
      <c r="F77" s="434"/>
    </row>
    <row r="78" spans="1:6" ht="25.5">
      <c r="A78" s="340" t="s">
        <v>585</v>
      </c>
      <c r="B78" s="347" t="s">
        <v>586</v>
      </c>
      <c r="C78" s="273" t="s">
        <v>100</v>
      </c>
      <c r="D78" s="273">
        <v>20</v>
      </c>
      <c r="E78" s="1000">
        <v>0</v>
      </c>
      <c r="F78" s="343">
        <f>SUM(D78*E78)</f>
        <v>0</v>
      </c>
    </row>
    <row r="79" spans="1:6">
      <c r="A79" s="357"/>
      <c r="B79" s="346"/>
      <c r="C79" s="345"/>
      <c r="D79" s="273"/>
      <c r="E79" s="342"/>
      <c r="F79" s="343"/>
    </row>
    <row r="80" spans="1:6">
      <c r="A80" s="357" t="s">
        <v>587</v>
      </c>
      <c r="B80" s="268" t="s">
        <v>588</v>
      </c>
      <c r="C80" s="439"/>
      <c r="D80" s="440"/>
      <c r="E80" s="439"/>
      <c r="F80" s="441"/>
    </row>
    <row r="81" spans="1:6" ht="38.25">
      <c r="A81" s="514"/>
      <c r="B81" s="269" t="s">
        <v>589</v>
      </c>
      <c r="C81" s="1030"/>
      <c r="D81" s="1031"/>
      <c r="E81" s="442"/>
      <c r="F81" s="443"/>
    </row>
    <row r="82" spans="1:6" ht="51">
      <c r="A82" s="514"/>
      <c r="B82" s="269" t="s">
        <v>590</v>
      </c>
      <c r="C82" s="1032"/>
      <c r="D82" s="1031"/>
      <c r="E82" s="442"/>
      <c r="F82" s="443"/>
    </row>
    <row r="83" spans="1:6" ht="15">
      <c r="A83" s="514"/>
      <c r="B83" s="269" t="s">
        <v>591</v>
      </c>
      <c r="C83" s="1032"/>
      <c r="D83" s="1031"/>
      <c r="E83" s="442"/>
      <c r="F83" s="443"/>
    </row>
    <row r="84" spans="1:6" ht="25.5">
      <c r="A84" s="514"/>
      <c r="B84" s="269" t="s">
        <v>592</v>
      </c>
      <c r="C84" s="1032"/>
      <c r="D84" s="1031"/>
      <c r="E84" s="442"/>
      <c r="F84" s="443"/>
    </row>
    <row r="85" spans="1:6" ht="15">
      <c r="A85" s="514"/>
      <c r="B85" s="348" t="s">
        <v>593</v>
      </c>
      <c r="C85" s="349" t="s">
        <v>30</v>
      </c>
      <c r="D85" s="349">
        <v>1</v>
      </c>
      <c r="E85" s="1005">
        <v>0</v>
      </c>
      <c r="F85" s="279">
        <f>E85*D85</f>
        <v>0</v>
      </c>
    </row>
    <row r="86" spans="1:6">
      <c r="A86" s="357"/>
      <c r="B86" s="346"/>
      <c r="C86" s="345"/>
      <c r="D86" s="273"/>
      <c r="E86" s="342"/>
      <c r="F86" s="343"/>
    </row>
    <row r="87" spans="1:6" ht="76.5">
      <c r="A87" s="280" t="s">
        <v>594</v>
      </c>
      <c r="B87" s="281" t="s">
        <v>1378</v>
      </c>
      <c r="C87" s="350"/>
      <c r="D87" s="351"/>
      <c r="E87" s="352"/>
      <c r="F87" s="353"/>
    </row>
    <row r="88" spans="1:6">
      <c r="A88" s="280"/>
      <c r="B88" s="354" t="s">
        <v>595</v>
      </c>
      <c r="C88" s="349" t="s">
        <v>30</v>
      </c>
      <c r="D88" s="351">
        <v>4</v>
      </c>
      <c r="E88" s="1006">
        <v>0</v>
      </c>
      <c r="F88" s="270">
        <f>+D88*E88</f>
        <v>0</v>
      </c>
    </row>
    <row r="89" spans="1:6">
      <c r="A89" s="357"/>
      <c r="B89" s="346"/>
      <c r="C89" s="345"/>
      <c r="D89" s="273"/>
      <c r="E89" s="342"/>
      <c r="F89" s="343"/>
    </row>
    <row r="90" spans="1:6" ht="63.75">
      <c r="A90" s="357" t="s">
        <v>596</v>
      </c>
      <c r="B90" s="366" t="s">
        <v>597</v>
      </c>
      <c r="C90" s="355"/>
      <c r="D90" s="1033"/>
      <c r="E90" s="343"/>
      <c r="F90" s="435"/>
    </row>
    <row r="91" spans="1:6">
      <c r="A91" s="357"/>
      <c r="B91" s="344" t="s">
        <v>598</v>
      </c>
      <c r="C91" s="345" t="s">
        <v>100</v>
      </c>
      <c r="D91" s="273">
        <v>8</v>
      </c>
      <c r="E91" s="1001">
        <v>0</v>
      </c>
      <c r="F91" s="434">
        <f>E91*D91</f>
        <v>0</v>
      </c>
    </row>
    <row r="92" spans="1:6">
      <c r="A92" s="357"/>
      <c r="B92" s="344"/>
      <c r="C92" s="273"/>
      <c r="D92" s="273"/>
      <c r="E92" s="343"/>
      <c r="F92" s="434"/>
    </row>
    <row r="93" spans="1:6" ht="63.75">
      <c r="A93" s="357" t="s">
        <v>599</v>
      </c>
      <c r="B93" s="344" t="s">
        <v>600</v>
      </c>
      <c r="C93" s="273"/>
      <c r="D93" s="374"/>
      <c r="E93" s="343"/>
      <c r="F93" s="435"/>
    </row>
    <row r="94" spans="1:6">
      <c r="A94" s="357"/>
      <c r="B94" s="344" t="s">
        <v>601</v>
      </c>
      <c r="C94" s="345" t="s">
        <v>100</v>
      </c>
      <c r="D94" s="273">
        <v>4</v>
      </c>
      <c r="E94" s="1001">
        <v>0</v>
      </c>
      <c r="F94" s="434">
        <f>E94*D94</f>
        <v>0</v>
      </c>
    </row>
    <row r="95" spans="1:6">
      <c r="A95" s="357"/>
      <c r="B95" s="344" t="s">
        <v>602</v>
      </c>
      <c r="C95" s="345" t="s">
        <v>100</v>
      </c>
      <c r="D95" s="273">
        <v>8</v>
      </c>
      <c r="E95" s="1001">
        <v>0</v>
      </c>
      <c r="F95" s="434">
        <f>E95*D95</f>
        <v>0</v>
      </c>
    </row>
    <row r="96" spans="1:6">
      <c r="A96" s="357"/>
      <c r="B96" s="344" t="s">
        <v>598</v>
      </c>
      <c r="C96" s="345" t="s">
        <v>100</v>
      </c>
      <c r="D96" s="273">
        <v>20</v>
      </c>
      <c r="E96" s="1001">
        <v>0</v>
      </c>
      <c r="F96" s="434">
        <f>E96*D96</f>
        <v>0</v>
      </c>
    </row>
    <row r="97" spans="1:6">
      <c r="A97" s="357"/>
      <c r="B97" s="344"/>
      <c r="C97" s="345"/>
      <c r="D97" s="273"/>
      <c r="E97" s="343"/>
      <c r="F97" s="434"/>
    </row>
    <row r="98" spans="1:6" ht="51">
      <c r="A98" s="357" t="s">
        <v>603</v>
      </c>
      <c r="B98" s="444" t="s">
        <v>604</v>
      </c>
      <c r="C98" s="355" t="s">
        <v>605</v>
      </c>
      <c r="D98" s="271">
        <v>2</v>
      </c>
      <c r="E98" s="1007">
        <v>0</v>
      </c>
      <c r="F98" s="279">
        <f>D98*E98</f>
        <v>0</v>
      </c>
    </row>
    <row r="99" spans="1:6">
      <c r="A99" s="357"/>
      <c r="B99" s="444"/>
      <c r="C99" s="273"/>
      <c r="D99" s="273"/>
      <c r="E99" s="342"/>
      <c r="F99" s="343"/>
    </row>
    <row r="100" spans="1:6">
      <c r="A100" s="357" t="s">
        <v>606</v>
      </c>
      <c r="B100" s="366" t="s">
        <v>607</v>
      </c>
      <c r="C100" s="345" t="s">
        <v>608</v>
      </c>
      <c r="D100" s="273">
        <v>1</v>
      </c>
      <c r="E100" s="1000">
        <v>0</v>
      </c>
      <c r="F100" s="343">
        <f>SUM(D100*E100)</f>
        <v>0</v>
      </c>
    </row>
    <row r="101" spans="1:6">
      <c r="A101" s="357"/>
      <c r="B101" s="366"/>
      <c r="C101" s="345"/>
      <c r="D101" s="273"/>
      <c r="E101" s="342"/>
      <c r="F101" s="343"/>
    </row>
    <row r="102" spans="1:6">
      <c r="A102" s="357" t="s">
        <v>609</v>
      </c>
      <c r="B102" s="366" t="s">
        <v>610</v>
      </c>
      <c r="C102" s="345" t="s">
        <v>30</v>
      </c>
      <c r="D102" s="273">
        <v>1</v>
      </c>
      <c r="E102" s="1000">
        <v>0</v>
      </c>
      <c r="F102" s="343">
        <f>SUM(D102*E102)</f>
        <v>0</v>
      </c>
    </row>
    <row r="103" spans="1:6">
      <c r="A103" s="357"/>
      <c r="B103" s="366"/>
      <c r="C103" s="345"/>
      <c r="D103" s="273"/>
      <c r="E103" s="342"/>
      <c r="F103" s="343"/>
    </row>
    <row r="104" spans="1:6" ht="25.5">
      <c r="A104" s="357" t="s">
        <v>611</v>
      </c>
      <c r="B104" s="445" t="s">
        <v>612</v>
      </c>
      <c r="C104" s="273" t="s">
        <v>30</v>
      </c>
      <c r="D104" s="273">
        <v>1</v>
      </c>
      <c r="E104" s="1001">
        <v>0</v>
      </c>
      <c r="F104" s="343">
        <f>SUM(D104*E104)</f>
        <v>0</v>
      </c>
    </row>
    <row r="105" spans="1:6">
      <c r="A105" s="357"/>
      <c r="B105" s="445"/>
      <c r="C105" s="273"/>
      <c r="D105" s="273"/>
      <c r="E105" s="343"/>
      <c r="F105" s="343"/>
    </row>
    <row r="106" spans="1:6" ht="25.5">
      <c r="A106" s="357" t="s">
        <v>613</v>
      </c>
      <c r="B106" s="445" t="s">
        <v>614</v>
      </c>
      <c r="C106" s="273" t="s">
        <v>30</v>
      </c>
      <c r="D106" s="273">
        <v>1</v>
      </c>
      <c r="E106" s="1001">
        <v>0</v>
      </c>
      <c r="F106" s="343">
        <f>SUM(D106*E106)</f>
        <v>0</v>
      </c>
    </row>
    <row r="107" spans="1:6">
      <c r="A107" s="446"/>
      <c r="B107" s="1034"/>
      <c r="C107" s="378"/>
      <c r="D107" s="1035"/>
      <c r="E107" s="447"/>
      <c r="F107" s="448"/>
    </row>
    <row r="108" spans="1:6">
      <c r="A108" s="357"/>
      <c r="B108" s="344" t="s">
        <v>615</v>
      </c>
      <c r="C108" s="345" t="s">
        <v>616</v>
      </c>
      <c r="D108" s="273"/>
      <c r="E108" s="342"/>
      <c r="F108" s="343">
        <f>SUM(F29:F106)</f>
        <v>0</v>
      </c>
    </row>
    <row r="109" spans="1:6">
      <c r="A109" s="357"/>
      <c r="B109" s="344"/>
      <c r="C109" s="345"/>
      <c r="D109" s="273"/>
      <c r="E109" s="342"/>
      <c r="F109" s="343"/>
    </row>
    <row r="110" spans="1:6" ht="25.5">
      <c r="A110" s="357" t="s">
        <v>617</v>
      </c>
      <c r="B110" s="344" t="s">
        <v>618</v>
      </c>
      <c r="C110" s="449" t="s">
        <v>619</v>
      </c>
      <c r="D110" s="271">
        <v>5</v>
      </c>
      <c r="E110" s="272"/>
      <c r="F110" s="343">
        <f>SUM(F108)*(D110/100)</f>
        <v>0</v>
      </c>
    </row>
    <row r="111" spans="1:6">
      <c r="A111" s="359"/>
      <c r="B111" s="366"/>
      <c r="C111" s="345"/>
      <c r="D111" s="273"/>
      <c r="E111" s="342"/>
      <c r="F111" s="343"/>
    </row>
    <row r="112" spans="1:6">
      <c r="A112" s="355" t="s">
        <v>620</v>
      </c>
      <c r="B112" s="450" t="s">
        <v>621</v>
      </c>
      <c r="C112" s="449" t="s">
        <v>619</v>
      </c>
      <c r="D112" s="271">
        <v>3.5</v>
      </c>
      <c r="E112" s="272"/>
      <c r="F112" s="343">
        <f>SUM(F108)*(D112/100)</f>
        <v>0</v>
      </c>
    </row>
    <row r="113" spans="1:6">
      <c r="A113" s="355"/>
      <c r="B113" s="450"/>
      <c r="C113" s="345"/>
      <c r="D113" s="273"/>
      <c r="E113" s="451"/>
      <c r="F113" s="452"/>
    </row>
    <row r="114" spans="1:6">
      <c r="A114" s="357" t="s">
        <v>622</v>
      </c>
      <c r="B114" s="344" t="s">
        <v>623</v>
      </c>
      <c r="C114" s="355" t="s">
        <v>619</v>
      </c>
      <c r="D114" s="271">
        <v>3.5</v>
      </c>
      <c r="E114" s="272"/>
      <c r="F114" s="343">
        <f>SUM(F108)*(D114/100)</f>
        <v>0</v>
      </c>
    </row>
    <row r="115" spans="1:6">
      <c r="A115" s="357"/>
      <c r="B115" s="344"/>
      <c r="C115" s="355"/>
      <c r="D115" s="273"/>
      <c r="E115" s="453"/>
      <c r="F115" s="279"/>
    </row>
    <row r="116" spans="1:6" ht="51">
      <c r="A116" s="357" t="s">
        <v>624</v>
      </c>
      <c r="B116" s="344" t="s">
        <v>625</v>
      </c>
      <c r="C116" s="273" t="s">
        <v>619</v>
      </c>
      <c r="D116" s="273">
        <v>2</v>
      </c>
      <c r="E116" s="454"/>
      <c r="F116" s="343">
        <f>SUM(F108)*(D116/100)</f>
        <v>0</v>
      </c>
    </row>
    <row r="117" spans="1:6" ht="15.75">
      <c r="A117" s="357"/>
      <c r="B117" s="344"/>
      <c r="C117" s="273"/>
      <c r="D117" s="273"/>
      <c r="E117" s="454"/>
      <c r="F117" s="343"/>
    </row>
    <row r="118" spans="1:6" ht="38.25">
      <c r="A118" s="357"/>
      <c r="B118" s="455" t="s">
        <v>626</v>
      </c>
      <c r="C118" s="273"/>
      <c r="D118" s="273"/>
      <c r="E118" s="454"/>
      <c r="F118" s="343"/>
    </row>
    <row r="119" spans="1:6" ht="15.75">
      <c r="A119" s="357"/>
      <c r="B119" s="455"/>
      <c r="C119" s="273"/>
      <c r="D119" s="273"/>
      <c r="E119" s="454"/>
      <c r="F119" s="343"/>
    </row>
    <row r="120" spans="1:6" ht="15.75" thickBot="1">
      <c r="A120" s="456" t="str">
        <f>A28</f>
        <v>7.1</v>
      </c>
      <c r="B120" s="457" t="str">
        <f>B28</f>
        <v>VODOVOD IN KANALIZACIJA</v>
      </c>
      <c r="C120" s="458"/>
      <c r="D120" s="459"/>
      <c r="E120" s="459"/>
      <c r="F120" s="459">
        <f>SUM(F108:F117)</f>
        <v>0</v>
      </c>
    </row>
    <row r="121" spans="1:6" ht="15.75" thickTop="1">
      <c r="A121" s="460"/>
      <c r="B121" s="1036"/>
      <c r="C121" s="461"/>
      <c r="D121" s="462"/>
      <c r="E121" s="462"/>
      <c r="F121" s="462"/>
    </row>
    <row r="122" spans="1:6" ht="15">
      <c r="A122" s="460"/>
      <c r="B122" s="1036"/>
      <c r="C122" s="461"/>
      <c r="D122" s="462"/>
      <c r="E122" s="462"/>
      <c r="F122" s="462"/>
    </row>
    <row r="123" spans="1:6" ht="15">
      <c r="A123" s="415" t="s">
        <v>175</v>
      </c>
      <c r="B123" s="463" t="s">
        <v>627</v>
      </c>
      <c r="C123" s="415"/>
      <c r="D123" s="415"/>
      <c r="E123" s="415"/>
      <c r="F123" s="464"/>
    </row>
    <row r="124" spans="1:6">
      <c r="A124" s="513"/>
      <c r="B124" s="425"/>
      <c r="C124" s="426"/>
      <c r="D124" s="427"/>
      <c r="E124" s="428"/>
      <c r="F124" s="429"/>
    </row>
    <row r="125" spans="1:6" ht="51">
      <c r="A125" s="357" t="s">
        <v>628</v>
      </c>
      <c r="B125" s="344" t="s">
        <v>629</v>
      </c>
      <c r="C125" s="344"/>
      <c r="D125" s="344"/>
      <c r="E125" s="344"/>
      <c r="F125" s="344"/>
    </row>
    <row r="126" spans="1:6" ht="51">
      <c r="A126" s="357"/>
      <c r="B126" s="344" t="s">
        <v>630</v>
      </c>
      <c r="C126" s="344"/>
      <c r="D126" s="344"/>
      <c r="E126" s="344"/>
      <c r="F126" s="344"/>
    </row>
    <row r="127" spans="1:6" ht="63.75">
      <c r="A127" s="357"/>
      <c r="B127" s="344" t="s">
        <v>631</v>
      </c>
      <c r="C127" s="344"/>
      <c r="D127" s="344"/>
      <c r="E127" s="344"/>
      <c r="F127" s="344"/>
    </row>
    <row r="128" spans="1:6" ht="51">
      <c r="A128" s="357"/>
      <c r="B128" s="344" t="s">
        <v>632</v>
      </c>
      <c r="C128" s="344"/>
      <c r="D128" s="344"/>
      <c r="E128" s="344"/>
      <c r="F128" s="344"/>
    </row>
    <row r="129" spans="1:6" ht="76.5">
      <c r="A129" s="357"/>
      <c r="B129" s="344" t="s">
        <v>633</v>
      </c>
      <c r="C129" s="344"/>
      <c r="D129" s="344"/>
      <c r="E129" s="344"/>
      <c r="F129" s="344"/>
    </row>
    <row r="130" spans="1:6" ht="51">
      <c r="A130" s="357"/>
      <c r="B130" s="344" t="s">
        <v>634</v>
      </c>
      <c r="C130" s="344"/>
      <c r="D130" s="344"/>
      <c r="E130" s="344"/>
      <c r="F130" s="344"/>
    </row>
    <row r="131" spans="1:6">
      <c r="A131" s="357"/>
      <c r="B131" s="344" t="s">
        <v>635</v>
      </c>
      <c r="C131" s="344"/>
      <c r="D131" s="344"/>
      <c r="E131" s="344"/>
      <c r="F131" s="344"/>
    </row>
    <row r="132" spans="1:6" ht="76.5">
      <c r="A132" s="357"/>
      <c r="B132" s="344" t="s">
        <v>636</v>
      </c>
      <c r="C132" s="344"/>
      <c r="D132" s="344"/>
      <c r="E132" s="344"/>
      <c r="F132" s="344"/>
    </row>
    <row r="133" spans="1:6" ht="76.5">
      <c r="A133" s="357"/>
      <c r="B133" s="344" t="s">
        <v>637</v>
      </c>
      <c r="C133" s="344"/>
      <c r="D133" s="344"/>
      <c r="E133" s="344"/>
      <c r="F133" s="344"/>
    </row>
    <row r="134" spans="1:6" ht="76.5">
      <c r="A134" s="357"/>
      <c r="B134" s="344" t="s">
        <v>638</v>
      </c>
      <c r="C134" s="344"/>
      <c r="D134" s="344"/>
      <c r="E134" s="344"/>
      <c r="F134" s="344"/>
    </row>
    <row r="135" spans="1:6" ht="51">
      <c r="A135" s="357"/>
      <c r="B135" s="344" t="s">
        <v>639</v>
      </c>
      <c r="C135" s="344"/>
      <c r="D135" s="344"/>
      <c r="E135" s="344"/>
      <c r="F135" s="344"/>
    </row>
    <row r="136" spans="1:6" ht="76.5">
      <c r="A136" s="357"/>
      <c r="B136" s="344" t="s">
        <v>640</v>
      </c>
      <c r="C136" s="344"/>
      <c r="D136" s="344"/>
      <c r="E136" s="344"/>
      <c r="F136" s="344"/>
    </row>
    <row r="137" spans="1:6" ht="25.5">
      <c r="A137" s="357"/>
      <c r="B137" s="344" t="s">
        <v>641</v>
      </c>
      <c r="C137" s="344"/>
      <c r="D137" s="344"/>
      <c r="E137" s="344"/>
      <c r="F137" s="344"/>
    </row>
    <row r="138" spans="1:6" ht="51">
      <c r="A138" s="357"/>
      <c r="B138" s="344" t="s">
        <v>642</v>
      </c>
      <c r="C138" s="344"/>
      <c r="D138" s="344"/>
      <c r="E138" s="344"/>
      <c r="F138" s="344"/>
    </row>
    <row r="139" spans="1:6" ht="25.5">
      <c r="A139" s="357"/>
      <c r="B139" s="344" t="s">
        <v>643</v>
      </c>
      <c r="C139" s="344"/>
      <c r="D139" s="344"/>
      <c r="E139" s="344"/>
      <c r="F139" s="344"/>
    </row>
    <row r="140" spans="1:6" ht="51">
      <c r="A140" s="357"/>
      <c r="B140" s="344" t="s">
        <v>644</v>
      </c>
      <c r="C140" s="344"/>
      <c r="D140" s="344"/>
      <c r="E140" s="344"/>
      <c r="F140" s="344"/>
    </row>
    <row r="141" spans="1:6" ht="25.5">
      <c r="A141" s="357"/>
      <c r="B141" s="344" t="s">
        <v>645</v>
      </c>
      <c r="C141" s="344"/>
      <c r="D141" s="344"/>
      <c r="E141" s="344"/>
      <c r="F141" s="344"/>
    </row>
    <row r="142" spans="1:6" ht="51">
      <c r="A142" s="357"/>
      <c r="B142" s="344" t="s">
        <v>646</v>
      </c>
      <c r="C142" s="344"/>
      <c r="D142" s="344"/>
      <c r="E142" s="344"/>
      <c r="F142" s="344"/>
    </row>
    <row r="143" spans="1:6" ht="51">
      <c r="A143" s="357"/>
      <c r="B143" s="344" t="s">
        <v>647</v>
      </c>
      <c r="C143" s="344"/>
      <c r="D143" s="344"/>
      <c r="E143" s="344"/>
      <c r="F143" s="344"/>
    </row>
    <row r="144" spans="1:6">
      <c r="A144" s="357"/>
      <c r="B144" s="344" t="s">
        <v>648</v>
      </c>
      <c r="C144" s="344"/>
      <c r="D144" s="344"/>
      <c r="E144" s="344"/>
      <c r="F144" s="344"/>
    </row>
    <row r="145" spans="1:6">
      <c r="A145" s="357"/>
      <c r="B145" s="344" t="s">
        <v>649</v>
      </c>
      <c r="C145" s="344"/>
      <c r="D145" s="344"/>
      <c r="E145" s="344"/>
      <c r="F145" s="344"/>
    </row>
    <row r="146" spans="1:6">
      <c r="A146" s="357"/>
      <c r="B146" s="344" t="s">
        <v>650</v>
      </c>
      <c r="C146" s="344"/>
      <c r="D146" s="344"/>
      <c r="E146" s="344"/>
      <c r="F146" s="344"/>
    </row>
    <row r="147" spans="1:6">
      <c r="A147" s="357"/>
      <c r="B147" s="344" t="s">
        <v>651</v>
      </c>
      <c r="C147" s="344"/>
      <c r="D147" s="344"/>
      <c r="E147" s="344"/>
      <c r="F147" s="344"/>
    </row>
    <row r="148" spans="1:6">
      <c r="A148" s="357"/>
      <c r="B148" s="344" t="s">
        <v>652</v>
      </c>
      <c r="C148" s="344"/>
      <c r="D148" s="344"/>
      <c r="E148" s="344"/>
      <c r="F148" s="344"/>
    </row>
    <row r="149" spans="1:6">
      <c r="A149" s="357"/>
      <c r="B149" s="344" t="s">
        <v>653</v>
      </c>
      <c r="C149" s="344"/>
      <c r="D149" s="344"/>
      <c r="E149" s="344"/>
      <c r="F149" s="344"/>
    </row>
    <row r="150" spans="1:6">
      <c r="A150" s="357"/>
      <c r="B150" s="344" t="s">
        <v>654</v>
      </c>
      <c r="C150" s="344"/>
      <c r="D150" s="344"/>
      <c r="E150" s="344"/>
      <c r="F150" s="344"/>
    </row>
    <row r="151" spans="1:6">
      <c r="A151" s="357"/>
      <c r="B151" s="344" t="s">
        <v>655</v>
      </c>
      <c r="C151" s="344"/>
      <c r="D151" s="344"/>
      <c r="E151" s="344"/>
      <c r="F151" s="344"/>
    </row>
    <row r="152" spans="1:6">
      <c r="A152" s="357"/>
      <c r="B152" s="344" t="s">
        <v>656</v>
      </c>
      <c r="C152" s="344"/>
      <c r="D152" s="344"/>
      <c r="E152" s="344"/>
      <c r="F152" s="344"/>
    </row>
    <row r="153" spans="1:6">
      <c r="A153" s="357"/>
      <c r="B153" s="344" t="s">
        <v>657</v>
      </c>
      <c r="C153" s="344"/>
      <c r="D153" s="344"/>
      <c r="E153" s="344"/>
      <c r="F153" s="344"/>
    </row>
    <row r="154" spans="1:6">
      <c r="A154" s="357"/>
      <c r="B154" s="344" t="s">
        <v>658</v>
      </c>
      <c r="C154" s="344"/>
      <c r="D154" s="344"/>
      <c r="E154" s="344"/>
      <c r="F154" s="344"/>
    </row>
    <row r="155" spans="1:6">
      <c r="A155" s="357"/>
      <c r="B155" s="344" t="s">
        <v>659</v>
      </c>
      <c r="C155" s="344"/>
      <c r="D155" s="344"/>
      <c r="E155" s="344"/>
      <c r="F155" s="344"/>
    </row>
    <row r="156" spans="1:6">
      <c r="A156" s="357"/>
      <c r="B156" s="344" t="s">
        <v>660</v>
      </c>
      <c r="C156" s="344"/>
      <c r="D156" s="344"/>
      <c r="E156" s="344"/>
      <c r="F156" s="344"/>
    </row>
    <row r="157" spans="1:6">
      <c r="A157" s="357"/>
      <c r="B157" s="344" t="s">
        <v>661</v>
      </c>
      <c r="C157" s="344"/>
      <c r="D157" s="344"/>
      <c r="E157" s="344"/>
      <c r="F157" s="344"/>
    </row>
    <row r="158" spans="1:6">
      <c r="A158" s="357"/>
      <c r="B158" s="344" t="s">
        <v>662</v>
      </c>
      <c r="C158" s="344"/>
      <c r="D158" s="344"/>
      <c r="E158" s="344"/>
      <c r="F158" s="344"/>
    </row>
    <row r="159" spans="1:6">
      <c r="A159" s="357"/>
      <c r="B159" s="344" t="s">
        <v>663</v>
      </c>
      <c r="C159" s="344"/>
      <c r="D159" s="344"/>
      <c r="E159" s="344"/>
      <c r="F159" s="344"/>
    </row>
    <row r="160" spans="1:6">
      <c r="A160" s="357"/>
      <c r="B160" s="344" t="s">
        <v>664</v>
      </c>
      <c r="C160" s="344"/>
      <c r="D160" s="344"/>
      <c r="E160" s="344"/>
      <c r="F160" s="344"/>
    </row>
    <row r="161" spans="1:6">
      <c r="A161" s="357"/>
      <c r="B161" s="344" t="s">
        <v>665</v>
      </c>
      <c r="C161" s="344"/>
      <c r="D161" s="344"/>
      <c r="E161" s="344"/>
      <c r="F161" s="344"/>
    </row>
    <row r="162" spans="1:6">
      <c r="A162" s="357"/>
      <c r="B162" s="344" t="s">
        <v>666</v>
      </c>
      <c r="C162" s="344"/>
      <c r="D162" s="344"/>
      <c r="E162" s="344"/>
      <c r="F162" s="344"/>
    </row>
    <row r="163" spans="1:6">
      <c r="A163" s="357"/>
      <c r="B163" s="344" t="s">
        <v>667</v>
      </c>
      <c r="C163" s="344"/>
      <c r="D163" s="344"/>
      <c r="E163" s="344"/>
      <c r="F163" s="344"/>
    </row>
    <row r="164" spans="1:6">
      <c r="A164" s="357"/>
      <c r="B164" s="344" t="s">
        <v>668</v>
      </c>
      <c r="C164" s="344"/>
      <c r="D164" s="344"/>
      <c r="E164" s="344"/>
      <c r="F164" s="344"/>
    </row>
    <row r="165" spans="1:6">
      <c r="A165" s="357"/>
      <c r="B165" s="344" t="s">
        <v>658</v>
      </c>
      <c r="C165" s="344"/>
      <c r="D165" s="344"/>
      <c r="E165" s="344"/>
      <c r="F165" s="344"/>
    </row>
    <row r="166" spans="1:6">
      <c r="A166" s="357"/>
      <c r="B166" s="344" t="s">
        <v>669</v>
      </c>
      <c r="C166" s="344"/>
      <c r="D166" s="344"/>
      <c r="E166" s="344"/>
      <c r="F166" s="344"/>
    </row>
    <row r="167" spans="1:6">
      <c r="A167" s="357"/>
      <c r="B167" s="344" t="s">
        <v>670</v>
      </c>
      <c r="C167" s="344"/>
      <c r="D167" s="344"/>
      <c r="E167" s="344"/>
      <c r="F167" s="344"/>
    </row>
    <row r="168" spans="1:6">
      <c r="A168" s="357"/>
      <c r="B168" s="344" t="s">
        <v>671</v>
      </c>
      <c r="C168" s="344"/>
      <c r="D168" s="344"/>
      <c r="E168" s="344"/>
      <c r="F168" s="344"/>
    </row>
    <row r="169" spans="1:6">
      <c r="A169" s="357"/>
      <c r="B169" s="344" t="s">
        <v>672</v>
      </c>
      <c r="C169" s="344"/>
      <c r="D169" s="344"/>
      <c r="E169" s="344"/>
      <c r="F169" s="344"/>
    </row>
    <row r="170" spans="1:6">
      <c r="A170" s="357"/>
      <c r="B170" s="344" t="s">
        <v>673</v>
      </c>
      <c r="C170" s="344"/>
      <c r="D170" s="344"/>
      <c r="E170" s="344"/>
      <c r="F170" s="344"/>
    </row>
    <row r="171" spans="1:6">
      <c r="A171" s="357"/>
      <c r="B171" s="344" t="s">
        <v>674</v>
      </c>
      <c r="C171" s="344"/>
      <c r="D171" s="344"/>
      <c r="E171" s="344"/>
      <c r="F171" s="344"/>
    </row>
    <row r="172" spans="1:6">
      <c r="A172" s="357"/>
      <c r="B172" s="344" t="s">
        <v>666</v>
      </c>
      <c r="C172" s="344"/>
      <c r="D172" s="344"/>
      <c r="E172" s="344"/>
      <c r="F172" s="344"/>
    </row>
    <row r="173" spans="1:6">
      <c r="A173" s="357"/>
      <c r="B173" s="344" t="s">
        <v>675</v>
      </c>
      <c r="C173" s="344"/>
      <c r="D173" s="344"/>
      <c r="E173" s="344"/>
      <c r="F173" s="344"/>
    </row>
    <row r="174" spans="1:6">
      <c r="A174" s="357"/>
      <c r="B174" s="344" t="s">
        <v>676</v>
      </c>
      <c r="C174" s="344"/>
      <c r="D174" s="344"/>
      <c r="E174" s="344"/>
      <c r="F174" s="344"/>
    </row>
    <row r="175" spans="1:6">
      <c r="A175" s="357"/>
      <c r="B175" s="344" t="s">
        <v>677</v>
      </c>
      <c r="C175" s="344"/>
      <c r="D175" s="344"/>
      <c r="E175" s="344"/>
      <c r="F175" s="344"/>
    </row>
    <row r="176" spans="1:6" ht="25.5">
      <c r="A176" s="357"/>
      <c r="B176" s="344" t="s">
        <v>678</v>
      </c>
      <c r="C176" s="355" t="s">
        <v>554</v>
      </c>
      <c r="D176" s="271">
        <v>1</v>
      </c>
      <c r="E176" s="1007">
        <v>0</v>
      </c>
      <c r="F176" s="279">
        <f>D176*E176</f>
        <v>0</v>
      </c>
    </row>
    <row r="177" spans="1:6">
      <c r="A177" s="357"/>
      <c r="B177" s="356"/>
      <c r="C177" s="355"/>
      <c r="D177" s="271"/>
      <c r="E177" s="274"/>
      <c r="F177" s="279"/>
    </row>
    <row r="178" spans="1:6" ht="102">
      <c r="A178" s="357" t="s">
        <v>548</v>
      </c>
      <c r="B178" s="344" t="s">
        <v>679</v>
      </c>
      <c r="C178" s="344"/>
      <c r="D178" s="344"/>
      <c r="E178" s="344"/>
      <c r="F178" s="344"/>
    </row>
    <row r="179" spans="1:6" ht="63.75">
      <c r="A179" s="357"/>
      <c r="B179" s="344" t="s">
        <v>680</v>
      </c>
      <c r="C179" s="344"/>
      <c r="D179" s="344"/>
      <c r="E179" s="344"/>
      <c r="F179" s="344"/>
    </row>
    <row r="180" spans="1:6" ht="25.5">
      <c r="A180" s="357"/>
      <c r="B180" s="344" t="s">
        <v>681</v>
      </c>
      <c r="C180" s="344"/>
      <c r="D180" s="344"/>
      <c r="E180" s="344"/>
      <c r="F180" s="344"/>
    </row>
    <row r="181" spans="1:6">
      <c r="A181" s="357"/>
      <c r="B181" s="344" t="s">
        <v>682</v>
      </c>
      <c r="C181" s="357" t="s">
        <v>100</v>
      </c>
      <c r="D181" s="357">
        <v>10</v>
      </c>
      <c r="E181" s="1007">
        <v>0</v>
      </c>
      <c r="F181" s="358">
        <f>D181*E181</f>
        <v>0</v>
      </c>
    </row>
    <row r="182" spans="1:6">
      <c r="A182" s="357"/>
      <c r="B182" s="344" t="s">
        <v>683</v>
      </c>
      <c r="C182" s="357" t="s">
        <v>100</v>
      </c>
      <c r="D182" s="357">
        <v>10</v>
      </c>
      <c r="E182" s="1007">
        <v>0</v>
      </c>
      <c r="F182" s="358">
        <f>D182*E182</f>
        <v>0</v>
      </c>
    </row>
    <row r="183" spans="1:6">
      <c r="A183" s="357"/>
      <c r="B183" s="356"/>
      <c r="C183" s="359"/>
      <c r="D183" s="357"/>
      <c r="E183" s="360"/>
      <c r="F183" s="358"/>
    </row>
    <row r="184" spans="1:6" ht="51">
      <c r="A184" s="357" t="s">
        <v>551</v>
      </c>
      <c r="B184" s="344" t="s">
        <v>684</v>
      </c>
      <c r="C184" s="344"/>
      <c r="D184" s="344"/>
      <c r="E184" s="344"/>
      <c r="F184" s="344"/>
    </row>
    <row r="185" spans="1:6" ht="51">
      <c r="A185" s="357"/>
      <c r="B185" s="344" t="s">
        <v>630</v>
      </c>
      <c r="C185" s="344"/>
      <c r="D185" s="344"/>
      <c r="E185" s="344"/>
      <c r="F185" s="344"/>
    </row>
    <row r="186" spans="1:6" ht="63.75">
      <c r="A186" s="357"/>
      <c r="B186" s="344" t="s">
        <v>631</v>
      </c>
      <c r="C186" s="344"/>
      <c r="D186" s="344"/>
      <c r="E186" s="344"/>
      <c r="F186" s="344"/>
    </row>
    <row r="187" spans="1:6" ht="51">
      <c r="A187" s="357"/>
      <c r="B187" s="344" t="s">
        <v>632</v>
      </c>
      <c r="C187" s="344"/>
      <c r="D187" s="344"/>
      <c r="E187" s="344"/>
      <c r="F187" s="344"/>
    </row>
    <row r="188" spans="1:6" ht="76.5">
      <c r="A188" s="357"/>
      <c r="B188" s="344" t="s">
        <v>633</v>
      </c>
      <c r="C188" s="344"/>
      <c r="D188" s="344"/>
      <c r="E188" s="344"/>
      <c r="F188" s="344"/>
    </row>
    <row r="189" spans="1:6" ht="51">
      <c r="A189" s="357"/>
      <c r="B189" s="344" t="s">
        <v>634</v>
      </c>
      <c r="C189" s="344"/>
      <c r="D189" s="344"/>
      <c r="E189" s="344"/>
      <c r="F189" s="344"/>
    </row>
    <row r="190" spans="1:6">
      <c r="A190" s="357"/>
      <c r="B190" s="344" t="s">
        <v>635</v>
      </c>
      <c r="C190" s="344"/>
      <c r="D190" s="344"/>
      <c r="E190" s="344"/>
      <c r="F190" s="344"/>
    </row>
    <row r="191" spans="1:6" ht="76.5">
      <c r="A191" s="357"/>
      <c r="B191" s="344" t="s">
        <v>636</v>
      </c>
      <c r="C191" s="344"/>
      <c r="D191" s="344"/>
      <c r="E191" s="344"/>
      <c r="F191" s="344"/>
    </row>
    <row r="192" spans="1:6" ht="76.5">
      <c r="A192" s="357"/>
      <c r="B192" s="344" t="s">
        <v>685</v>
      </c>
      <c r="C192" s="344"/>
      <c r="D192" s="344"/>
      <c r="E192" s="344"/>
      <c r="F192" s="344"/>
    </row>
    <row r="193" spans="1:6" ht="76.5">
      <c r="A193" s="357"/>
      <c r="B193" s="344" t="s">
        <v>686</v>
      </c>
      <c r="C193" s="344"/>
      <c r="D193" s="344"/>
      <c r="E193" s="344"/>
      <c r="F193" s="344"/>
    </row>
    <row r="194" spans="1:6" ht="51">
      <c r="A194" s="357"/>
      <c r="B194" s="344" t="s">
        <v>687</v>
      </c>
      <c r="C194" s="344"/>
      <c r="D194" s="344"/>
      <c r="E194" s="344"/>
      <c r="F194" s="344"/>
    </row>
    <row r="195" spans="1:6">
      <c r="A195" s="357"/>
      <c r="B195" s="344" t="s">
        <v>688</v>
      </c>
      <c r="C195" s="344"/>
      <c r="D195" s="344"/>
      <c r="E195" s="344"/>
      <c r="F195" s="344"/>
    </row>
    <row r="196" spans="1:6" ht="76.5">
      <c r="A196" s="357"/>
      <c r="B196" s="344" t="s">
        <v>640</v>
      </c>
      <c r="C196" s="344"/>
      <c r="D196" s="344"/>
      <c r="E196" s="344"/>
      <c r="F196" s="344"/>
    </row>
    <row r="197" spans="1:6" ht="25.5">
      <c r="A197" s="357"/>
      <c r="B197" s="344" t="s">
        <v>641</v>
      </c>
      <c r="C197" s="344"/>
      <c r="D197" s="344"/>
      <c r="E197" s="344"/>
      <c r="F197" s="344"/>
    </row>
    <row r="198" spans="1:6" ht="51">
      <c r="A198" s="357"/>
      <c r="B198" s="344" t="s">
        <v>642</v>
      </c>
      <c r="C198" s="344"/>
      <c r="D198" s="344"/>
      <c r="E198" s="344"/>
      <c r="F198" s="344"/>
    </row>
    <row r="199" spans="1:6" ht="25.5">
      <c r="A199" s="357"/>
      <c r="B199" s="344" t="s">
        <v>643</v>
      </c>
      <c r="C199" s="344"/>
      <c r="D199" s="344"/>
      <c r="E199" s="344"/>
      <c r="F199" s="344"/>
    </row>
    <row r="200" spans="1:6" ht="51">
      <c r="A200" s="357"/>
      <c r="B200" s="344" t="s">
        <v>644</v>
      </c>
      <c r="C200" s="344"/>
      <c r="D200" s="344"/>
      <c r="E200" s="344"/>
      <c r="F200" s="344"/>
    </row>
    <row r="201" spans="1:6" ht="25.5">
      <c r="A201" s="357"/>
      <c r="B201" s="344" t="s">
        <v>645</v>
      </c>
      <c r="C201" s="344"/>
      <c r="D201" s="344"/>
      <c r="E201" s="344"/>
      <c r="F201" s="344"/>
    </row>
    <row r="202" spans="1:6" ht="51">
      <c r="A202" s="357"/>
      <c r="B202" s="344" t="s">
        <v>646</v>
      </c>
      <c r="C202" s="344"/>
      <c r="D202" s="344"/>
      <c r="E202" s="344"/>
      <c r="F202" s="344"/>
    </row>
    <row r="203" spans="1:6" ht="51">
      <c r="A203" s="357"/>
      <c r="B203" s="344" t="s">
        <v>647</v>
      </c>
      <c r="C203" s="344"/>
      <c r="D203" s="344"/>
      <c r="E203" s="344"/>
      <c r="F203" s="344"/>
    </row>
    <row r="204" spans="1:6">
      <c r="A204" s="357"/>
      <c r="B204" s="344" t="s">
        <v>648</v>
      </c>
      <c r="C204" s="344"/>
      <c r="D204" s="344"/>
      <c r="E204" s="344"/>
      <c r="F204" s="344"/>
    </row>
    <row r="205" spans="1:6">
      <c r="A205" s="357"/>
      <c r="B205" s="344" t="s">
        <v>689</v>
      </c>
      <c r="C205" s="344"/>
      <c r="D205" s="344"/>
      <c r="E205" s="344"/>
      <c r="F205" s="344"/>
    </row>
    <row r="206" spans="1:6">
      <c r="A206" s="357"/>
      <c r="B206" s="344" t="s">
        <v>690</v>
      </c>
      <c r="C206" s="344"/>
      <c r="D206" s="344"/>
      <c r="E206" s="344"/>
      <c r="F206" s="344"/>
    </row>
    <row r="207" spans="1:6">
      <c r="A207" s="357"/>
      <c r="B207" s="344" t="s">
        <v>691</v>
      </c>
      <c r="C207" s="344"/>
      <c r="D207" s="344"/>
      <c r="E207" s="344"/>
      <c r="F207" s="344"/>
    </row>
    <row r="208" spans="1:6">
      <c r="A208" s="357"/>
      <c r="B208" s="344" t="s">
        <v>692</v>
      </c>
      <c r="C208" s="344"/>
      <c r="D208" s="344"/>
      <c r="E208" s="344"/>
      <c r="F208" s="344"/>
    </row>
    <row r="209" spans="1:6">
      <c r="A209" s="357"/>
      <c r="B209" s="344" t="s">
        <v>693</v>
      </c>
      <c r="C209" s="344"/>
      <c r="D209" s="344"/>
      <c r="E209" s="344"/>
      <c r="F209" s="344"/>
    </row>
    <row r="210" spans="1:6">
      <c r="A210" s="357"/>
      <c r="B210" s="344" t="s">
        <v>694</v>
      </c>
      <c r="C210" s="344"/>
      <c r="D210" s="344"/>
      <c r="E210" s="344"/>
      <c r="F210" s="344"/>
    </row>
    <row r="211" spans="1:6">
      <c r="A211" s="357"/>
      <c r="B211" s="344" t="s">
        <v>655</v>
      </c>
      <c r="C211" s="344"/>
      <c r="D211" s="344"/>
      <c r="E211" s="344"/>
      <c r="F211" s="344"/>
    </row>
    <row r="212" spans="1:6">
      <c r="A212" s="357"/>
      <c r="B212" s="344" t="s">
        <v>695</v>
      </c>
      <c r="C212" s="344"/>
      <c r="D212" s="344"/>
      <c r="E212" s="344"/>
      <c r="F212" s="344"/>
    </row>
    <row r="213" spans="1:6">
      <c r="A213" s="357"/>
      <c r="B213" s="344" t="s">
        <v>696</v>
      </c>
      <c r="C213" s="344"/>
      <c r="D213" s="344"/>
      <c r="E213" s="344"/>
      <c r="F213" s="344"/>
    </row>
    <row r="214" spans="1:6">
      <c r="A214" s="357"/>
      <c r="B214" s="344" t="s">
        <v>658</v>
      </c>
      <c r="C214" s="344"/>
      <c r="D214" s="344"/>
      <c r="E214" s="344"/>
      <c r="F214" s="344"/>
    </row>
    <row r="215" spans="1:6">
      <c r="A215" s="357"/>
      <c r="B215" s="344" t="s">
        <v>697</v>
      </c>
      <c r="C215" s="344"/>
      <c r="D215" s="344"/>
      <c r="E215" s="344"/>
      <c r="F215" s="344"/>
    </row>
    <row r="216" spans="1:6">
      <c r="A216" s="357"/>
      <c r="B216" s="344" t="s">
        <v>698</v>
      </c>
      <c r="C216" s="344"/>
      <c r="D216" s="344"/>
      <c r="E216" s="344"/>
      <c r="F216" s="344"/>
    </row>
    <row r="217" spans="1:6">
      <c r="A217" s="357"/>
      <c r="B217" s="344" t="s">
        <v>661</v>
      </c>
      <c r="C217" s="344"/>
      <c r="D217" s="344"/>
      <c r="E217" s="344"/>
      <c r="F217" s="344"/>
    </row>
    <row r="218" spans="1:6">
      <c r="A218" s="357"/>
      <c r="B218" s="344" t="s">
        <v>699</v>
      </c>
      <c r="C218" s="344"/>
      <c r="D218" s="344"/>
      <c r="E218" s="344"/>
      <c r="F218" s="344"/>
    </row>
    <row r="219" spans="1:6">
      <c r="A219" s="357"/>
      <c r="B219" s="344" t="s">
        <v>663</v>
      </c>
      <c r="C219" s="344"/>
      <c r="D219" s="344"/>
      <c r="E219" s="344"/>
      <c r="F219" s="344"/>
    </row>
    <row r="220" spans="1:6">
      <c r="A220" s="357"/>
      <c r="B220" s="344" t="s">
        <v>700</v>
      </c>
      <c r="C220" s="344"/>
      <c r="D220" s="344"/>
      <c r="E220" s="344"/>
      <c r="F220" s="344"/>
    </row>
    <row r="221" spans="1:6">
      <c r="A221" s="357"/>
      <c r="B221" s="344" t="s">
        <v>701</v>
      </c>
      <c r="C221" s="344"/>
      <c r="D221" s="344"/>
      <c r="E221" s="344"/>
      <c r="F221" s="344"/>
    </row>
    <row r="222" spans="1:6">
      <c r="A222" s="357"/>
      <c r="B222" s="344" t="s">
        <v>702</v>
      </c>
      <c r="C222" s="344"/>
      <c r="D222" s="344"/>
      <c r="E222" s="344"/>
      <c r="F222" s="344"/>
    </row>
    <row r="223" spans="1:6">
      <c r="A223" s="357"/>
      <c r="B223" s="344" t="s">
        <v>703</v>
      </c>
      <c r="C223" s="344"/>
      <c r="D223" s="344"/>
      <c r="E223" s="344"/>
      <c r="F223" s="344"/>
    </row>
    <row r="224" spans="1:6">
      <c r="A224" s="357"/>
      <c r="B224" s="344" t="s">
        <v>668</v>
      </c>
      <c r="C224" s="344"/>
      <c r="D224" s="344"/>
      <c r="E224" s="344"/>
      <c r="F224" s="344"/>
    </row>
    <row r="225" spans="1:6">
      <c r="A225" s="357"/>
      <c r="B225" s="344" t="s">
        <v>658</v>
      </c>
      <c r="C225" s="344"/>
      <c r="D225" s="344"/>
      <c r="E225" s="344"/>
      <c r="F225" s="344"/>
    </row>
    <row r="226" spans="1:6">
      <c r="A226" s="357"/>
      <c r="B226" s="344" t="s">
        <v>669</v>
      </c>
      <c r="C226" s="344"/>
      <c r="D226" s="344"/>
      <c r="E226" s="344"/>
      <c r="F226" s="344"/>
    </row>
    <row r="227" spans="1:6">
      <c r="A227" s="357"/>
      <c r="B227" s="344" t="s">
        <v>670</v>
      </c>
      <c r="C227" s="344"/>
      <c r="D227" s="344"/>
      <c r="E227" s="344"/>
      <c r="F227" s="344"/>
    </row>
    <row r="228" spans="1:6">
      <c r="A228" s="357"/>
      <c r="B228" s="344" t="s">
        <v>671</v>
      </c>
      <c r="C228" s="344"/>
      <c r="D228" s="344"/>
      <c r="E228" s="344"/>
      <c r="F228" s="344"/>
    </row>
    <row r="229" spans="1:6">
      <c r="A229" s="357"/>
      <c r="B229" s="344" t="s">
        <v>672</v>
      </c>
      <c r="C229" s="344"/>
      <c r="D229" s="344"/>
      <c r="E229" s="344"/>
      <c r="F229" s="344"/>
    </row>
    <row r="230" spans="1:6">
      <c r="A230" s="357"/>
      <c r="B230" s="344" t="s">
        <v>673</v>
      </c>
      <c r="C230" s="344"/>
      <c r="D230" s="344"/>
      <c r="E230" s="344"/>
      <c r="F230" s="344"/>
    </row>
    <row r="231" spans="1:6">
      <c r="A231" s="357"/>
      <c r="B231" s="344" t="s">
        <v>704</v>
      </c>
      <c r="C231" s="344"/>
      <c r="D231" s="344"/>
      <c r="E231" s="344"/>
      <c r="F231" s="344"/>
    </row>
    <row r="232" spans="1:6">
      <c r="A232" s="357"/>
      <c r="B232" s="344" t="s">
        <v>666</v>
      </c>
      <c r="C232" s="344"/>
      <c r="D232" s="344"/>
      <c r="E232" s="344"/>
      <c r="F232" s="344"/>
    </row>
    <row r="233" spans="1:6">
      <c r="A233" s="357"/>
      <c r="B233" s="344" t="s">
        <v>675</v>
      </c>
      <c r="C233" s="344"/>
      <c r="D233" s="344"/>
      <c r="E233" s="344"/>
      <c r="F233" s="344"/>
    </row>
    <row r="234" spans="1:6">
      <c r="A234" s="357"/>
      <c r="B234" s="344" t="s">
        <v>676</v>
      </c>
      <c r="C234" s="344"/>
      <c r="D234" s="344"/>
      <c r="E234" s="344"/>
      <c r="F234" s="344"/>
    </row>
    <row r="235" spans="1:6">
      <c r="A235" s="357"/>
      <c r="B235" s="344" t="s">
        <v>705</v>
      </c>
      <c r="C235" s="355" t="s">
        <v>30</v>
      </c>
      <c r="D235" s="271">
        <v>1</v>
      </c>
      <c r="E235" s="1007"/>
      <c r="F235" s="279">
        <f t="shared" ref="F235:F236" si="0">D235*E235</f>
        <v>0</v>
      </c>
    </row>
    <row r="236" spans="1:6" ht="25.5">
      <c r="A236" s="357"/>
      <c r="B236" s="344" t="s">
        <v>678</v>
      </c>
      <c r="C236" s="355" t="s">
        <v>30</v>
      </c>
      <c r="D236" s="271">
        <v>2</v>
      </c>
      <c r="E236" s="1007">
        <v>0</v>
      </c>
      <c r="F236" s="279">
        <f t="shared" si="0"/>
        <v>0</v>
      </c>
    </row>
    <row r="237" spans="1:6">
      <c r="A237" s="357"/>
      <c r="B237" s="356"/>
      <c r="C237" s="359"/>
      <c r="D237" s="357"/>
      <c r="E237" s="360"/>
      <c r="F237" s="358"/>
    </row>
    <row r="238" spans="1:6" ht="102">
      <c r="A238" s="357" t="s">
        <v>552</v>
      </c>
      <c r="B238" s="344" t="s">
        <v>679</v>
      </c>
      <c r="C238" s="344"/>
      <c r="D238" s="344"/>
      <c r="E238" s="344"/>
      <c r="F238" s="344"/>
    </row>
    <row r="239" spans="1:6" ht="63.75">
      <c r="A239" s="357"/>
      <c r="B239" s="344" t="s">
        <v>680</v>
      </c>
      <c r="C239" s="344"/>
      <c r="D239" s="344"/>
      <c r="E239" s="344"/>
      <c r="F239" s="344"/>
    </row>
    <row r="240" spans="1:6" ht="25.5">
      <c r="A240" s="357"/>
      <c r="B240" s="344" t="s">
        <v>681</v>
      </c>
      <c r="C240" s="344"/>
      <c r="D240" s="344"/>
      <c r="E240" s="344"/>
      <c r="F240" s="344"/>
    </row>
    <row r="241" spans="1:6">
      <c r="A241" s="357"/>
      <c r="B241" s="344" t="s">
        <v>682</v>
      </c>
      <c r="C241" s="355" t="s">
        <v>100</v>
      </c>
      <c r="D241" s="271">
        <v>20</v>
      </c>
      <c r="E241" s="1007">
        <v>0</v>
      </c>
      <c r="F241" s="279">
        <f>D241*E241</f>
        <v>0</v>
      </c>
    </row>
    <row r="242" spans="1:6">
      <c r="A242" s="357"/>
      <c r="B242" s="344" t="s">
        <v>683</v>
      </c>
      <c r="C242" s="355" t="s">
        <v>100</v>
      </c>
      <c r="D242" s="271">
        <v>20</v>
      </c>
      <c r="E242" s="1007">
        <v>0</v>
      </c>
      <c r="F242" s="279">
        <f>D242*E242</f>
        <v>0</v>
      </c>
    </row>
    <row r="243" spans="1:6">
      <c r="A243" s="357"/>
      <c r="B243" s="356"/>
      <c r="C243" s="355"/>
      <c r="D243" s="271"/>
      <c r="E243" s="274"/>
      <c r="F243" s="279"/>
    </row>
    <row r="244" spans="1:6">
      <c r="A244" s="357"/>
      <c r="B244" s="344" t="s">
        <v>706</v>
      </c>
      <c r="C244" s="344"/>
      <c r="D244" s="344"/>
      <c r="E244" s="344"/>
      <c r="F244" s="344"/>
    </row>
    <row r="245" spans="1:6" ht="51">
      <c r="A245" s="357" t="s">
        <v>555</v>
      </c>
      <c r="B245" s="344" t="s">
        <v>707</v>
      </c>
      <c r="C245" s="344"/>
      <c r="D245" s="344"/>
      <c r="E245" s="344"/>
      <c r="F245" s="344"/>
    </row>
    <row r="246" spans="1:6" ht="51">
      <c r="A246" s="357"/>
      <c r="B246" s="344" t="s">
        <v>630</v>
      </c>
      <c r="C246" s="344"/>
      <c r="D246" s="344"/>
      <c r="E246" s="344"/>
      <c r="F246" s="344"/>
    </row>
    <row r="247" spans="1:6" ht="63.75">
      <c r="A247" s="357"/>
      <c r="B247" s="344" t="s">
        <v>631</v>
      </c>
      <c r="C247" s="344"/>
      <c r="D247" s="344"/>
      <c r="E247" s="344"/>
      <c r="F247" s="344"/>
    </row>
    <row r="248" spans="1:6" ht="51">
      <c r="A248" s="357"/>
      <c r="B248" s="344" t="s">
        <v>632</v>
      </c>
      <c r="C248" s="344"/>
      <c r="D248" s="344"/>
      <c r="E248" s="344"/>
      <c r="F248" s="344"/>
    </row>
    <row r="249" spans="1:6" ht="76.5">
      <c r="A249" s="357"/>
      <c r="B249" s="344" t="s">
        <v>633</v>
      </c>
      <c r="C249" s="344"/>
      <c r="D249" s="344"/>
      <c r="E249" s="344"/>
      <c r="F249" s="344"/>
    </row>
    <row r="250" spans="1:6" ht="51">
      <c r="A250" s="357"/>
      <c r="B250" s="344" t="s">
        <v>634</v>
      </c>
      <c r="C250" s="344"/>
      <c r="D250" s="344"/>
      <c r="E250" s="344"/>
      <c r="F250" s="344"/>
    </row>
    <row r="251" spans="1:6">
      <c r="A251" s="357"/>
      <c r="B251" s="344" t="s">
        <v>635</v>
      </c>
      <c r="C251" s="344"/>
      <c r="D251" s="344"/>
      <c r="E251" s="344"/>
      <c r="F251" s="344"/>
    </row>
    <row r="252" spans="1:6" ht="76.5">
      <c r="A252" s="357"/>
      <c r="B252" s="344" t="s">
        <v>636</v>
      </c>
      <c r="C252" s="344"/>
      <c r="D252" s="344"/>
      <c r="E252" s="344"/>
      <c r="F252" s="344"/>
    </row>
    <row r="253" spans="1:6" ht="76.5">
      <c r="A253" s="357"/>
      <c r="B253" s="344" t="s">
        <v>708</v>
      </c>
      <c r="C253" s="344"/>
      <c r="D253" s="344"/>
      <c r="E253" s="344"/>
      <c r="F253" s="344"/>
    </row>
    <row r="254" spans="1:6" ht="63.75">
      <c r="A254" s="357"/>
      <c r="B254" s="344" t="s">
        <v>709</v>
      </c>
      <c r="C254" s="344"/>
      <c r="D254" s="344"/>
      <c r="E254" s="344"/>
      <c r="F254" s="344"/>
    </row>
    <row r="255" spans="1:6" ht="89.25">
      <c r="A255" s="357"/>
      <c r="B255" s="344" t="s">
        <v>710</v>
      </c>
      <c r="C255" s="344"/>
      <c r="D255" s="344"/>
      <c r="E255" s="344"/>
      <c r="F255" s="344"/>
    </row>
    <row r="256" spans="1:6" ht="63.75">
      <c r="A256" s="357"/>
      <c r="B256" s="344" t="s">
        <v>711</v>
      </c>
      <c r="C256" s="344"/>
      <c r="D256" s="344"/>
      <c r="E256" s="344"/>
      <c r="F256" s="344"/>
    </row>
    <row r="257" spans="1:6" ht="38.25">
      <c r="A257" s="357"/>
      <c r="B257" s="344" t="s">
        <v>712</v>
      </c>
      <c r="C257" s="344"/>
      <c r="D257" s="344"/>
      <c r="E257" s="344"/>
      <c r="F257" s="344"/>
    </row>
    <row r="258" spans="1:6" ht="25.5">
      <c r="A258" s="357"/>
      <c r="B258" s="344" t="s">
        <v>713</v>
      </c>
      <c r="C258" s="344"/>
      <c r="D258" s="344"/>
      <c r="E258" s="344"/>
      <c r="F258" s="344"/>
    </row>
    <row r="259" spans="1:6" ht="25.5">
      <c r="A259" s="357"/>
      <c r="B259" s="344" t="s">
        <v>643</v>
      </c>
      <c r="C259" s="344"/>
      <c r="D259" s="344"/>
      <c r="E259" s="344"/>
      <c r="F259" s="344"/>
    </row>
    <row r="260" spans="1:6" ht="51">
      <c r="A260" s="357"/>
      <c r="B260" s="344" t="s">
        <v>644</v>
      </c>
      <c r="C260" s="344"/>
      <c r="D260" s="344"/>
      <c r="E260" s="344"/>
      <c r="F260" s="344"/>
    </row>
    <row r="261" spans="1:6" ht="25.5">
      <c r="A261" s="357"/>
      <c r="B261" s="344" t="s">
        <v>645</v>
      </c>
      <c r="C261" s="344"/>
      <c r="D261" s="344"/>
      <c r="E261" s="344"/>
      <c r="F261" s="344"/>
    </row>
    <row r="262" spans="1:6" ht="25.5">
      <c r="A262" s="357"/>
      <c r="B262" s="344" t="s">
        <v>714</v>
      </c>
      <c r="C262" s="344"/>
      <c r="D262" s="344"/>
      <c r="E262" s="344"/>
      <c r="F262" s="344"/>
    </row>
    <row r="263" spans="1:6" ht="51">
      <c r="A263" s="357"/>
      <c r="B263" s="344" t="s">
        <v>647</v>
      </c>
      <c r="C263" s="344"/>
      <c r="D263" s="344"/>
      <c r="E263" s="344"/>
      <c r="F263" s="344"/>
    </row>
    <row r="264" spans="1:6">
      <c r="A264" s="357"/>
      <c r="B264" s="344" t="s">
        <v>715</v>
      </c>
      <c r="C264" s="344"/>
      <c r="D264" s="344"/>
      <c r="E264" s="344"/>
      <c r="F264" s="344"/>
    </row>
    <row r="265" spans="1:6" ht="25.5">
      <c r="A265" s="357"/>
      <c r="B265" s="344" t="s">
        <v>716</v>
      </c>
      <c r="C265" s="344"/>
      <c r="D265" s="344"/>
      <c r="E265" s="344"/>
      <c r="F265" s="344"/>
    </row>
    <row r="266" spans="1:6">
      <c r="A266" s="357"/>
      <c r="B266" s="344" t="s">
        <v>717</v>
      </c>
      <c r="C266" s="344"/>
      <c r="D266" s="344"/>
      <c r="E266" s="344"/>
      <c r="F266" s="344"/>
    </row>
    <row r="267" spans="1:6">
      <c r="A267" s="357"/>
      <c r="B267" s="344" t="s">
        <v>718</v>
      </c>
      <c r="C267" s="344"/>
      <c r="D267" s="344"/>
      <c r="E267" s="344"/>
      <c r="F267" s="344"/>
    </row>
    <row r="268" spans="1:6" ht="25.5">
      <c r="A268" s="357"/>
      <c r="B268" s="344" t="s">
        <v>719</v>
      </c>
      <c r="C268" s="344"/>
      <c r="D268" s="344"/>
      <c r="E268" s="344"/>
      <c r="F268" s="344"/>
    </row>
    <row r="269" spans="1:6">
      <c r="A269" s="357"/>
      <c r="B269" s="344" t="s">
        <v>720</v>
      </c>
      <c r="C269" s="344"/>
      <c r="D269" s="344"/>
      <c r="E269" s="344"/>
      <c r="F269" s="344"/>
    </row>
    <row r="270" spans="1:6">
      <c r="A270" s="357"/>
      <c r="B270" s="344" t="s">
        <v>718</v>
      </c>
      <c r="C270" s="344"/>
      <c r="D270" s="344"/>
      <c r="E270" s="344"/>
      <c r="F270" s="344"/>
    </row>
    <row r="271" spans="1:6">
      <c r="A271" s="357"/>
      <c r="B271" s="344" t="s">
        <v>655</v>
      </c>
      <c r="C271" s="344"/>
      <c r="D271" s="344"/>
      <c r="E271" s="344"/>
      <c r="F271" s="344"/>
    </row>
    <row r="272" spans="1:6">
      <c r="A272" s="357"/>
      <c r="B272" s="344" t="s">
        <v>721</v>
      </c>
      <c r="C272" s="344"/>
      <c r="D272" s="344"/>
      <c r="E272" s="344"/>
      <c r="F272" s="344"/>
    </row>
    <row r="273" spans="1:6">
      <c r="A273" s="357"/>
      <c r="B273" s="344" t="s">
        <v>722</v>
      </c>
      <c r="C273" s="344"/>
      <c r="D273" s="344"/>
      <c r="E273" s="344"/>
      <c r="F273" s="344"/>
    </row>
    <row r="274" spans="1:6">
      <c r="A274" s="357"/>
      <c r="B274" s="344" t="s">
        <v>696</v>
      </c>
      <c r="C274" s="344"/>
      <c r="D274" s="344"/>
      <c r="E274" s="344"/>
      <c r="F274" s="344"/>
    </row>
    <row r="275" spans="1:6">
      <c r="A275" s="357"/>
      <c r="B275" s="344" t="s">
        <v>658</v>
      </c>
      <c r="C275" s="344"/>
      <c r="D275" s="344"/>
      <c r="E275" s="344"/>
      <c r="F275" s="344"/>
    </row>
    <row r="276" spans="1:6">
      <c r="A276" s="357"/>
      <c r="B276" s="344" t="s">
        <v>723</v>
      </c>
      <c r="C276" s="344"/>
      <c r="D276" s="344"/>
      <c r="E276" s="344"/>
      <c r="F276" s="344"/>
    </row>
    <row r="277" spans="1:6" ht="24.75">
      <c r="A277" s="357"/>
      <c r="B277" s="344" t="s">
        <v>1875</v>
      </c>
      <c r="C277" s="344"/>
      <c r="D277" s="344"/>
      <c r="E277" s="344"/>
      <c r="F277" s="344"/>
    </row>
    <row r="278" spans="1:6">
      <c r="A278" s="357"/>
      <c r="B278" s="344" t="s">
        <v>661</v>
      </c>
      <c r="C278" s="344"/>
      <c r="D278" s="344"/>
      <c r="E278" s="344"/>
      <c r="F278" s="344"/>
    </row>
    <row r="279" spans="1:6">
      <c r="A279" s="357"/>
      <c r="B279" s="344" t="s">
        <v>724</v>
      </c>
      <c r="C279" s="344"/>
      <c r="D279" s="344"/>
      <c r="E279" s="344"/>
      <c r="F279" s="344"/>
    </row>
    <row r="280" spans="1:6">
      <c r="A280" s="357"/>
      <c r="B280" s="344" t="s">
        <v>725</v>
      </c>
      <c r="C280" s="344"/>
      <c r="D280" s="344"/>
      <c r="E280" s="344"/>
      <c r="F280" s="344"/>
    </row>
    <row r="281" spans="1:6">
      <c r="A281" s="357"/>
      <c r="B281" s="344" t="s">
        <v>726</v>
      </c>
      <c r="C281" s="344"/>
      <c r="D281" s="344"/>
      <c r="E281" s="344"/>
      <c r="F281" s="344"/>
    </row>
    <row r="282" spans="1:6">
      <c r="A282" s="357"/>
      <c r="B282" s="344" t="s">
        <v>727</v>
      </c>
      <c r="C282" s="344"/>
      <c r="D282" s="344"/>
      <c r="E282" s="344"/>
      <c r="F282" s="344"/>
    </row>
    <row r="283" spans="1:6">
      <c r="A283" s="357"/>
      <c r="B283" s="344" t="s">
        <v>728</v>
      </c>
      <c r="C283" s="344"/>
      <c r="D283" s="344"/>
      <c r="E283" s="344"/>
      <c r="F283" s="344"/>
    </row>
    <row r="284" spans="1:6">
      <c r="A284" s="357"/>
      <c r="B284" s="344" t="s">
        <v>667</v>
      </c>
      <c r="C284" s="344"/>
      <c r="D284" s="344"/>
      <c r="E284" s="344"/>
      <c r="F284" s="344"/>
    </row>
    <row r="285" spans="1:6">
      <c r="A285" s="357"/>
      <c r="B285" s="344" t="s">
        <v>729</v>
      </c>
      <c r="C285" s="344"/>
      <c r="D285" s="344"/>
      <c r="E285" s="344"/>
      <c r="F285" s="344"/>
    </row>
    <row r="286" spans="1:6">
      <c r="A286" s="357"/>
      <c r="B286" s="344" t="s">
        <v>658</v>
      </c>
      <c r="C286" s="344"/>
      <c r="D286" s="344"/>
      <c r="E286" s="344"/>
      <c r="F286" s="344"/>
    </row>
    <row r="287" spans="1:6">
      <c r="A287" s="357"/>
      <c r="B287" s="344" t="s">
        <v>661</v>
      </c>
      <c r="C287" s="344"/>
      <c r="D287" s="344"/>
      <c r="E287" s="344"/>
      <c r="F287" s="344"/>
    </row>
    <row r="288" spans="1:6">
      <c r="A288" s="357"/>
      <c r="B288" s="344" t="s">
        <v>730</v>
      </c>
      <c r="C288" s="344"/>
      <c r="D288" s="344"/>
      <c r="E288" s="344"/>
      <c r="F288" s="344"/>
    </row>
    <row r="289" spans="1:6">
      <c r="A289" s="357"/>
      <c r="B289" s="344" t="s">
        <v>731</v>
      </c>
      <c r="C289" s="344"/>
      <c r="D289" s="344"/>
      <c r="E289" s="344"/>
      <c r="F289" s="344"/>
    </row>
    <row r="290" spans="1:6">
      <c r="A290" s="357"/>
      <c r="B290" s="344" t="s">
        <v>732</v>
      </c>
      <c r="C290" s="344"/>
      <c r="D290" s="344"/>
      <c r="E290" s="344"/>
      <c r="F290" s="344"/>
    </row>
    <row r="291" spans="1:6">
      <c r="A291" s="357"/>
      <c r="B291" s="344" t="s">
        <v>728</v>
      </c>
      <c r="C291" s="344"/>
      <c r="D291" s="344"/>
      <c r="E291" s="344"/>
      <c r="F291" s="344"/>
    </row>
    <row r="292" spans="1:6">
      <c r="A292" s="357"/>
      <c r="B292" s="344" t="s">
        <v>675</v>
      </c>
      <c r="C292" s="344"/>
      <c r="D292" s="344"/>
      <c r="E292" s="344"/>
      <c r="F292" s="344"/>
    </row>
    <row r="293" spans="1:6">
      <c r="A293" s="357"/>
      <c r="B293" s="344" t="s">
        <v>676</v>
      </c>
      <c r="C293" s="344"/>
      <c r="D293" s="344"/>
      <c r="E293" s="344"/>
      <c r="F293" s="344"/>
    </row>
    <row r="294" spans="1:6">
      <c r="A294" s="357"/>
      <c r="B294" s="344" t="s">
        <v>733</v>
      </c>
      <c r="C294" s="355" t="s">
        <v>30</v>
      </c>
      <c r="D294" s="271">
        <v>2</v>
      </c>
      <c r="E294" s="1007">
        <v>0</v>
      </c>
      <c r="F294" s="279">
        <f>D294*E294</f>
        <v>0</v>
      </c>
    </row>
    <row r="295" spans="1:6">
      <c r="A295" s="357"/>
      <c r="B295" s="344" t="s">
        <v>734</v>
      </c>
      <c r="C295" s="355" t="s">
        <v>30</v>
      </c>
      <c r="D295" s="271">
        <v>2</v>
      </c>
      <c r="E295" s="1007">
        <v>0</v>
      </c>
      <c r="F295" s="279">
        <f>D295*E295</f>
        <v>0</v>
      </c>
    </row>
    <row r="296" spans="1:6">
      <c r="A296" s="357"/>
      <c r="B296" s="344"/>
      <c r="C296" s="344"/>
      <c r="D296" s="344"/>
      <c r="E296" s="344"/>
      <c r="F296" s="344"/>
    </row>
    <row r="297" spans="1:6" ht="102">
      <c r="A297" s="357" t="s">
        <v>557</v>
      </c>
      <c r="B297" s="344" t="s">
        <v>679</v>
      </c>
      <c r="C297" s="344"/>
      <c r="D297" s="344"/>
      <c r="E297" s="344"/>
      <c r="F297" s="344"/>
    </row>
    <row r="298" spans="1:6" ht="63.75">
      <c r="A298" s="357"/>
      <c r="B298" s="344" t="s">
        <v>680</v>
      </c>
      <c r="C298" s="344"/>
      <c r="D298" s="344"/>
      <c r="E298" s="344"/>
      <c r="F298" s="344"/>
    </row>
    <row r="299" spans="1:6" ht="25.5">
      <c r="A299" s="357"/>
      <c r="B299" s="344" t="s">
        <v>681</v>
      </c>
      <c r="C299" s="344"/>
      <c r="D299" s="344"/>
      <c r="E299" s="344"/>
      <c r="F299" s="344"/>
    </row>
    <row r="300" spans="1:6">
      <c r="A300" s="357"/>
      <c r="B300" s="344" t="s">
        <v>682</v>
      </c>
      <c r="C300" s="355" t="s">
        <v>100</v>
      </c>
      <c r="D300" s="271">
        <v>20</v>
      </c>
      <c r="E300" s="1007">
        <v>0</v>
      </c>
      <c r="F300" s="279">
        <f>D300*E300</f>
        <v>0</v>
      </c>
    </row>
    <row r="301" spans="1:6">
      <c r="A301" s="357"/>
      <c r="B301" s="344" t="s">
        <v>735</v>
      </c>
      <c r="C301" s="355" t="s">
        <v>100</v>
      </c>
      <c r="D301" s="271">
        <v>20</v>
      </c>
      <c r="E301" s="1007">
        <v>0</v>
      </c>
      <c r="F301" s="279">
        <f>D301*E301</f>
        <v>0</v>
      </c>
    </row>
    <row r="302" spans="1:6">
      <c r="A302" s="357"/>
      <c r="B302" s="356"/>
      <c r="C302" s="355"/>
      <c r="D302" s="271"/>
      <c r="E302" s="274"/>
      <c r="F302" s="279"/>
    </row>
    <row r="303" spans="1:6" ht="51">
      <c r="A303" s="357" t="s">
        <v>559</v>
      </c>
      <c r="B303" s="361" t="s">
        <v>736</v>
      </c>
      <c r="C303" s="273" t="s">
        <v>554</v>
      </c>
      <c r="D303" s="273">
        <v>3</v>
      </c>
      <c r="E303" s="1000">
        <v>0</v>
      </c>
      <c r="F303" s="435">
        <f>E303*D303</f>
        <v>0</v>
      </c>
    </row>
    <row r="304" spans="1:6">
      <c r="A304" s="357"/>
      <c r="B304" s="361"/>
      <c r="C304" s="355"/>
      <c r="D304" s="273"/>
      <c r="E304" s="342"/>
      <c r="F304" s="435"/>
    </row>
    <row r="305" spans="1:6" ht="63.75">
      <c r="A305" s="465" t="s">
        <v>561</v>
      </c>
      <c r="B305" s="466" t="s">
        <v>737</v>
      </c>
      <c r="C305" s="362"/>
      <c r="D305" s="362"/>
      <c r="E305" s="363"/>
      <c r="F305" s="467"/>
    </row>
    <row r="306" spans="1:6">
      <c r="A306" s="465"/>
      <c r="B306" s="468" t="s">
        <v>738</v>
      </c>
      <c r="C306" s="362" t="s">
        <v>100</v>
      </c>
      <c r="D306" s="362">
        <v>23</v>
      </c>
      <c r="E306" s="1008">
        <v>0</v>
      </c>
      <c r="F306" s="467">
        <f>E306*D306</f>
        <v>0</v>
      </c>
    </row>
    <row r="307" spans="1:6">
      <c r="A307" s="465"/>
      <c r="B307" s="468"/>
      <c r="C307" s="469"/>
      <c r="D307" s="362"/>
      <c r="E307" s="364"/>
      <c r="F307" s="467"/>
    </row>
    <row r="308" spans="1:6" ht="25.5">
      <c r="A308" s="357" t="s">
        <v>563</v>
      </c>
      <c r="B308" s="344" t="s">
        <v>739</v>
      </c>
      <c r="C308" s="365" t="s">
        <v>35</v>
      </c>
      <c r="D308" s="271">
        <v>50</v>
      </c>
      <c r="E308" s="1009">
        <v>0</v>
      </c>
      <c r="F308" s="279">
        <f>D308*E308</f>
        <v>0</v>
      </c>
    </row>
    <row r="309" spans="1:6">
      <c r="A309" s="357"/>
      <c r="B309" s="356"/>
      <c r="C309" s="365"/>
      <c r="D309" s="271"/>
      <c r="E309" s="275"/>
      <c r="F309" s="279"/>
    </row>
    <row r="310" spans="1:6" ht="51">
      <c r="A310" s="357" t="s">
        <v>534</v>
      </c>
      <c r="B310" s="1037" t="s">
        <v>740</v>
      </c>
      <c r="C310" s="1038"/>
      <c r="D310" s="1039"/>
      <c r="E310" s="272"/>
      <c r="F310" s="375"/>
    </row>
    <row r="311" spans="1:6">
      <c r="A311" s="357"/>
      <c r="B311" s="1037" t="s">
        <v>741</v>
      </c>
      <c r="C311" s="1040" t="s">
        <v>30</v>
      </c>
      <c r="D311" s="1040">
        <v>1</v>
      </c>
      <c r="E311" s="1007">
        <v>0</v>
      </c>
      <c r="F311" s="375">
        <f>D311*E311</f>
        <v>0</v>
      </c>
    </row>
    <row r="312" spans="1:6">
      <c r="A312" s="357"/>
      <c r="B312" s="1037"/>
      <c r="C312" s="1038"/>
      <c r="D312" s="1039"/>
      <c r="E312" s="272"/>
      <c r="F312" s="375"/>
    </row>
    <row r="313" spans="1:6" ht="63.75">
      <c r="A313" s="357" t="s">
        <v>536</v>
      </c>
      <c r="B313" s="1037" t="s">
        <v>742</v>
      </c>
      <c r="C313" s="1038"/>
      <c r="D313" s="1038"/>
      <c r="E313" s="272"/>
      <c r="F313" s="375"/>
    </row>
    <row r="314" spans="1:6">
      <c r="A314" s="357"/>
      <c r="B314" s="1037" t="s">
        <v>743</v>
      </c>
      <c r="C314" s="1040" t="s">
        <v>100</v>
      </c>
      <c r="D314" s="1040">
        <v>15</v>
      </c>
      <c r="E314" s="1007">
        <v>0</v>
      </c>
      <c r="F314" s="375">
        <f>D314*E314</f>
        <v>0</v>
      </c>
    </row>
    <row r="315" spans="1:6">
      <c r="A315" s="357"/>
      <c r="B315" s="1041"/>
      <c r="C315" s="1042"/>
      <c r="D315" s="1040"/>
      <c r="E315" s="272"/>
      <c r="F315" s="375"/>
    </row>
    <row r="316" spans="1:6" ht="114.75">
      <c r="A316" s="357" t="s">
        <v>538</v>
      </c>
      <c r="B316" s="1037" t="s">
        <v>1876</v>
      </c>
      <c r="C316" s="1038"/>
      <c r="D316" s="1038"/>
      <c r="E316" s="272"/>
      <c r="F316" s="375"/>
    </row>
    <row r="317" spans="1:6" ht="51">
      <c r="A317" s="357"/>
      <c r="B317" s="1043" t="s">
        <v>744</v>
      </c>
      <c r="C317" s="1038"/>
      <c r="D317" s="1038"/>
      <c r="E317" s="272"/>
      <c r="F317" s="375"/>
    </row>
    <row r="318" spans="1:6">
      <c r="A318" s="357"/>
      <c r="B318" s="1044" t="s">
        <v>745</v>
      </c>
      <c r="C318" s="1040" t="s">
        <v>100</v>
      </c>
      <c r="D318" s="1040">
        <v>30</v>
      </c>
      <c r="E318" s="1007">
        <v>0</v>
      </c>
      <c r="F318" s="375">
        <f t="shared" ref="F318:F319" si="1">D318*E318</f>
        <v>0</v>
      </c>
    </row>
    <row r="319" spans="1:6">
      <c r="A319" s="357"/>
      <c r="B319" s="1044" t="s">
        <v>746</v>
      </c>
      <c r="C319" s="1040" t="s">
        <v>100</v>
      </c>
      <c r="D319" s="1040">
        <v>30</v>
      </c>
      <c r="E319" s="1007">
        <v>0</v>
      </c>
      <c r="F319" s="375">
        <f t="shared" si="1"/>
        <v>0</v>
      </c>
    </row>
    <row r="320" spans="1:6">
      <c r="A320" s="357"/>
      <c r="B320" s="1041"/>
      <c r="C320" s="1042"/>
      <c r="D320" s="1040"/>
      <c r="E320" s="272"/>
      <c r="F320" s="375"/>
    </row>
    <row r="321" spans="1:6" ht="51">
      <c r="A321" s="357" t="s">
        <v>540</v>
      </c>
      <c r="B321" s="1037" t="s">
        <v>747</v>
      </c>
      <c r="C321" s="1038"/>
      <c r="D321" s="1038"/>
      <c r="E321" s="272"/>
      <c r="F321" s="375"/>
    </row>
    <row r="322" spans="1:6">
      <c r="A322" s="357"/>
      <c r="B322" s="1037" t="s">
        <v>748</v>
      </c>
      <c r="C322" s="1040" t="s">
        <v>30</v>
      </c>
      <c r="D322" s="1040">
        <v>1</v>
      </c>
      <c r="E322" s="1007">
        <v>0</v>
      </c>
      <c r="F322" s="375">
        <f>D322*E322</f>
        <v>0</v>
      </c>
    </row>
    <row r="323" spans="1:6">
      <c r="A323" s="357"/>
      <c r="B323" s="1041"/>
      <c r="C323" s="1042"/>
      <c r="D323" s="1040"/>
      <c r="E323" s="272"/>
      <c r="F323" s="375"/>
    </row>
    <row r="324" spans="1:6" ht="63.75">
      <c r="A324" s="357" t="s">
        <v>542</v>
      </c>
      <c r="B324" s="366" t="s">
        <v>749</v>
      </c>
      <c r="C324" s="355"/>
      <c r="D324" s="273"/>
      <c r="E324" s="374"/>
      <c r="F324" s="343"/>
    </row>
    <row r="325" spans="1:6">
      <c r="A325" s="357"/>
      <c r="B325" s="344" t="s">
        <v>750</v>
      </c>
      <c r="C325" s="355" t="s">
        <v>554</v>
      </c>
      <c r="D325" s="271">
        <v>3</v>
      </c>
      <c r="E325" s="1007">
        <v>0</v>
      </c>
      <c r="F325" s="279">
        <f>D325*E325</f>
        <v>0</v>
      </c>
    </row>
    <row r="326" spans="1:6">
      <c r="A326" s="357"/>
      <c r="B326" s="356"/>
      <c r="C326" s="355"/>
      <c r="D326" s="271"/>
      <c r="E326" s="272"/>
      <c r="F326" s="279"/>
    </row>
    <row r="327" spans="1:6" ht="102">
      <c r="A327" s="357" t="s">
        <v>544</v>
      </c>
      <c r="B327" s="367" t="s">
        <v>751</v>
      </c>
      <c r="C327" s="355" t="s">
        <v>30</v>
      </c>
      <c r="D327" s="271">
        <v>1</v>
      </c>
      <c r="E327" s="1007">
        <v>0</v>
      </c>
      <c r="F327" s="279">
        <f>D327*E327</f>
        <v>0</v>
      </c>
    </row>
    <row r="328" spans="1:6">
      <c r="A328" s="340"/>
      <c r="B328" s="368"/>
      <c r="C328" s="369"/>
      <c r="D328" s="340"/>
      <c r="E328" s="343"/>
      <c r="F328" s="343"/>
    </row>
    <row r="329" spans="1:6" ht="38.25">
      <c r="A329" s="357" t="s">
        <v>576</v>
      </c>
      <c r="B329" s="368" t="s">
        <v>752</v>
      </c>
      <c r="C329" s="362" t="s">
        <v>100</v>
      </c>
      <c r="D329" s="362">
        <v>10</v>
      </c>
      <c r="E329" s="1008">
        <v>0</v>
      </c>
      <c r="F329" s="467">
        <f>E329*D329</f>
        <v>0</v>
      </c>
    </row>
    <row r="330" spans="1:6">
      <c r="A330" s="340"/>
      <c r="B330" s="368"/>
      <c r="C330" s="369"/>
      <c r="D330" s="340"/>
      <c r="E330" s="343"/>
      <c r="F330" s="343"/>
    </row>
    <row r="331" spans="1:6">
      <c r="A331" s="357" t="s">
        <v>578</v>
      </c>
      <c r="B331" s="344" t="s">
        <v>753</v>
      </c>
      <c r="C331" s="355" t="s">
        <v>605</v>
      </c>
      <c r="D331" s="271">
        <v>10</v>
      </c>
      <c r="E331" s="1009">
        <v>0</v>
      </c>
      <c r="F331" s="279">
        <f>D331*E331</f>
        <v>0</v>
      </c>
    </row>
    <row r="332" spans="1:6">
      <c r="A332" s="357"/>
      <c r="B332" s="344"/>
      <c r="C332" s="355"/>
      <c r="D332" s="273"/>
      <c r="E332" s="342"/>
      <c r="F332" s="343"/>
    </row>
    <row r="333" spans="1:6" ht="25.5">
      <c r="A333" s="357" t="s">
        <v>580</v>
      </c>
      <c r="B333" s="344" t="s">
        <v>754</v>
      </c>
      <c r="C333" s="355" t="s">
        <v>30</v>
      </c>
      <c r="D333" s="271">
        <v>1</v>
      </c>
      <c r="E333" s="1009">
        <v>0</v>
      </c>
      <c r="F333" s="279">
        <f>D333*E333</f>
        <v>0</v>
      </c>
    </row>
    <row r="334" spans="1:6">
      <c r="A334" s="357"/>
      <c r="B334" s="344"/>
      <c r="C334" s="355"/>
      <c r="D334" s="273"/>
      <c r="E334" s="342"/>
      <c r="F334" s="343"/>
    </row>
    <row r="335" spans="1:6">
      <c r="A335" s="357" t="s">
        <v>582</v>
      </c>
      <c r="B335" s="344" t="s">
        <v>755</v>
      </c>
      <c r="C335" s="355" t="s">
        <v>30</v>
      </c>
      <c r="D335" s="271">
        <v>1</v>
      </c>
      <c r="E335" s="1009">
        <v>0</v>
      </c>
      <c r="F335" s="279">
        <f>D335*E335</f>
        <v>0</v>
      </c>
    </row>
    <row r="336" spans="1:6">
      <c r="A336" s="357"/>
      <c r="B336" s="344"/>
      <c r="C336" s="355"/>
      <c r="D336" s="271"/>
      <c r="E336" s="275"/>
      <c r="F336" s="279"/>
    </row>
    <row r="337" spans="1:6" ht="25.5">
      <c r="A337" s="357" t="s">
        <v>585</v>
      </c>
      <c r="B337" s="344" t="s">
        <v>756</v>
      </c>
      <c r="C337" s="355" t="s">
        <v>30</v>
      </c>
      <c r="D337" s="271">
        <v>1</v>
      </c>
      <c r="E337" s="1009">
        <v>0</v>
      </c>
      <c r="F337" s="279">
        <f>D337*E337</f>
        <v>0</v>
      </c>
    </row>
    <row r="338" spans="1:6">
      <c r="A338" s="357"/>
      <c r="B338" s="370"/>
      <c r="C338" s="273"/>
      <c r="D338" s="271"/>
      <c r="E338" s="272"/>
      <c r="F338" s="279"/>
    </row>
    <row r="339" spans="1:6">
      <c r="A339" s="470"/>
      <c r="B339" s="371" t="s">
        <v>615</v>
      </c>
      <c r="C339" s="471" t="s">
        <v>616</v>
      </c>
      <c r="D339" s="372"/>
      <c r="E339" s="373"/>
      <c r="F339" s="472">
        <f>SUM(F124:F338)</f>
        <v>0</v>
      </c>
    </row>
    <row r="340" spans="1:6">
      <c r="A340" s="359"/>
      <c r="B340" s="344"/>
      <c r="C340" s="345"/>
      <c r="D340" s="273"/>
      <c r="E340" s="374"/>
      <c r="F340" s="343"/>
    </row>
    <row r="341" spans="1:6" ht="25.5">
      <c r="A341" s="357" t="s">
        <v>587</v>
      </c>
      <c r="B341" s="344" t="s">
        <v>757</v>
      </c>
      <c r="C341" s="449" t="s">
        <v>619</v>
      </c>
      <c r="D341" s="273">
        <v>5</v>
      </c>
      <c r="E341" s="342"/>
      <c r="F341" s="375">
        <f>SUM(F339*(D341/100))</f>
        <v>0</v>
      </c>
    </row>
    <row r="342" spans="1:6">
      <c r="A342" s="359"/>
      <c r="B342" s="344"/>
      <c r="C342" s="345"/>
      <c r="D342" s="273"/>
      <c r="E342" s="374"/>
      <c r="F342" s="343"/>
    </row>
    <row r="343" spans="1:6">
      <c r="A343" s="355" t="s">
        <v>594</v>
      </c>
      <c r="B343" s="450" t="s">
        <v>621</v>
      </c>
      <c r="C343" s="449" t="s">
        <v>619</v>
      </c>
      <c r="D343" s="273">
        <v>3.5</v>
      </c>
      <c r="E343" s="342"/>
      <c r="F343" s="375">
        <f>SUM(F339*(D343/100))</f>
        <v>0</v>
      </c>
    </row>
    <row r="344" spans="1:6">
      <c r="A344" s="355"/>
      <c r="B344" s="450"/>
      <c r="C344" s="345"/>
      <c r="D344" s="273"/>
      <c r="E344" s="451"/>
      <c r="F344" s="452"/>
    </row>
    <row r="345" spans="1:6">
      <c r="A345" s="357" t="s">
        <v>596</v>
      </c>
      <c r="B345" s="344" t="s">
        <v>758</v>
      </c>
      <c r="C345" s="355" t="s">
        <v>619</v>
      </c>
      <c r="D345" s="273">
        <v>3.5</v>
      </c>
      <c r="E345" s="374"/>
      <c r="F345" s="375">
        <f>SUM(F339*(D345/100))</f>
        <v>0</v>
      </c>
    </row>
    <row r="346" spans="1:6">
      <c r="A346" s="357"/>
      <c r="B346" s="344"/>
      <c r="C346" s="355"/>
      <c r="D346" s="273"/>
      <c r="E346" s="345"/>
      <c r="F346" s="343"/>
    </row>
    <row r="347" spans="1:6" ht="51">
      <c r="A347" s="357" t="s">
        <v>599</v>
      </c>
      <c r="B347" s="344" t="s">
        <v>759</v>
      </c>
      <c r="C347" s="449" t="s">
        <v>619</v>
      </c>
      <c r="D347" s="273">
        <v>2</v>
      </c>
      <c r="E347" s="342"/>
      <c r="F347" s="375">
        <f>SUM(F339*(D347/100))</f>
        <v>0</v>
      </c>
    </row>
    <row r="348" spans="1:6">
      <c r="A348" s="357"/>
      <c r="B348" s="376" t="s">
        <v>760</v>
      </c>
      <c r="C348" s="355"/>
      <c r="D348" s="271"/>
      <c r="E348" s="274"/>
      <c r="F348" s="279"/>
    </row>
    <row r="349" spans="1:6" ht="51">
      <c r="A349" s="357"/>
      <c r="B349" s="344" t="s">
        <v>761</v>
      </c>
      <c r="C349" s="355"/>
      <c r="D349" s="271"/>
      <c r="E349" s="274"/>
      <c r="F349" s="279"/>
    </row>
    <row r="350" spans="1:6" ht="38.25">
      <c r="A350" s="357"/>
      <c r="B350" s="344" t="s">
        <v>762</v>
      </c>
      <c r="C350" s="355"/>
      <c r="D350" s="271"/>
      <c r="E350" s="274"/>
      <c r="F350" s="279"/>
    </row>
    <row r="351" spans="1:6">
      <c r="A351" s="357"/>
      <c r="B351" s="344" t="s">
        <v>763</v>
      </c>
      <c r="C351" s="355"/>
      <c r="D351" s="271"/>
      <c r="E351" s="274"/>
      <c r="F351" s="279"/>
    </row>
    <row r="352" spans="1:6" ht="38.25">
      <c r="A352" s="446"/>
      <c r="B352" s="377" t="s">
        <v>764</v>
      </c>
      <c r="C352" s="378"/>
      <c r="D352" s="276"/>
      <c r="E352" s="277"/>
      <c r="F352" s="473"/>
    </row>
    <row r="353" spans="1:6" ht="15.75" thickBot="1">
      <c r="A353" s="456" t="str">
        <f>A123</f>
        <v>7.2</v>
      </c>
      <c r="B353" s="379" t="str">
        <f>B123</f>
        <v>OGREVANJE in HLAJENJE</v>
      </c>
      <c r="C353" s="474"/>
      <c r="D353" s="474"/>
      <c r="E353" s="474"/>
      <c r="F353" s="475">
        <f>SUM(F339:F349)</f>
        <v>0</v>
      </c>
    </row>
    <row r="354" spans="1:6" ht="15.75" thickTop="1">
      <c r="A354" s="380"/>
      <c r="B354" s="1045"/>
      <c r="C354" s="476"/>
      <c r="D354" s="476"/>
      <c r="E354" s="476"/>
      <c r="F354" s="477"/>
    </row>
    <row r="355" spans="1:6" ht="15">
      <c r="A355" s="381"/>
      <c r="B355" s="1046"/>
      <c r="C355" s="420"/>
      <c r="D355" s="420"/>
      <c r="E355" s="420"/>
      <c r="F355" s="478"/>
    </row>
    <row r="356" spans="1:6" ht="15">
      <c r="A356" s="415" t="s">
        <v>176</v>
      </c>
      <c r="B356" s="463" t="s">
        <v>765</v>
      </c>
      <c r="C356" s="415"/>
      <c r="D356" s="415"/>
      <c r="E356" s="415"/>
      <c r="F356" s="415"/>
    </row>
    <row r="357" spans="1:6">
      <c r="A357" s="382"/>
      <c r="B357" s="383"/>
      <c r="C357" s="384"/>
      <c r="D357" s="385"/>
      <c r="E357" s="386"/>
      <c r="F357" s="387"/>
    </row>
    <row r="358" spans="1:6" ht="51">
      <c r="A358" s="1047"/>
      <c r="B358" s="445" t="s">
        <v>1877</v>
      </c>
      <c r="C358" s="1048"/>
      <c r="D358" s="1049"/>
      <c r="E358" s="1050"/>
      <c r="F358" s="1051"/>
    </row>
    <row r="359" spans="1:6">
      <c r="A359" s="278"/>
      <c r="B359" s="1052"/>
      <c r="C359" s="345"/>
      <c r="D359" s="1053"/>
      <c r="E359" s="1054"/>
      <c r="F359" s="279"/>
    </row>
    <row r="360" spans="1:6" ht="102">
      <c r="A360" s="1055" t="s">
        <v>628</v>
      </c>
      <c r="B360" s="481" t="s">
        <v>766</v>
      </c>
      <c r="C360" s="355" t="s">
        <v>30</v>
      </c>
      <c r="D360" s="479">
        <v>1</v>
      </c>
      <c r="E360" s="1010">
        <v>0</v>
      </c>
      <c r="F360" s="279">
        <f t="shared" ref="F360" si="2">E360*D360</f>
        <v>0</v>
      </c>
    </row>
    <row r="361" spans="1:6">
      <c r="A361" s="1055"/>
      <c r="B361" s="481"/>
      <c r="C361" s="355"/>
      <c r="D361" s="479"/>
      <c r="E361" s="374"/>
      <c r="F361" s="279"/>
    </row>
    <row r="362" spans="1:6" ht="63.75">
      <c r="A362" s="1055" t="s">
        <v>548</v>
      </c>
      <c r="B362" s="481" t="s">
        <v>767</v>
      </c>
      <c r="C362" s="355"/>
      <c r="D362" s="479"/>
      <c r="E362" s="374"/>
      <c r="F362" s="279"/>
    </row>
    <row r="363" spans="1:6">
      <c r="A363" s="1055"/>
      <c r="B363" s="481" t="s">
        <v>768</v>
      </c>
      <c r="C363" s="355" t="s">
        <v>30</v>
      </c>
      <c r="D363" s="479">
        <v>1</v>
      </c>
      <c r="E363" s="1010">
        <v>0</v>
      </c>
      <c r="F363" s="279">
        <f t="shared" ref="F363" si="3">E363*D363</f>
        <v>0</v>
      </c>
    </row>
    <row r="364" spans="1:6">
      <c r="A364" s="1055"/>
      <c r="B364" s="481"/>
      <c r="C364" s="355"/>
      <c r="D364" s="479"/>
      <c r="E364" s="374"/>
      <c r="F364" s="279"/>
    </row>
    <row r="365" spans="1:6" ht="63.75">
      <c r="A365" s="1055" t="s">
        <v>551</v>
      </c>
      <c r="B365" s="481" t="s">
        <v>769</v>
      </c>
      <c r="C365" s="355"/>
      <c r="D365" s="479"/>
      <c r="E365" s="374"/>
      <c r="F365" s="279"/>
    </row>
    <row r="366" spans="1:6">
      <c r="A366" s="280"/>
      <c r="B366" s="346" t="s">
        <v>770</v>
      </c>
      <c r="C366" s="273" t="s">
        <v>100</v>
      </c>
      <c r="D366" s="479">
        <v>3</v>
      </c>
      <c r="E366" s="1010">
        <v>0</v>
      </c>
      <c r="F366" s="279">
        <f t="shared" ref="F366:F369" si="4">E366*D366</f>
        <v>0</v>
      </c>
    </row>
    <row r="367" spans="1:6">
      <c r="A367" s="280"/>
      <c r="B367" s="346" t="s">
        <v>771</v>
      </c>
      <c r="C367" s="273" t="s">
        <v>100</v>
      </c>
      <c r="D367" s="479">
        <v>2</v>
      </c>
      <c r="E367" s="1010">
        <v>0</v>
      </c>
      <c r="F367" s="279">
        <f t="shared" si="4"/>
        <v>0</v>
      </c>
    </row>
    <row r="368" spans="1:6">
      <c r="A368" s="280"/>
      <c r="B368" s="346" t="s">
        <v>772</v>
      </c>
      <c r="C368" s="273" t="s">
        <v>100</v>
      </c>
      <c r="D368" s="479">
        <v>10</v>
      </c>
      <c r="E368" s="1010">
        <v>0</v>
      </c>
      <c r="F368" s="279">
        <f t="shared" si="4"/>
        <v>0</v>
      </c>
    </row>
    <row r="369" spans="1:6">
      <c r="A369" s="280"/>
      <c r="B369" s="346" t="s">
        <v>773</v>
      </c>
      <c r="C369" s="273" t="s">
        <v>100</v>
      </c>
      <c r="D369" s="479">
        <v>4</v>
      </c>
      <c r="E369" s="1010">
        <v>0</v>
      </c>
      <c r="F369" s="279">
        <f t="shared" si="4"/>
        <v>0</v>
      </c>
    </row>
    <row r="370" spans="1:6">
      <c r="A370" s="280"/>
      <c r="B370" s="346"/>
      <c r="C370" s="273"/>
      <c r="D370" s="479"/>
      <c r="E370" s="374"/>
      <c r="F370" s="279"/>
    </row>
    <row r="371" spans="1:6" ht="51">
      <c r="A371" s="278" t="s">
        <v>552</v>
      </c>
      <c r="B371" s="344" t="s">
        <v>774</v>
      </c>
      <c r="C371" s="273"/>
      <c r="D371" s="479"/>
      <c r="E371" s="343"/>
      <c r="F371" s="279"/>
    </row>
    <row r="372" spans="1:6">
      <c r="A372" s="278"/>
      <c r="B372" s="344" t="s">
        <v>775</v>
      </c>
      <c r="C372" s="345" t="s">
        <v>30</v>
      </c>
      <c r="D372" s="479">
        <v>5</v>
      </c>
      <c r="E372" s="1058">
        <v>0</v>
      </c>
      <c r="F372" s="279">
        <f>E372*D372</f>
        <v>0</v>
      </c>
    </row>
    <row r="373" spans="1:6">
      <c r="A373" s="280"/>
      <c r="B373" s="346"/>
      <c r="C373" s="355"/>
      <c r="D373" s="479"/>
      <c r="E373" s="374"/>
      <c r="F373" s="279"/>
    </row>
    <row r="374" spans="1:6" ht="51">
      <c r="A374" s="280" t="s">
        <v>555</v>
      </c>
      <c r="B374" s="346" t="s">
        <v>776</v>
      </c>
      <c r="C374" s="355" t="s">
        <v>30</v>
      </c>
      <c r="D374" s="479">
        <v>1</v>
      </c>
      <c r="E374" s="1010">
        <v>0</v>
      </c>
      <c r="F374" s="279">
        <f t="shared" ref="F374" si="5">E374*D374</f>
        <v>0</v>
      </c>
    </row>
    <row r="375" spans="1:6">
      <c r="A375" s="278"/>
      <c r="B375" s="1056"/>
      <c r="C375" s="273"/>
      <c r="D375" s="1053"/>
      <c r="E375" s="1054"/>
      <c r="F375" s="279"/>
    </row>
    <row r="376" spans="1:6" ht="38.25">
      <c r="A376" s="280" t="s">
        <v>557</v>
      </c>
      <c r="B376" s="344" t="s">
        <v>777</v>
      </c>
      <c r="C376" s="273" t="s">
        <v>30</v>
      </c>
      <c r="D376" s="479">
        <v>4</v>
      </c>
      <c r="E376" s="1010">
        <v>0</v>
      </c>
      <c r="F376" s="279">
        <f t="shared" ref="F376" si="6">E376*D376</f>
        <v>0</v>
      </c>
    </row>
    <row r="377" spans="1:6">
      <c r="A377" s="280"/>
      <c r="B377" s="356"/>
      <c r="C377" s="273"/>
      <c r="D377" s="479"/>
      <c r="E377" s="374"/>
      <c r="F377" s="279"/>
    </row>
    <row r="378" spans="1:6" ht="51">
      <c r="A378" s="280" t="s">
        <v>559</v>
      </c>
      <c r="B378" s="444" t="s">
        <v>778</v>
      </c>
      <c r="C378" s="273"/>
      <c r="D378" s="480"/>
      <c r="E378" s="1054"/>
      <c r="F378" s="279"/>
    </row>
    <row r="379" spans="1:6">
      <c r="A379" s="280"/>
      <c r="B379" s="444" t="s">
        <v>779</v>
      </c>
      <c r="C379" s="273" t="s">
        <v>30</v>
      </c>
      <c r="D379" s="480">
        <v>1</v>
      </c>
      <c r="E379" s="1059">
        <v>0</v>
      </c>
      <c r="F379" s="279">
        <f t="shared" ref="F379" si="7">E379*D379</f>
        <v>0</v>
      </c>
    </row>
    <row r="380" spans="1:6">
      <c r="A380" s="280"/>
      <c r="B380" s="346"/>
      <c r="C380" s="273"/>
      <c r="D380" s="479"/>
      <c r="E380" s="1033"/>
      <c r="F380" s="279"/>
    </row>
    <row r="381" spans="1:6" ht="25.5">
      <c r="A381" s="280" t="s">
        <v>561</v>
      </c>
      <c r="B381" s="346" t="s">
        <v>780</v>
      </c>
      <c r="C381" s="355" t="s">
        <v>30</v>
      </c>
      <c r="D381" s="479">
        <v>1</v>
      </c>
      <c r="E381" s="1010">
        <v>0</v>
      </c>
      <c r="F381" s="279">
        <f t="shared" ref="F381" si="8">E381*D381</f>
        <v>0</v>
      </c>
    </row>
    <row r="382" spans="1:6">
      <c r="A382" s="280"/>
      <c r="B382" s="346"/>
      <c r="C382" s="273"/>
      <c r="D382" s="479"/>
      <c r="E382" s="343"/>
      <c r="F382" s="279"/>
    </row>
    <row r="383" spans="1:6" ht="63.75">
      <c r="A383" s="280" t="s">
        <v>563</v>
      </c>
      <c r="B383" s="444" t="s">
        <v>781</v>
      </c>
      <c r="C383" s="273"/>
      <c r="D383" s="480"/>
      <c r="E383" s="388"/>
      <c r="F383" s="279"/>
    </row>
    <row r="384" spans="1:6">
      <c r="A384" s="280"/>
      <c r="B384" s="346" t="s">
        <v>782</v>
      </c>
      <c r="C384" s="273" t="s">
        <v>30</v>
      </c>
      <c r="D384" s="479">
        <v>1</v>
      </c>
      <c r="E384" s="1011">
        <v>0</v>
      </c>
      <c r="F384" s="343">
        <f>SUM(D384*E384)</f>
        <v>0</v>
      </c>
    </row>
    <row r="385" spans="1:6">
      <c r="A385" s="280"/>
      <c r="B385" s="481"/>
      <c r="C385" s="273"/>
      <c r="D385" s="480"/>
      <c r="E385" s="389"/>
      <c r="F385" s="279"/>
    </row>
    <row r="386" spans="1:6" ht="25.5">
      <c r="A386" s="482" t="s">
        <v>534</v>
      </c>
      <c r="B386" s="390" t="s">
        <v>618</v>
      </c>
      <c r="C386" s="391" t="s">
        <v>30</v>
      </c>
      <c r="D386" s="479">
        <v>1</v>
      </c>
      <c r="E386" s="1011">
        <v>0</v>
      </c>
      <c r="F386" s="343">
        <f>SUM(D386*E386)</f>
        <v>0</v>
      </c>
    </row>
    <row r="387" spans="1:6">
      <c r="A387" s="280"/>
      <c r="B387" s="392"/>
      <c r="C387" s="273"/>
      <c r="D387" s="480"/>
      <c r="E387" s="343"/>
      <c r="F387" s="434"/>
    </row>
    <row r="388" spans="1:6">
      <c r="A388" s="470"/>
      <c r="B388" s="371" t="s">
        <v>615</v>
      </c>
      <c r="C388" s="471" t="s">
        <v>616</v>
      </c>
      <c r="D388" s="372"/>
      <c r="E388" s="393"/>
      <c r="F388" s="472">
        <f>SUM(F357:F387)</f>
        <v>0</v>
      </c>
    </row>
    <row r="389" spans="1:6">
      <c r="A389" s="357"/>
      <c r="B389" s="344"/>
      <c r="C389" s="449"/>
      <c r="D389" s="273"/>
      <c r="E389" s="342"/>
      <c r="F389" s="375"/>
    </row>
    <row r="390" spans="1:6" ht="25.5">
      <c r="A390" s="357" t="s">
        <v>536</v>
      </c>
      <c r="B390" s="344" t="s">
        <v>757</v>
      </c>
      <c r="C390" s="449" t="s">
        <v>619</v>
      </c>
      <c r="D390" s="273">
        <v>5</v>
      </c>
      <c r="E390" s="342"/>
      <c r="F390" s="375">
        <f>SUM(F388*(D390/100))</f>
        <v>0</v>
      </c>
    </row>
    <row r="391" spans="1:6">
      <c r="A391" s="357"/>
      <c r="B391" s="344"/>
      <c r="C391" s="355"/>
      <c r="D391" s="273"/>
      <c r="E391" s="342"/>
      <c r="F391" s="343"/>
    </row>
    <row r="392" spans="1:6">
      <c r="A392" s="355" t="s">
        <v>538</v>
      </c>
      <c r="B392" s="450" t="s">
        <v>621</v>
      </c>
      <c r="C392" s="449" t="s">
        <v>619</v>
      </c>
      <c r="D392" s="273">
        <v>3.5</v>
      </c>
      <c r="E392" s="342"/>
      <c r="F392" s="343">
        <f>SUM(F388)*(D392/100)</f>
        <v>0</v>
      </c>
    </row>
    <row r="393" spans="1:6">
      <c r="A393" s="355"/>
      <c r="B393" s="450"/>
      <c r="C393" s="345"/>
      <c r="D393" s="273"/>
      <c r="E393" s="451"/>
      <c r="F393" s="452"/>
    </row>
    <row r="394" spans="1:6">
      <c r="A394" s="357" t="s">
        <v>540</v>
      </c>
      <c r="B394" s="344" t="s">
        <v>758</v>
      </c>
      <c r="C394" s="355" t="s">
        <v>619</v>
      </c>
      <c r="D394" s="273">
        <v>3.5</v>
      </c>
      <c r="E394" s="374"/>
      <c r="F394" s="343">
        <f>SUM(F388)*(D394/100)</f>
        <v>0</v>
      </c>
    </row>
    <row r="395" spans="1:6">
      <c r="A395" s="482"/>
      <c r="B395" s="390"/>
      <c r="C395" s="391"/>
      <c r="D395" s="479"/>
      <c r="E395" s="483"/>
      <c r="F395" s="484"/>
    </row>
    <row r="396" spans="1:6" ht="51">
      <c r="A396" s="482" t="s">
        <v>542</v>
      </c>
      <c r="B396" s="390" t="s">
        <v>625</v>
      </c>
      <c r="C396" s="449" t="s">
        <v>619</v>
      </c>
      <c r="D396" s="273">
        <v>2</v>
      </c>
      <c r="E396" s="342"/>
      <c r="F396" s="343">
        <f>SUM(F388)*(D396/100)</f>
        <v>0</v>
      </c>
    </row>
    <row r="397" spans="1:6">
      <c r="A397" s="382"/>
      <c r="B397" s="356"/>
      <c r="C397" s="384"/>
      <c r="D397" s="384"/>
      <c r="E397" s="387"/>
      <c r="F397" s="387"/>
    </row>
    <row r="398" spans="1:6" s="489" customFormat="1" ht="15.75" thickBot="1">
      <c r="A398" s="485" t="str">
        <f>A356</f>
        <v>7.3</v>
      </c>
      <c r="B398" s="486" t="str">
        <f>B356</f>
        <v>PREZRAČEVANJE</v>
      </c>
      <c r="C398" s="487"/>
      <c r="D398" s="487"/>
      <c r="E398" s="488"/>
      <c r="F398" s="459">
        <f>SUM(F388:F397)</f>
        <v>0</v>
      </c>
    </row>
    <row r="399" spans="1:6" ht="16.5" thickTop="1">
      <c r="A399" s="490"/>
      <c r="B399" s="1057"/>
      <c r="C399" s="491"/>
      <c r="D399" s="491"/>
      <c r="E399" s="491"/>
      <c r="F399" s="462"/>
    </row>
    <row r="400" spans="1:6" ht="15.75">
      <c r="A400" s="490"/>
      <c r="B400" s="1057"/>
      <c r="C400" s="491"/>
      <c r="D400" s="491"/>
      <c r="E400" s="491"/>
      <c r="F400" s="462"/>
    </row>
    <row r="401" spans="1:6" ht="15.75">
      <c r="A401" s="490"/>
      <c r="B401" s="1057"/>
      <c r="C401" s="491"/>
      <c r="D401" s="491"/>
      <c r="E401" s="491"/>
      <c r="F401" s="462"/>
    </row>
    <row r="402" spans="1:6" ht="18">
      <c r="A402" s="517" t="s">
        <v>177</v>
      </c>
      <c r="B402" s="492" t="s">
        <v>3</v>
      </c>
      <c r="C402" s="493"/>
      <c r="D402" s="493"/>
      <c r="E402" s="493"/>
      <c r="F402" s="494"/>
    </row>
    <row r="403" spans="1:6" ht="13.5" thickBot="1">
      <c r="A403" s="495"/>
      <c r="B403" s="496"/>
      <c r="C403" s="496"/>
      <c r="D403" s="496"/>
      <c r="E403" s="496"/>
      <c r="F403" s="496"/>
    </row>
    <row r="404" spans="1:6" s="518" customFormat="1" ht="16.5" thickTop="1">
      <c r="A404" s="1060" t="str">
        <f>A120</f>
        <v>7.1</v>
      </c>
      <c r="B404" s="394" t="str">
        <f>B120</f>
        <v>VODOVOD IN KANALIZACIJA</v>
      </c>
      <c r="C404" s="497"/>
      <c r="D404" s="498"/>
      <c r="E404" s="498"/>
      <c r="F404" s="498">
        <f>F120</f>
        <v>0</v>
      </c>
    </row>
    <row r="405" spans="1:6" s="518" customFormat="1" ht="15.75">
      <c r="A405" s="519"/>
      <c r="B405" s="394"/>
      <c r="C405" s="499"/>
      <c r="D405" s="498"/>
      <c r="E405" s="498"/>
      <c r="F405" s="498"/>
    </row>
    <row r="406" spans="1:6" s="518" customFormat="1" ht="15.75">
      <c r="A406" s="1061" t="str">
        <f>A353</f>
        <v>7.2</v>
      </c>
      <c r="B406" s="508" t="str">
        <f>B353</f>
        <v>OGREVANJE in HLAJENJE</v>
      </c>
      <c r="C406" s="500"/>
      <c r="D406" s="498"/>
      <c r="E406" s="498"/>
      <c r="F406" s="498">
        <f>F353</f>
        <v>0</v>
      </c>
    </row>
    <row r="407" spans="1:6" s="518" customFormat="1" ht="15.75">
      <c r="A407" s="519"/>
      <c r="B407" s="394"/>
      <c r="C407" s="500"/>
      <c r="D407" s="498"/>
      <c r="E407" s="498"/>
      <c r="F407" s="501"/>
    </row>
    <row r="408" spans="1:6" s="518" customFormat="1" ht="15.75">
      <c r="A408" s="1061" t="str">
        <f>A398</f>
        <v>7.3</v>
      </c>
      <c r="B408" s="508" t="str">
        <f>B398</f>
        <v>PREZRAČEVANJE</v>
      </c>
      <c r="C408" s="500"/>
      <c r="D408" s="498"/>
      <c r="E408" s="498"/>
      <c r="F408" s="502">
        <f>F398</f>
        <v>0</v>
      </c>
    </row>
    <row r="409" spans="1:6" s="518" customFormat="1" ht="16.5" thickBot="1">
      <c r="A409" s="520"/>
      <c r="B409" s="395"/>
      <c r="C409" s="503"/>
      <c r="D409" s="504"/>
      <c r="E409" s="504"/>
      <c r="F409" s="501"/>
    </row>
    <row r="410" spans="1:6" s="518" customFormat="1" ht="17.25" thickTop="1" thickBot="1">
      <c r="A410" s="521" t="str">
        <f>A6</f>
        <v>7.</v>
      </c>
      <c r="B410" s="505" t="str">
        <f>B6</f>
        <v>STROJNE INSTALACIJE</v>
      </c>
      <c r="C410" s="506"/>
      <c r="D410" s="507"/>
      <c r="E410" s="507"/>
      <c r="F410" s="507">
        <f>SUM(F404:F409)</f>
        <v>0</v>
      </c>
    </row>
    <row r="411" spans="1:6" ht="13.5" thickTop="1"/>
    <row r="412" spans="1:6">
      <c r="A412" s="1012"/>
      <c r="B412" s="999"/>
      <c r="C412" s="999"/>
      <c r="D412" s="999"/>
      <c r="E412" s="999"/>
      <c r="F412" s="999"/>
    </row>
    <row r="413" spans="1:6">
      <c r="A413" s="1012"/>
      <c r="B413" s="999"/>
      <c r="C413" s="999"/>
      <c r="D413" s="999"/>
      <c r="E413" s="999"/>
      <c r="F413" s="999"/>
    </row>
    <row r="414" spans="1:6">
      <c r="A414" s="1012"/>
      <c r="B414" s="999"/>
      <c r="C414" s="999"/>
      <c r="D414" s="999"/>
      <c r="E414" s="999"/>
      <c r="F414" s="999"/>
    </row>
    <row r="415" spans="1:6">
      <c r="A415" s="1012"/>
      <c r="B415" s="999"/>
      <c r="C415" s="999"/>
      <c r="D415" s="999"/>
      <c r="E415" s="999"/>
      <c r="F415" s="999"/>
    </row>
  </sheetData>
  <sheetProtection password="D692" sheet="1" objects="1" scenarios="1" selectLockedCells="1"/>
  <mergeCells count="14">
    <mergeCell ref="B14:E14"/>
    <mergeCell ref="B9:E9"/>
    <mergeCell ref="B10:E10"/>
    <mergeCell ref="B11:E11"/>
    <mergeCell ref="B12:E12"/>
    <mergeCell ref="B13:E13"/>
    <mergeCell ref="B22:E22"/>
    <mergeCell ref="B23:E23"/>
    <mergeCell ref="B15:E15"/>
    <mergeCell ref="B16:E16"/>
    <mergeCell ref="B17:E17"/>
    <mergeCell ref="B18:E18"/>
    <mergeCell ref="B19:E19"/>
    <mergeCell ref="B21:E21"/>
  </mergeCells>
  <pageMargins left="0.6692913385826772" right="0.55118110236220474" top="0.39370078740157483" bottom="0.6692913385826772" header="0" footer="0.39370078740157483"/>
  <pageSetup paperSize="9" orientation="portrait" r:id="rId1"/>
  <headerFooter alignWithMargins="0">
    <oddFooter>Stran &amp;P</oddFooter>
  </headerFooter>
  <rowBreaks count="5" manualBreakCount="5">
    <brk id="27" max="16383" man="1"/>
    <brk id="122" max="16383" man="1"/>
    <brk id="243" max="16383" man="1"/>
    <brk id="355" max="16383" man="1"/>
    <brk id="40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17</vt:i4>
      </vt:variant>
    </vt:vector>
  </HeadingPairs>
  <TitlesOfParts>
    <vt:vector size="27" baseType="lpstr">
      <vt:lpstr>PRVA STRAN</vt:lpstr>
      <vt:lpstr>REKAPITULACIJA</vt:lpstr>
      <vt:lpstr>OBJEKT O1</vt:lpstr>
      <vt:lpstr>OBJEKT O2</vt:lpstr>
      <vt:lpstr>OBJEKT O3</vt:lpstr>
      <vt:lpstr>OBJEKT O4 - GRADBENA DELA</vt:lpstr>
      <vt:lpstr>OBJEKT O4 - ELEKTRO DELA</vt:lpstr>
      <vt:lpstr>ELEKTRO INSTALACIJE</vt:lpstr>
      <vt:lpstr>STROJNE INSTALACIJE</vt:lpstr>
      <vt:lpstr>OSTALA DELA</vt:lpstr>
      <vt:lpstr>'ELEKTRO INSTALACIJE'!Področje_tiskanja</vt:lpstr>
      <vt:lpstr>'OBJEKT O1'!Področje_tiskanja</vt:lpstr>
      <vt:lpstr>'OBJEKT O2'!Področje_tiskanja</vt:lpstr>
      <vt:lpstr>'OBJEKT O3'!Področje_tiskanja</vt:lpstr>
      <vt:lpstr>'OBJEKT O4 - ELEKTRO DELA'!Področje_tiskanja</vt:lpstr>
      <vt:lpstr>'OBJEKT O4 - GRADBENA DELA'!Področje_tiskanja</vt:lpstr>
      <vt:lpstr>'OSTALA DELA'!Področje_tiskanja</vt:lpstr>
      <vt:lpstr>'PRVA STRAN'!Področje_tiskanja</vt:lpstr>
      <vt:lpstr>REKAPITULACIJA!Področje_tiskanja</vt:lpstr>
      <vt:lpstr>'STROJNE INSTALACIJE'!Področje_tiskanja</vt:lpstr>
      <vt:lpstr>'OBJEKT O1'!Tiskanje_naslovov</vt:lpstr>
      <vt:lpstr>'OBJEKT O2'!Tiskanje_naslovov</vt:lpstr>
      <vt:lpstr>'OBJEKT O3'!Tiskanje_naslovov</vt:lpstr>
      <vt:lpstr>'OBJEKT O4 - GRADBENA DELA'!Tiskanje_naslovov</vt:lpstr>
      <vt:lpstr>'OSTALA DELA'!Tiskanje_naslovov</vt:lpstr>
      <vt:lpstr>REKAPITULACIJA!Tiskanje_naslovov</vt:lpstr>
      <vt:lpstr>'STROJNE INSTALACIJE'!Tiskanje_naslovov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dc:creator>
  <cp:lastModifiedBy>Herbert Glavic</cp:lastModifiedBy>
  <cp:lastPrinted>2020-10-02T08:46:33Z</cp:lastPrinted>
  <dcterms:created xsi:type="dcterms:W3CDTF">1998-11-02T20:14:28Z</dcterms:created>
  <dcterms:modified xsi:type="dcterms:W3CDTF">2021-01-27T11:22:15Z</dcterms:modified>
</cp:coreProperties>
</file>