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D:\Peter\2020\Kanalizacija\Kanalizacija Brezovica\Razpisna dokumentacija gradnja\Popisi za razpis\"/>
    </mc:Choice>
  </mc:AlternateContent>
  <xr:revisionPtr revIDLastSave="0" documentId="8_{7A41678C-C0A4-40BE-8D40-1C27A29322D9}" xr6:coauthVersionLast="46" xr6:coauthVersionMax="46" xr10:uidLastSave="{00000000-0000-0000-0000-000000000000}"/>
  <bookViews>
    <workbookView xWindow="-108" yWindow="-108" windowWidth="23256" windowHeight="12696" tabRatio="770" xr2:uid="{00000000-000D-0000-FFFF-FFFF00000000}"/>
  </bookViews>
  <sheets>
    <sheet name="Rekapitulacija" sheetId="6" r:id="rId1"/>
    <sheet name="0-Preddela" sheetId="52" r:id="rId2"/>
    <sheet name="KANAL O1" sheetId="56" r:id="rId3"/>
    <sheet name="KANAL O2" sheetId="61" r:id="rId4"/>
    <sheet name="KANAL O3" sheetId="62" r:id="rId5"/>
    <sheet name="KANAL O4" sheetId="63" r:id="rId6"/>
    <sheet name="KANAL O5" sheetId="64" r:id="rId7"/>
    <sheet name="KANAL O6" sheetId="65" r:id="rId8"/>
    <sheet name="KANAL O7" sheetId="66" r:id="rId9"/>
  </sheets>
  <definedNames>
    <definedName name="_Hlk9417092" localSheetId="0">Rekapitulacija!#REF!</definedName>
    <definedName name="_xlnm.Print_Area" localSheetId="1">'0-Preddela'!$B$1:$G$16</definedName>
    <definedName name="_xlnm.Print_Area" localSheetId="2">'KANAL O1'!$A$1:$G$137</definedName>
    <definedName name="_xlnm.Print_Area" localSheetId="3">'KANAL O2'!$A$1:$G$131</definedName>
    <definedName name="_xlnm.Print_Area" localSheetId="4">'KANAL O3'!$A$1:$G$121</definedName>
    <definedName name="_xlnm.Print_Area" localSheetId="5">'KANAL O4'!$A$1:$G$129</definedName>
    <definedName name="_xlnm.Print_Area" localSheetId="6">'KANAL O5'!$A$1:$G$132</definedName>
    <definedName name="_xlnm.Print_Area" localSheetId="7">'KANAL O6'!$A$1:$G$124</definedName>
    <definedName name="_xlnm.Print_Area" localSheetId="8">'KANAL O7'!$A$1:$G$123</definedName>
    <definedName name="_xlnm.Print_Area" localSheetId="0">Rekapitulacija!$A$1:$D$73</definedName>
    <definedName name="_xlnm.Print_Titles" localSheetId="2">'KANAL O1'!$21:$21</definedName>
    <definedName name="_xlnm.Print_Titles" localSheetId="3">'KANAL O2'!$21:$21</definedName>
    <definedName name="_xlnm.Print_Titles" localSheetId="4">'KANAL O3'!$21:$21</definedName>
    <definedName name="_xlnm.Print_Titles" localSheetId="5">'KANAL O4'!$21:$21</definedName>
    <definedName name="_xlnm.Print_Titles" localSheetId="6">'KANAL O5'!$21:$21</definedName>
    <definedName name="_xlnm.Print_Titles" localSheetId="7">'KANAL O6'!$21:$21</definedName>
    <definedName name="_xlnm.Print_Titles" localSheetId="8">'KANAL O7'!$21:$21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2" i="56" l="1"/>
  <c r="G121" i="56"/>
  <c r="G123" i="56"/>
  <c r="I90" i="66" l="1"/>
  <c r="G89" i="66"/>
  <c r="I90" i="65"/>
  <c r="G89" i="65"/>
  <c r="I94" i="64"/>
  <c r="G93" i="64"/>
  <c r="I92" i="63"/>
  <c r="G91" i="63"/>
  <c r="G87" i="62"/>
  <c r="I93" i="61"/>
  <c r="G92" i="61"/>
  <c r="G106" i="61" l="1"/>
  <c r="G112" i="66" l="1"/>
  <c r="G101" i="66"/>
  <c r="G122" i="61" l="1"/>
  <c r="G128" i="56"/>
  <c r="G127" i="56"/>
  <c r="G126" i="56"/>
  <c r="H46" i="65" l="1"/>
  <c r="G121" i="66"/>
  <c r="G120" i="66"/>
  <c r="G119" i="66"/>
  <c r="G115" i="66"/>
  <c r="G114" i="66"/>
  <c r="G113" i="66"/>
  <c r="G111" i="66"/>
  <c r="G105" i="66"/>
  <c r="G104" i="66"/>
  <c r="G87" i="66"/>
  <c r="G82" i="66"/>
  <c r="G81" i="66"/>
  <c r="G80" i="66"/>
  <c r="G79" i="66"/>
  <c r="I78" i="66"/>
  <c r="G72" i="66"/>
  <c r="G70" i="66"/>
  <c r="G69" i="66"/>
  <c r="G64" i="66"/>
  <c r="G63" i="66"/>
  <c r="G61" i="66"/>
  <c r="G60" i="66"/>
  <c r="G59" i="66"/>
  <c r="G58" i="66"/>
  <c r="G56" i="66"/>
  <c r="G53" i="66"/>
  <c r="G52" i="66"/>
  <c r="G49" i="66"/>
  <c r="G46" i="66"/>
  <c r="G45" i="66"/>
  <c r="G37" i="66"/>
  <c r="G36" i="66"/>
  <c r="G35" i="66"/>
  <c r="G33" i="66"/>
  <c r="G32" i="66"/>
  <c r="G25" i="66"/>
  <c r="G64" i="65"/>
  <c r="G63" i="65"/>
  <c r="G106" i="65"/>
  <c r="G98" i="66" l="1"/>
  <c r="G84" i="66"/>
  <c r="G73" i="66"/>
  <c r="G74" i="66" s="1"/>
  <c r="G5" i="66" s="1"/>
  <c r="G26" i="66"/>
  <c r="G43" i="66"/>
  <c r="G31" i="66"/>
  <c r="G86" i="66"/>
  <c r="G108" i="66"/>
  <c r="G27" i="66"/>
  <c r="G30" i="66"/>
  <c r="G88" i="66"/>
  <c r="G24" i="66"/>
  <c r="G47" i="66"/>
  <c r="G54" i="66"/>
  <c r="G51" i="66"/>
  <c r="G78" i="66"/>
  <c r="G29" i="66"/>
  <c r="G50" i="66"/>
  <c r="G122" i="66"/>
  <c r="G123" i="66" s="1"/>
  <c r="G8" i="66" s="1"/>
  <c r="G122" i="65"/>
  <c r="G121" i="65"/>
  <c r="G120" i="65"/>
  <c r="G116" i="65"/>
  <c r="G115" i="65"/>
  <c r="G114" i="65"/>
  <c r="G113" i="65"/>
  <c r="G112" i="65"/>
  <c r="G105" i="65"/>
  <c r="G104" i="65"/>
  <c r="G101" i="65"/>
  <c r="G82" i="65"/>
  <c r="G72" i="65"/>
  <c r="G70" i="65"/>
  <c r="G69" i="65"/>
  <c r="G61" i="65"/>
  <c r="G60" i="65"/>
  <c r="G59" i="65"/>
  <c r="G58" i="65"/>
  <c r="G56" i="65"/>
  <c r="G45" i="65"/>
  <c r="G37" i="65"/>
  <c r="G36" i="65"/>
  <c r="G35" i="65"/>
  <c r="G33" i="65"/>
  <c r="G32" i="65"/>
  <c r="G25" i="65"/>
  <c r="G123" i="64"/>
  <c r="G122" i="64"/>
  <c r="G124" i="64"/>
  <c r="G75" i="64"/>
  <c r="G65" i="64"/>
  <c r="G67" i="64"/>
  <c r="G66" i="64"/>
  <c r="G82" i="64"/>
  <c r="G130" i="64"/>
  <c r="G129" i="64"/>
  <c r="G128" i="64"/>
  <c r="G121" i="64"/>
  <c r="G120" i="64"/>
  <c r="G119" i="64"/>
  <c r="G118" i="64"/>
  <c r="G117" i="64"/>
  <c r="G111" i="64"/>
  <c r="G110" i="64"/>
  <c r="G109" i="64"/>
  <c r="G105" i="64"/>
  <c r="G86" i="64"/>
  <c r="G76" i="64"/>
  <c r="G73" i="64"/>
  <c r="G72" i="64"/>
  <c r="G64" i="64"/>
  <c r="G62" i="64"/>
  <c r="G61" i="64"/>
  <c r="G60" i="64"/>
  <c r="G59" i="64"/>
  <c r="G58" i="64"/>
  <c r="G56" i="64"/>
  <c r="G45" i="64"/>
  <c r="H44" i="64"/>
  <c r="G37" i="64"/>
  <c r="G36" i="64"/>
  <c r="G35" i="64"/>
  <c r="G33" i="64"/>
  <c r="G32" i="64"/>
  <c r="G25" i="64"/>
  <c r="G120" i="63"/>
  <c r="G118" i="63"/>
  <c r="G64" i="63"/>
  <c r="G65" i="56"/>
  <c r="G73" i="63"/>
  <c r="G59" i="63"/>
  <c r="H46" i="63"/>
  <c r="H44" i="63"/>
  <c r="G108" i="63"/>
  <c r="G29" i="63"/>
  <c r="G127" i="63"/>
  <c r="G126" i="63"/>
  <c r="G125" i="63"/>
  <c r="G121" i="63"/>
  <c r="G119" i="63"/>
  <c r="G117" i="63"/>
  <c r="G116" i="63"/>
  <c r="G110" i="63"/>
  <c r="G109" i="63"/>
  <c r="G103" i="63"/>
  <c r="G84" i="63"/>
  <c r="G74" i="63"/>
  <c r="G71" i="63"/>
  <c r="G70" i="63"/>
  <c r="G65" i="63"/>
  <c r="G62" i="63"/>
  <c r="G61" i="63"/>
  <c r="G60" i="63"/>
  <c r="G58" i="63"/>
  <c r="G56" i="63"/>
  <c r="G45" i="63"/>
  <c r="G37" i="63"/>
  <c r="G36" i="63"/>
  <c r="G35" i="63"/>
  <c r="G33" i="63"/>
  <c r="G32" i="63"/>
  <c r="G25" i="63"/>
  <c r="G98" i="62"/>
  <c r="G85" i="62"/>
  <c r="G79" i="62"/>
  <c r="G78" i="62"/>
  <c r="G76" i="62"/>
  <c r="G77" i="62"/>
  <c r="G25" i="62"/>
  <c r="G119" i="62"/>
  <c r="G118" i="62"/>
  <c r="G117" i="62"/>
  <c r="G113" i="62"/>
  <c r="G112" i="62"/>
  <c r="G111" i="62"/>
  <c r="G110" i="62"/>
  <c r="G109" i="62"/>
  <c r="G103" i="62"/>
  <c r="G102" i="62"/>
  <c r="G99" i="62"/>
  <c r="G80" i="62"/>
  <c r="G70" i="62"/>
  <c r="G68" i="62"/>
  <c r="G67" i="62"/>
  <c r="G66" i="62"/>
  <c r="G61" i="62"/>
  <c r="G60" i="62"/>
  <c r="G59" i="62"/>
  <c r="G58" i="62"/>
  <c r="G56" i="62"/>
  <c r="G45" i="62"/>
  <c r="G37" i="62"/>
  <c r="G36" i="62"/>
  <c r="G35" i="62"/>
  <c r="G33" i="62"/>
  <c r="G32" i="62"/>
  <c r="G109" i="66" l="1"/>
  <c r="G107" i="66"/>
  <c r="G44" i="66"/>
  <c r="G38" i="66"/>
  <c r="G39" i="66" s="1"/>
  <c r="G3" i="66" s="1"/>
  <c r="G85" i="66"/>
  <c r="G57" i="66"/>
  <c r="G55" i="66"/>
  <c r="G73" i="65"/>
  <c r="G74" i="65" s="1"/>
  <c r="G5" i="65" s="1"/>
  <c r="G44" i="65"/>
  <c r="G78" i="65"/>
  <c r="G49" i="65"/>
  <c r="G27" i="65"/>
  <c r="G85" i="65"/>
  <c r="G84" i="65"/>
  <c r="G88" i="65"/>
  <c r="G29" i="65"/>
  <c r="G24" i="65"/>
  <c r="G86" i="65"/>
  <c r="G30" i="65"/>
  <c r="G26" i="65"/>
  <c r="G31" i="65"/>
  <c r="G47" i="65"/>
  <c r="G123" i="65"/>
  <c r="G124" i="65" s="1"/>
  <c r="G8" i="65" s="1"/>
  <c r="G98" i="65"/>
  <c r="G30" i="64"/>
  <c r="G44" i="64"/>
  <c r="G88" i="64"/>
  <c r="G24" i="64"/>
  <c r="G27" i="64"/>
  <c r="G47" i="64"/>
  <c r="G92" i="64"/>
  <c r="G77" i="64"/>
  <c r="G78" i="64" s="1"/>
  <c r="G5" i="64" s="1"/>
  <c r="H46" i="64"/>
  <c r="G50" i="64" s="1"/>
  <c r="G131" i="64"/>
  <c r="G132" i="64" s="1"/>
  <c r="G8" i="64" s="1"/>
  <c r="G26" i="64"/>
  <c r="G31" i="64"/>
  <c r="G89" i="64"/>
  <c r="G29" i="64"/>
  <c r="G102" i="64"/>
  <c r="G90" i="64"/>
  <c r="G80" i="63"/>
  <c r="G75" i="63"/>
  <c r="G76" i="63" s="1"/>
  <c r="G5" i="63" s="1"/>
  <c r="G128" i="63"/>
  <c r="G129" i="63" s="1"/>
  <c r="G8" i="63" s="1"/>
  <c r="G88" i="63"/>
  <c r="G44" i="63"/>
  <c r="G27" i="63"/>
  <c r="G100" i="63"/>
  <c r="G24" i="63"/>
  <c r="G30" i="63"/>
  <c r="G86" i="63"/>
  <c r="G90" i="63"/>
  <c r="G26" i="63"/>
  <c r="G31" i="63"/>
  <c r="G47" i="63"/>
  <c r="G87" i="63"/>
  <c r="G100" i="62"/>
  <c r="G120" i="62"/>
  <c r="G121" i="62" s="1"/>
  <c r="G8" i="62" s="1"/>
  <c r="G71" i="62"/>
  <c r="G72" i="62" s="1"/>
  <c r="G5" i="62" s="1"/>
  <c r="G105" i="62"/>
  <c r="G30" i="62"/>
  <c r="G31" i="62"/>
  <c r="G47" i="62"/>
  <c r="G24" i="62"/>
  <c r="G26" i="62"/>
  <c r="G96" i="62"/>
  <c r="G27" i="62"/>
  <c r="I76" i="62"/>
  <c r="G82" i="62"/>
  <c r="G86" i="62"/>
  <c r="G84" i="62"/>
  <c r="G29" i="62"/>
  <c r="G83" i="62"/>
  <c r="G43" i="65" l="1"/>
  <c r="G65" i="66"/>
  <c r="G66" i="66" s="1"/>
  <c r="G4" i="66" s="1"/>
  <c r="G93" i="66"/>
  <c r="G90" i="66"/>
  <c r="G108" i="65"/>
  <c r="G38" i="65"/>
  <c r="G39" i="65" s="1"/>
  <c r="G3" i="65" s="1"/>
  <c r="G52" i="65"/>
  <c r="G51" i="65"/>
  <c r="G46" i="65"/>
  <c r="G50" i="65"/>
  <c r="G53" i="65"/>
  <c r="G43" i="64"/>
  <c r="G52" i="64"/>
  <c r="G53" i="64"/>
  <c r="G49" i="64"/>
  <c r="G46" i="64"/>
  <c r="G51" i="64"/>
  <c r="G38" i="64"/>
  <c r="G39" i="64" s="1"/>
  <c r="G3" i="64" s="1"/>
  <c r="G54" i="64"/>
  <c r="G113" i="64"/>
  <c r="G43" i="63"/>
  <c r="G38" i="63"/>
  <c r="G39" i="63" s="1"/>
  <c r="G3" i="63" s="1"/>
  <c r="G112" i="63"/>
  <c r="G49" i="63"/>
  <c r="G53" i="63"/>
  <c r="G52" i="63"/>
  <c r="G46" i="63"/>
  <c r="G51" i="63"/>
  <c r="G50" i="63"/>
  <c r="G107" i="62"/>
  <c r="G106" i="62"/>
  <c r="G38" i="62"/>
  <c r="G39" i="62" s="1"/>
  <c r="G3" i="62" s="1"/>
  <c r="G49" i="62"/>
  <c r="G44" i="62"/>
  <c r="G43" i="62"/>
  <c r="I92" i="66" l="1"/>
  <c r="G92" i="66"/>
  <c r="G94" i="66" s="1"/>
  <c r="G95" i="66" s="1"/>
  <c r="G6" i="66" s="1"/>
  <c r="G54" i="65"/>
  <c r="G110" i="65"/>
  <c r="G109" i="65"/>
  <c r="G55" i="64"/>
  <c r="G57" i="64"/>
  <c r="G115" i="64"/>
  <c r="G114" i="64"/>
  <c r="G114" i="63"/>
  <c r="G113" i="63"/>
  <c r="G54" i="63"/>
  <c r="G91" i="62"/>
  <c r="G88" i="62"/>
  <c r="G114" i="62"/>
  <c r="G115" i="62" s="1"/>
  <c r="G7" i="62" s="1"/>
  <c r="G46" i="62"/>
  <c r="G90" i="62"/>
  <c r="G53" i="62"/>
  <c r="G50" i="62"/>
  <c r="G52" i="62"/>
  <c r="G51" i="62"/>
  <c r="G55" i="65" l="1"/>
  <c r="G57" i="65"/>
  <c r="G68" i="64"/>
  <c r="G57" i="63"/>
  <c r="G55" i="63"/>
  <c r="G92" i="62"/>
  <c r="G93" i="62" s="1"/>
  <c r="G6" i="62" s="1"/>
  <c r="I90" i="62"/>
  <c r="G54" i="62"/>
  <c r="G65" i="65" l="1"/>
  <c r="G66" i="65" s="1"/>
  <c r="G4" i="65" s="1"/>
  <c r="G69" i="64"/>
  <c r="G4" i="64" s="1"/>
  <c r="G66" i="63"/>
  <c r="G67" i="63" s="1"/>
  <c r="G4" i="63" s="1"/>
  <c r="G57" i="62"/>
  <c r="G55" i="62"/>
  <c r="G62" i="62" l="1"/>
  <c r="G63" i="62" s="1"/>
  <c r="G4" i="62" s="1"/>
  <c r="G9" i="62" s="1"/>
  <c r="I9" i="62" l="1"/>
  <c r="D56" i="6"/>
  <c r="G68" i="61" l="1"/>
  <c r="G73" i="61" l="1"/>
  <c r="G71" i="61"/>
  <c r="G70" i="61"/>
  <c r="G62" i="61"/>
  <c r="G61" i="61"/>
  <c r="G129" i="61" l="1"/>
  <c r="G128" i="61"/>
  <c r="G127" i="61"/>
  <c r="G123" i="61"/>
  <c r="G121" i="61"/>
  <c r="G120" i="61"/>
  <c r="G119" i="61"/>
  <c r="G118" i="61"/>
  <c r="G117" i="61"/>
  <c r="G111" i="61"/>
  <c r="G110" i="61"/>
  <c r="G109" i="61"/>
  <c r="G104" i="61"/>
  <c r="G85" i="61"/>
  <c r="G75" i="61"/>
  <c r="G69" i="61"/>
  <c r="G63" i="61"/>
  <c r="G60" i="61"/>
  <c r="G59" i="61"/>
  <c r="G58" i="61"/>
  <c r="G45" i="61"/>
  <c r="G37" i="61"/>
  <c r="G36" i="61"/>
  <c r="G35" i="61"/>
  <c r="G33" i="61"/>
  <c r="G32" i="61"/>
  <c r="G25" i="61"/>
  <c r="G125" i="56"/>
  <c r="G117" i="56"/>
  <c r="G110" i="56"/>
  <c r="G66" i="56"/>
  <c r="G130" i="61" l="1"/>
  <c r="G131" i="61" s="1"/>
  <c r="G8" i="61" s="1"/>
  <c r="G76" i="61"/>
  <c r="G77" i="61" s="1"/>
  <c r="G47" i="61"/>
  <c r="G89" i="61"/>
  <c r="G24" i="61"/>
  <c r="G29" i="61"/>
  <c r="G81" i="61"/>
  <c r="G101" i="61"/>
  <c r="G30" i="61"/>
  <c r="G87" i="61"/>
  <c r="G91" i="61"/>
  <c r="G26" i="61"/>
  <c r="G31" i="61"/>
  <c r="G88" i="61"/>
  <c r="G27" i="61"/>
  <c r="G44" i="61" l="1"/>
  <c r="G43" i="61"/>
  <c r="G49" i="61"/>
  <c r="H46" i="61"/>
  <c r="G5" i="61"/>
  <c r="G113" i="61"/>
  <c r="G38" i="61"/>
  <c r="G39" i="61" s="1"/>
  <c r="G3" i="61" s="1"/>
  <c r="G46" i="61"/>
  <c r="G53" i="61" l="1"/>
  <c r="G50" i="61"/>
  <c r="G51" i="61"/>
  <c r="G52" i="61"/>
  <c r="G115" i="61"/>
  <c r="G114" i="61"/>
  <c r="G54" i="61"/>
  <c r="G55" i="61" l="1"/>
  <c r="G57" i="61" l="1"/>
  <c r="G56" i="61"/>
  <c r="G64" i="61" l="1"/>
  <c r="G65" i="61" s="1"/>
  <c r="G4" i="61" s="1"/>
  <c r="G104" i="56" l="1"/>
  <c r="G134" i="56" l="1"/>
  <c r="G119" i="56"/>
  <c r="H46" i="56" l="1"/>
  <c r="G50" i="56" l="1"/>
  <c r="G106" i="64"/>
  <c r="G104" i="63"/>
  <c r="G105" i="63"/>
  <c r="G105" i="61"/>
  <c r="G102" i="63" l="1"/>
  <c r="G106" i="63"/>
  <c r="G107" i="61"/>
  <c r="G103" i="61"/>
  <c r="G104" i="64"/>
  <c r="G107" i="64"/>
  <c r="G87" i="65"/>
  <c r="G91" i="64"/>
  <c r="G89" i="63"/>
  <c r="G90" i="61"/>
  <c r="G124" i="61" l="1"/>
  <c r="G125" i="61" s="1"/>
  <c r="G7" i="61" s="1"/>
  <c r="G81" i="65"/>
  <c r="G80" i="65"/>
  <c r="G125" i="64"/>
  <c r="G126" i="64" s="1"/>
  <c r="G7" i="64" s="1"/>
  <c r="G83" i="63"/>
  <c r="G82" i="63"/>
  <c r="G122" i="63"/>
  <c r="G123" i="63" s="1"/>
  <c r="G7" i="63" s="1"/>
  <c r="G84" i="61"/>
  <c r="G83" i="61"/>
  <c r="G102" i="66"/>
  <c r="G100" i="66"/>
  <c r="G85" i="64"/>
  <c r="G84" i="64"/>
  <c r="G100" i="65"/>
  <c r="G102" i="65"/>
  <c r="G129" i="56"/>
  <c r="G124" i="56"/>
  <c r="G90" i="56"/>
  <c r="G94" i="56" l="1"/>
  <c r="I94" i="56"/>
  <c r="G116" i="66"/>
  <c r="G117" i="66" s="1"/>
  <c r="G7" i="66" s="1"/>
  <c r="G9" i="66" s="1"/>
  <c r="I9" i="66" s="1"/>
  <c r="G117" i="65"/>
  <c r="G118" i="65" s="1"/>
  <c r="G7" i="65" s="1"/>
  <c r="G81" i="63"/>
  <c r="I80" i="63"/>
  <c r="G90" i="65"/>
  <c r="G93" i="65"/>
  <c r="G96" i="61"/>
  <c r="G93" i="61"/>
  <c r="I78" i="65"/>
  <c r="G79" i="65"/>
  <c r="G94" i="63"/>
  <c r="G92" i="63"/>
  <c r="G83" i="64"/>
  <c r="I82" i="64"/>
  <c r="G96" i="64"/>
  <c r="G94" i="64"/>
  <c r="G82" i="61"/>
  <c r="I81" i="61"/>
  <c r="G76" i="56"/>
  <c r="G74" i="56"/>
  <c r="G72" i="56"/>
  <c r="G71" i="56"/>
  <c r="D64" i="6" l="1"/>
  <c r="G92" i="65"/>
  <c r="G94" i="65" s="1"/>
  <c r="G95" i="65" s="1"/>
  <c r="G6" i="65" s="1"/>
  <c r="G9" i="65" s="1"/>
  <c r="I92" i="65"/>
  <c r="G95" i="61"/>
  <c r="G97" i="61" s="1"/>
  <c r="G98" i="61" s="1"/>
  <c r="G6" i="61" s="1"/>
  <c r="G9" i="61" s="1"/>
  <c r="I95" i="61"/>
  <c r="I95" i="63"/>
  <c r="G95" i="63"/>
  <c r="G96" i="63" s="1"/>
  <c r="G97" i="64"/>
  <c r="G98" i="64" s="1"/>
  <c r="I97" i="64"/>
  <c r="G77" i="56"/>
  <c r="G78" i="56" s="1"/>
  <c r="I9" i="65" l="1"/>
  <c r="D62" i="6"/>
  <c r="G97" i="63"/>
  <c r="G6" i="63" s="1"/>
  <c r="G9" i="63" s="1"/>
  <c r="I9" i="61"/>
  <c r="D54" i="6"/>
  <c r="G99" i="64"/>
  <c r="G6" i="64" s="1"/>
  <c r="G9" i="64" s="1"/>
  <c r="G93" i="56"/>
  <c r="I9" i="64" l="1"/>
  <c r="D60" i="6"/>
  <c r="I9" i="63"/>
  <c r="D58" i="6"/>
  <c r="G49" i="56"/>
  <c r="G61" i="56" l="1"/>
  <c r="G60" i="56"/>
  <c r="G7" i="52"/>
  <c r="G43" i="56"/>
  <c r="G45" i="56"/>
  <c r="G87" i="56" l="1"/>
  <c r="G10" i="52" l="1"/>
  <c r="G52" i="56" l="1"/>
  <c r="G135" i="56"/>
  <c r="G133" i="56"/>
  <c r="G120" i="56"/>
  <c r="G118" i="56"/>
  <c r="G116" i="56"/>
  <c r="G109" i="56"/>
  <c r="G108" i="56"/>
  <c r="G106" i="56"/>
  <c r="G105" i="56"/>
  <c r="G102" i="56"/>
  <c r="G92" i="56"/>
  <c r="G89" i="56"/>
  <c r="G86" i="56"/>
  <c r="G83" i="56"/>
  <c r="G64" i="56"/>
  <c r="G62" i="56"/>
  <c r="G59" i="56"/>
  <c r="G54" i="56"/>
  <c r="G53" i="56"/>
  <c r="G47" i="56"/>
  <c r="G46" i="56"/>
  <c r="G44" i="56"/>
  <c r="G37" i="56"/>
  <c r="G36" i="56"/>
  <c r="G35" i="56"/>
  <c r="G33" i="56"/>
  <c r="G32" i="56"/>
  <c r="G31" i="56"/>
  <c r="G30" i="56"/>
  <c r="G29" i="56"/>
  <c r="G27" i="56"/>
  <c r="G26" i="56"/>
  <c r="G25" i="56"/>
  <c r="G24" i="56"/>
  <c r="G91" i="56" l="1"/>
  <c r="G95" i="56"/>
  <c r="G84" i="56"/>
  <c r="I83" i="56"/>
  <c r="G136" i="56"/>
  <c r="G137" i="56" s="1"/>
  <c r="G8" i="56" s="1"/>
  <c r="G51" i="56"/>
  <c r="G58" i="56"/>
  <c r="G38" i="56"/>
  <c r="G39" i="56" s="1"/>
  <c r="G3" i="56" s="1"/>
  <c r="G113" i="56"/>
  <c r="G114" i="56"/>
  <c r="G5" i="56"/>
  <c r="G112" i="56"/>
  <c r="G85" i="56"/>
  <c r="G130" i="56" l="1"/>
  <c r="G131" i="56" s="1"/>
  <c r="G7" i="56" s="1"/>
  <c r="G55" i="56"/>
  <c r="G98" i="56" l="1"/>
  <c r="I98" i="56"/>
  <c r="G97" i="56"/>
  <c r="G57" i="56"/>
  <c r="G56" i="56"/>
  <c r="G99" i="56" l="1"/>
  <c r="G100" i="56" s="1"/>
  <c r="G6" i="56" s="1"/>
  <c r="G67" i="56"/>
  <c r="G68" i="56" l="1"/>
  <c r="G4" i="56" s="1"/>
  <c r="G9" i="56" s="1"/>
  <c r="D52" i="6" l="1"/>
  <c r="I9" i="56"/>
  <c r="G13" i="52" l="1"/>
  <c r="G15" i="52" l="1"/>
  <c r="G11" i="52"/>
  <c r="G9" i="52"/>
  <c r="G8" i="52"/>
  <c r="G6" i="52"/>
  <c r="G5" i="52"/>
  <c r="G16" i="52" l="1"/>
  <c r="D50" i="6" s="1"/>
  <c r="D66" i="6" s="1"/>
  <c r="D78" i="6" l="1"/>
  <c r="D68" i="6" l="1"/>
  <c r="D71" i="6" s="1"/>
</calcChain>
</file>

<file path=xl/sharedStrings.xml><?xml version="1.0" encoding="utf-8"?>
<sst xmlns="http://schemas.openxmlformats.org/spreadsheetml/2006/main" count="2216" uniqueCount="332">
  <si>
    <t>SKUPAJ</t>
  </si>
  <si>
    <t>m1</t>
  </si>
  <si>
    <t>kom</t>
  </si>
  <si>
    <t>m2</t>
  </si>
  <si>
    <t>m3</t>
  </si>
  <si>
    <t>PRIPRAVLJALNA DELA</t>
  </si>
  <si>
    <t>Skupaj pripravljalna dela</t>
  </si>
  <si>
    <t>ZEMELJSKA DELA</t>
  </si>
  <si>
    <t>KANALIZACIJSKA DELA</t>
  </si>
  <si>
    <t>ur</t>
  </si>
  <si>
    <t>1.0</t>
  </si>
  <si>
    <t>2.0</t>
  </si>
  <si>
    <t>3.0</t>
  </si>
  <si>
    <t>Šifra</t>
  </si>
  <si>
    <t>Opis postavke</t>
  </si>
  <si>
    <t>Enota</t>
  </si>
  <si>
    <t>Količina</t>
  </si>
  <si>
    <t>1.1</t>
  </si>
  <si>
    <t>kos</t>
  </si>
  <si>
    <t>Ostala dodatna in nepredvidena dela. Obračun po dejanskih stroških porabe časa in materiala po vpisu v gradbeni dnevnik. Ocena stroškov 10 % od vrednosti del.</t>
  </si>
  <si>
    <t>m</t>
  </si>
  <si>
    <t>1.2</t>
  </si>
  <si>
    <t>IZKOPI</t>
  </si>
  <si>
    <t>PREDDELA</t>
  </si>
  <si>
    <t>4.0</t>
  </si>
  <si>
    <t>4.1</t>
  </si>
  <si>
    <t>Skupna dolžina kanalizacije za kom. odpadno vodo:</t>
  </si>
  <si>
    <t>Davek na dodano vrednost  (22%)</t>
  </si>
  <si>
    <t>Investicija (brez DDV) na m1:</t>
  </si>
  <si>
    <t>kpl</t>
  </si>
  <si>
    <t>4.2</t>
  </si>
  <si>
    <t>POPIS DEL S PREDIZMERAMI</t>
  </si>
  <si>
    <t>Naziv gradnje:</t>
  </si>
  <si>
    <t>Investitor:</t>
  </si>
  <si>
    <t>Št. načrta:</t>
  </si>
  <si>
    <t>Datum:</t>
  </si>
  <si>
    <t>Preddela in gradbiščna dokumentacija</t>
  </si>
  <si>
    <t>0.</t>
  </si>
  <si>
    <t>Zakoličenje osi kanalizacije, z zavarovanjem osi in oznako revizijskih jaškov in vsa druga geodetska dela v času gradnje, ki so potrebna za nemoteno izvajanje del (smeri, višine, vmesne, začasne in končne zakoličbe…)</t>
  </si>
  <si>
    <t>Postavitev gradbenih profilov na vzpostavljeno os trase cevovoda, ter določitev nivoja za merjenje globine izkopa in polaganje cevovoda.</t>
  </si>
  <si>
    <t>Določanje in označevanje mej parcel po katerih poteka kanalizacijski vod. Obračun po m1 predvidene kanalizacije (brez upoševanja odcepov za hišne priključke).</t>
  </si>
  <si>
    <t>1201</t>
  </si>
  <si>
    <t>1202</t>
  </si>
  <si>
    <t>1203</t>
  </si>
  <si>
    <t>1204</t>
  </si>
  <si>
    <t>ZAKOLIČBA</t>
  </si>
  <si>
    <t>1.3</t>
  </si>
  <si>
    <t>PRIPRAVA GRADBIŠČA</t>
  </si>
  <si>
    <t>1301</t>
  </si>
  <si>
    <t>Priprava gradbišča, odstranitev eventuelnih ovir in utrditev delovnega platoja. Po končanih delih se gradbišče pospravi in vzpostavi v prvotno stanje.</t>
  </si>
  <si>
    <t>1302</t>
  </si>
  <si>
    <t>Izdelava lesenih mostičkov oziroma provizorij dostopov za pešce do objektov preko izkopanih jarkov iz plohov debeline 5 cm. Na provizorij dostopih se uredi ograja iz desk in tramičev. Vse po statičnem izračunu in načrtu izvajalca.</t>
  </si>
  <si>
    <t>NADZOR</t>
  </si>
  <si>
    <t>Izvedba projektantskega nadzora, obračun na podlagi potrditve nadzornega organa</t>
  </si>
  <si>
    <t>1401</t>
  </si>
  <si>
    <t>Nadzor pristojnih služb ostalih komunalnih vodov na območju, obračun na podlagi potrditve nadzornga organa.</t>
  </si>
  <si>
    <t>Izvedba geomehanskega nadzora, prevzem gradbene jame in temeljnih tal, obračun na podlagi potrditve nadzornga organa</t>
  </si>
  <si>
    <t>POSEGI V OBSTOJEČE VOZIŠČE</t>
  </si>
  <si>
    <t>DRUGI POSEGI NA TERENU</t>
  </si>
  <si>
    <t>3.1</t>
  </si>
  <si>
    <t>Skupaj drugi posegi na terenu</t>
  </si>
  <si>
    <t>4101</t>
  </si>
  <si>
    <t>ZASIPI</t>
  </si>
  <si>
    <t>Ročno planiranje dna jarka s točnostjo +/- 3 cm po projektiranem padcu.</t>
  </si>
  <si>
    <t>Dobava in vgraditev peščenega materiala granulacije 8 do 16 mm za peščeno ležišče cevi (POSTELJICA) s sprotno višinsko kontrolo do predpisane kote dna cevi (10cm + D/10) z komprimacijo do stopnje 97% SPP (standardni Proctorjev preizkus), vključno z nabavo in transportom materiala.</t>
  </si>
  <si>
    <t xml:space="preserve">4203 </t>
  </si>
  <si>
    <t>4204</t>
  </si>
  <si>
    <t>4207</t>
  </si>
  <si>
    <t>Dobava in vgraditev peščenega materiala granulacije 8 do 16 mm s komprimacijo, v coni cevovoda v debelini 30 cm nad temenom, s komprimacijo v plasteh po 20 cm, zbitost 95% po proctorju, vključno z nabavo in transportom materiala.</t>
  </si>
  <si>
    <t>Skupaj zemeljska dela</t>
  </si>
  <si>
    <t>5.0</t>
  </si>
  <si>
    <t>5.1</t>
  </si>
  <si>
    <t>5201</t>
  </si>
  <si>
    <t>6.0</t>
  </si>
  <si>
    <t>CEVI</t>
  </si>
  <si>
    <t>6101</t>
  </si>
  <si>
    <t>JAŠKI</t>
  </si>
  <si>
    <t>Dobava in vgradnja LTŽ pokrova fi 600mm, skladno s SIST EN 124-1:2015 D 400 kN, kjer je predviden promet s težkimi vozili ali vzdrževanje 30T. Pokrov izveden na zaklep z odprtinami za zračenje. Kot npr. tip: Norinco, PAM ali enakovredno. Skupaj z razbremenilno AB ploščo za montažo na cev DN 1000 mm, ter vsemi potrebnimi deli in materiali. Vključno z AB vencem za vgradnjo LTŽ pokrova ter  dobavo  in vgrajevanjem betona C16/20 in vso potrebno armaturo za betoniranje pete revizijskih jaškov.</t>
  </si>
  <si>
    <t>Čiščenje kanala pred izvedbo preizkusa tesnosti.</t>
  </si>
  <si>
    <t>PREGLED</t>
  </si>
  <si>
    <t>Preizkus tesnosti kanala po standardu SIST EN 1610  - gravitacijski kanal. Vključno z vsemi dodatnimi in zaščitnimi deli.</t>
  </si>
  <si>
    <t>Pregled in snemanje s TV kamero vseh gravitacijskih kanalizacijskih cevi,  jaškov in vseh cevnih odsekov. Snemanje kanala po standardu SIST EN 13508-2:2003 in skladno z nemškimi smernicami ATV-M 143-2.</t>
  </si>
  <si>
    <t>KRIŽANJA</t>
  </si>
  <si>
    <t>Izvedba križanja z obstoječim vodovodom v skladu z navodili upravljavca komunalnega voda</t>
  </si>
  <si>
    <t>Izvedba križanja z obstoječim podzemnim telekomunikacijskim vodom v skladu z navodili upravljavca komunalnega voda</t>
  </si>
  <si>
    <t>Skupaj kanalizacijska dela</t>
  </si>
  <si>
    <t>Vzdrževanje vseh prekopanih javnih površin v času od rušitve cestišča do vzpostavitve v prvotno stanje, ki zajema polivanje-protiprašna zaščito, dosip udarnih jam, izdelava nasipov za dostope do objektov, utrjevanje in planiranje vključno z dobavo materiala in delom.</t>
  </si>
  <si>
    <t>Skupaj navezava na hišne priključke</t>
  </si>
  <si>
    <t>0.1</t>
  </si>
  <si>
    <t>IZDELAVA NAČRTOV</t>
  </si>
  <si>
    <t>0.2</t>
  </si>
  <si>
    <t>OBVESTILNE TABLE NA GRADBIŠČU</t>
  </si>
  <si>
    <t>0201</t>
  </si>
  <si>
    <t>Skupaj preddela in gradbiščna dokumentacija</t>
  </si>
  <si>
    <t>Nabava, dobava in postavitev obvestilne table na gradbišču, skladno z zakonodajo. Odstranitev obvestilne table po izgradnji.</t>
  </si>
  <si>
    <t>Izdelava varnostnega načrta po predpisih o zagotavljanju varnosti in zdravja pri delu. V treh izvodih.</t>
  </si>
  <si>
    <t>1102</t>
  </si>
  <si>
    <t>1103</t>
  </si>
  <si>
    <t>1104</t>
  </si>
  <si>
    <t>Izdelava dokazila o zanesljivosti v treh izvodih v skladu s Pravilnikom o dokazilu o zanesljivosti objekta (Uradni list RS, št. 55/08).</t>
  </si>
  <si>
    <t>0101</t>
  </si>
  <si>
    <t>0102</t>
  </si>
  <si>
    <t>0103</t>
  </si>
  <si>
    <t>0104</t>
  </si>
  <si>
    <t>0105</t>
  </si>
  <si>
    <t>Izdelava poročila o ravnanju z gradbenimi odpadki v skladu z Uredbo o ravnanju z gradbenimi odpadki, ki nastanejo pri gradbenih delih. V treh izvodih.</t>
  </si>
  <si>
    <t xml:space="preserve">Koordinacija za varnost in zdravje pri delu na gradbišču v skladu s predpisi, ki obravnavajo to področje (Uredba o zagotavljanju varnosti in zdravja pri delu na začasnih in premičnih gradbiščih), vključno z vodenjem knjige ukrepov.  </t>
  </si>
  <si>
    <t>0.3</t>
  </si>
  <si>
    <t>OSTALI STROŠKI</t>
  </si>
  <si>
    <t>0301</t>
  </si>
  <si>
    <t>SKUPAJ  (vključno z DDV) :</t>
  </si>
  <si>
    <t>1101</t>
  </si>
  <si>
    <t>Fotoevidentiranje obstoječih objektov pred pričetkom gradnje. V ceni je zajeta izdelava poročila v obliki elaborata v 4-ih pisnih izvodih in 1 izvodu na nosilcu CD.</t>
  </si>
  <si>
    <t>1303</t>
  </si>
  <si>
    <t>4.3</t>
  </si>
  <si>
    <t>Vertikalni strojni izkop gradbene jame globine 0-4m, v terenu III. kat. z nakladanjem na kamion.</t>
  </si>
  <si>
    <t>Ročni izkop jarka globine 0 - 2 m, z nakladanjem na kamion.</t>
  </si>
  <si>
    <t>4301</t>
  </si>
  <si>
    <t>TRANSPORTI, DEPONIJA</t>
  </si>
  <si>
    <t>Odvoz odkopanega materiala s kamionom na trajno gradbeno deponijo, vključno s stroški deponije.</t>
  </si>
  <si>
    <t>4302</t>
  </si>
  <si>
    <t>5101</t>
  </si>
  <si>
    <t>4401</t>
  </si>
  <si>
    <t>4102</t>
  </si>
  <si>
    <t>4103</t>
  </si>
  <si>
    <t>4104</t>
  </si>
  <si>
    <t>Določanje in označevanje obstoječih podzemnih naprav, ki se križajo ali potekajo vzporedno s predvideno infrastrukturo,  z vidnimi znaki na terenu, s pisanjem zapisnika o primopredaji, eventuelne skice. Obračun po m1 predvidene kanalizacije.</t>
  </si>
  <si>
    <t>Odvoz odkopanega materiala s kamionom na začasno gradbeno deponijo.</t>
  </si>
  <si>
    <t>REKAPITULACIJA</t>
  </si>
  <si>
    <t>Zavarovanje gradbene jame z razpiranjem z  jeklenimi opaži -sistem z vodili (kot npr. SBH, KRINGS ali podobno). Globina jarka do 4,0m.  Vključno z vsemi pomožnimi materiali, deli in transporti.</t>
  </si>
  <si>
    <t>PRIKLJUČKI</t>
  </si>
  <si>
    <t>Nabava, dobava in montaža revizijskih jaškov iz armiranega poliestra po SIST EN 14364, min. SN 5.000 N/m2, komplet z izdelano muldo in priključnimi cevmi (vtok, Iztok).  Premer jaška 1000mm, globina  2 - 3m, za priključno cev DN300-400mm. Minimalna debelina sten revizijskega jaška je 15mm. Jaški morajo biti izdelani po enaki tehnologiji kot kanalizacijske cevi. Vgradnja po detajlu.</t>
  </si>
  <si>
    <t>Ureditev črpalnih jaškov in črpanje talne vode iz gradbene jame pri izvedbi del. OCENA</t>
  </si>
  <si>
    <t>Cena za enoto</t>
  </si>
  <si>
    <t>Vrednost [€]</t>
  </si>
  <si>
    <t>1.</t>
  </si>
  <si>
    <t>2.</t>
  </si>
  <si>
    <t>3.</t>
  </si>
  <si>
    <t>4.</t>
  </si>
  <si>
    <t>5.</t>
  </si>
  <si>
    <t>6.</t>
  </si>
  <si>
    <t>7.</t>
  </si>
  <si>
    <t>Pridobitev dovoljenja za cestno zaporo občinske ceste, tehnične pogoje, vključno z vsemi elaborati ter ureditev prometnega režima z začasno prometno signalizacijo , v času gradnje vključno z obvestili. Po končanih delih se  začasno prometno signalizacijo odstrani in vzpostavi vertikalna in horizontalna prometna signalizacija  v prvotno stanje po katastru. Obračun začasne prometne signalizacije se izvede na dan, po tipu zapore predvidenem v elaboratu začasne prometne ureditve (za osnovo se upošteva  tekoči meter predvidene kanalizacije (brez upoštevanja odcepov za hišne priključke).</t>
  </si>
  <si>
    <t>1205</t>
  </si>
  <si>
    <t>2.1</t>
  </si>
  <si>
    <t>2102</t>
  </si>
  <si>
    <t>Rezanje asfaltne plasti s talno diamantno žago, debele 6 do 10 cm</t>
  </si>
  <si>
    <t>2103</t>
  </si>
  <si>
    <t>Porušitev in odstranitev asfaltne plasti v debelini 6- 10 cm vključno z nakladanjem na prevozno sredstvo, odvozom na stalno gradbeno depoinijo in plačilom deponijske takse.</t>
  </si>
  <si>
    <t>2.2</t>
  </si>
  <si>
    <t>POSEGI V VOZIŠČNO KONSTRUKCIJO</t>
  </si>
  <si>
    <t>2201</t>
  </si>
  <si>
    <t>Ureditev planuma utrjene/stabilizirane vezljive zemljine – 3. kategorije</t>
  </si>
  <si>
    <t>2203</t>
  </si>
  <si>
    <t>2204</t>
  </si>
  <si>
    <t>Izdelava nosilne plasti bituminizirane zmesi AC 22 base B 50/70 A3 v debelini 6 cm vključno z nabavo in dobavo materiala</t>
  </si>
  <si>
    <t>2205</t>
  </si>
  <si>
    <t>Izdelava obrabne in zaporne plasti bituminizirane zmesi AC 11 surf B 50/70 A3 v debelini 4 cm vključno z nabavo in dobavo materiala</t>
  </si>
  <si>
    <t>2208</t>
  </si>
  <si>
    <t>Strojno čiščenje utrjene/odrezkane površine/podlage pred pobrizgom z bitumenskim vezivom</t>
  </si>
  <si>
    <t>2209</t>
  </si>
  <si>
    <t>Pobrizg podlage s polimerno bitumensko emulzijo 0,31 do 0,50 kg/m2</t>
  </si>
  <si>
    <t>Premaz stika z bitumensko zmesjo za tesnenje stikov pri vgradnji asfaltnih oblog (npr. sika dilaplast). V ceni je zajeta nabava, dobava in vgradnja materiala, vključno z vsemi pripravljalnimi, pomožnimi in dodatnimi deli.</t>
  </si>
  <si>
    <t>2.3</t>
  </si>
  <si>
    <t>POSEGI V OPREMO CEST</t>
  </si>
  <si>
    <t>2301</t>
  </si>
  <si>
    <t>2401</t>
  </si>
  <si>
    <t>Skupaj posegi v obstoječe vozišče</t>
  </si>
  <si>
    <t>2104</t>
  </si>
  <si>
    <t>Izdelava začasnega delovnega platoja in utrjenih površin po izvedbi kanalizacijskih del iz drobljenega kamnitega materiala v debelini do 60 cm. V ceni je zajeta dobava materiala iz začasne gradbene deponije.</t>
  </si>
  <si>
    <t>2211</t>
  </si>
  <si>
    <t>2212</t>
  </si>
  <si>
    <t>Porušitev in odstranitev robnika iz cementnega betona vključno z nakladanjem na prevozno sredstvo, odvozom na stalno gradbeno depoinijo in plačilom deponijske takse.</t>
  </si>
  <si>
    <t xml:space="preserve">Dobava in vgraditev predfabriciranega dvignjenega robnika iz cementnega betona  s prerezom 15/25 cm </t>
  </si>
  <si>
    <t>NAVEZAVE NA HIŠNE PRIKLJUČKE ZA KOM. ODPADNO VODO</t>
  </si>
  <si>
    <t>NAVEZAVE NA HIŠNE PRIKLJUČKE ZA KOM. ODP. VODO</t>
  </si>
  <si>
    <t>Dobava revizijskih jaškov iz armiranega poliestra  po SIST EN 14 364: 2013, komplet z izdelano muldo. Komplet z razbremenilno ploščo za pokrov, AB vencem in LŽ pokrovom fi 600 mm, EN 124-1:2015 nosilnost vsaj C250 kN. Premer jaška 1000mm za priključno cev DN160-200mm do globine jaška 2,5m in navezava obstoječe cevi. Postavitev jaška za parcelno mejo s pokrovom nosilnosti 250 kN - nepovozne površine.</t>
  </si>
  <si>
    <t>Porušitev in odstranitev granitnih kock iz cementnega betona vključno z nakladanjem na prevozno sredstvo, odvozom na stalno gradbeno depoinijo in plačilom deponijske takse.</t>
  </si>
  <si>
    <t>2213</t>
  </si>
  <si>
    <t>2214</t>
  </si>
  <si>
    <t>Nabava, dobava materiala in vgraditev obrob iz granitnih kock velikosti  10x10x10 cm, stiki zamazani s cementno malto. V ceni je zajeto polaganje robnikov na predpisano višino, betonski temelj robnika debeline 10 cm iz cementnega betona C20/25, fugiranje stikov robnikov s fino cementno malto 1:3 ter vsa dodatna in zaščitna dela.</t>
  </si>
  <si>
    <t>Načrt organizacije gradbišča (skladno z Gradbenim zakonom in dopolnitvami, ter Pravilnikom o gradbiščih) in prijava gradbišča. KOMPLET
Upoštevati delilnik stroškov, ki ga pripravijo investitorji!</t>
  </si>
  <si>
    <t>0106</t>
  </si>
  <si>
    <t>4105</t>
  </si>
  <si>
    <t>3102</t>
  </si>
  <si>
    <t>3103</t>
  </si>
  <si>
    <t>3.2</t>
  </si>
  <si>
    <t>ZASADITVE</t>
  </si>
  <si>
    <t>3301</t>
  </si>
  <si>
    <t>Obnova in zavarovanje zakoličbe osi trase ostale javne ceste v ravninskem terenu</t>
  </si>
  <si>
    <t>2101</t>
  </si>
  <si>
    <t>Postavitev in zavarovanje prečnega profila ostale javne ceste v ravninskem terenu</t>
  </si>
  <si>
    <t>2105</t>
  </si>
  <si>
    <t>3104</t>
  </si>
  <si>
    <t>Izdelava Projekta izvedenih del (PID) za kanalizacijo v treh izvodih v skladu s Pravilnikom o projektni dokumentaciji (Uradni list RS, št. 55/08) in zahtevami bodočega upravljavca. PID se preda tudi v elektronski obliki v 2 izvodih (formati: risbe v dwg, teksti v doc, preglednice v xls) - KANALIZACIJA</t>
  </si>
  <si>
    <t>Izdelava Projekta izvedenih del (PID) za obnovo ceste v treh izvodih v skladu s Pravilnikom o projektni dokumentaciji (Uradni list RS, št. 55/08) in zahtevami bodočega upravljavca. PID se preda tudi v elektronski obliki v 2 izvodih (formati: risbe v dwg, teksti v doc, preglednice v xls) - CESTA</t>
  </si>
  <si>
    <t>0107</t>
  </si>
  <si>
    <t>Izdelava geodetskega posnetka in vris v kataster. Zajema tudi izdelavo geodetskega načrta s certifikatom, skico meritev, terenski zapisnik ter kopijo situacij starega in novega stanja. Datoteka koordinat z atributi za odcepe za hišne priključke z jaškom, prijava spremembe komunalnega voda v ASCII datoteki za prenos podatkov v GIS bazo JP VO - KA. Izdelano v tiskani (v treh izvodih) in elektronski obliki. (Za cesto in kanalizacijo)</t>
  </si>
  <si>
    <t xml:space="preserve">Dobava in vgraditev predfabriciranega vgreznjenega robnika iz cementnega betona  s prerezom 15/25 cm </t>
  </si>
  <si>
    <t>2215</t>
  </si>
  <si>
    <t>2206</t>
  </si>
  <si>
    <t>2207</t>
  </si>
  <si>
    <t>Višinsko prilagajanje kap in pokrovov obstoječe komnalne infrastrukture</t>
  </si>
  <si>
    <t xml:space="preserve">Izvedba kvalitetne kamnite zmrzlinsko obstojne posteljice-kamnolomska stena  0-100mm v debelini 40 cm  do zgoščenosti 98% po proctorju, zahtevana nosilnost Evd= min. 80 MPa! </t>
  </si>
  <si>
    <t>Opomba: Pri posegih v obstoječe vozišče je upoštevana obnova do spodnjega ustroja ceste. Upoštevana je celotna zamenjava asfalta.</t>
  </si>
  <si>
    <t>Občina Brezovica</t>
  </si>
  <si>
    <t xml:space="preserve">Tržaška cesta 390, </t>
  </si>
  <si>
    <t>1351 Brezovica</t>
  </si>
  <si>
    <t>IZGRADNJA KANALIZACIJE ZAHODNA BREZOVICA (SEVERNO OD AC-OBMOČJE OD DROBTINŠKE POTI DO PODPEŠKE CESTE)</t>
  </si>
  <si>
    <t>1805-K/19</t>
  </si>
  <si>
    <t>Kanal O1, O1-1</t>
  </si>
  <si>
    <t>Kanal O2, O2-1</t>
  </si>
  <si>
    <t>Kanal O3</t>
  </si>
  <si>
    <t xml:space="preserve">Kanal O5, O5-1, O5-2, O5-3 </t>
  </si>
  <si>
    <t>Kanal O6, O6-1</t>
  </si>
  <si>
    <t>Kanal O7-1</t>
  </si>
  <si>
    <t>Št. projekta:</t>
  </si>
  <si>
    <t>1805/19</t>
  </si>
  <si>
    <t>2/1 - NAČRT GRADBENIŠTVA - NAČRT KANALIZACIJE</t>
  </si>
  <si>
    <t>Odstranitev žive meje z odvozom na začasno deponijo, vzdrževanje do ponovne zasaditve. V ceni so vključeni tudi vsi stroški deponiranja materiala.</t>
  </si>
  <si>
    <t>Odstranitev okrasnih grmovnic z odvozom na  začasno deponijo, vzdrževanje do ponovne zasaditve. V ceni so vključeni tudi vsi stroški deponiranja materiala.</t>
  </si>
  <si>
    <t>Navoz plodne zemlje v debelini 15 cm, ročno razgrinjanje, grobo in fino planiranje, dognojevanje, nabava in setev travne mešanice (cca. 25-50 g travne mešanice na m²), zagrabljanje, uvaljanje in čiščenje po končanih delih (material z začasne deponije, odriv).</t>
  </si>
  <si>
    <t>3.3</t>
  </si>
  <si>
    <t>DRUGE UREDITVE</t>
  </si>
  <si>
    <t xml:space="preserve">4201 </t>
  </si>
  <si>
    <t>4202</t>
  </si>
  <si>
    <t>4205</t>
  </si>
  <si>
    <t>Nabava, dobava in vgraditev geotekstila za ločilno plast in ovijanje obsipa cevi, natezna trdnost 14 do 16 kN/m2, gostote minimalno 300 g/m2. V ceni so zajeti preklopi in ves potreben pritrdilni material.</t>
  </si>
  <si>
    <t>Nabava, dobava in montaža kanalizacijskih cevi DN 250 mm iz armiranega poliestra (GRP) izdelane po SIST EN 14364: 2013, nazivne togosti SN 10.000 N/m2, kompletno z potrebnimi spojkami. Cev ima na eni strani montirano spojko iz poliestra z EPDM tesnilom. Spoj (tesnilo) mora biti zaradi zagotovitve kvalitete spoja preizkušen skupaj s cevmi (certifikat). Notranji zaščitni sloj cevi iz čistega poliestra, brez polnila in ojačitve, mora imeti minimalno debelino 1,0 mm s ciljem doseganja tesnosti, kemijske in abrazijske obstojnosti in odpornosti na obrus pri visokotlačnem čiščenju. Vključen je tudi prevoz in prenos kanalizacijskih cevi iz deponije do mesta vgradnje.</t>
  </si>
  <si>
    <t>Izdelava priključka na javnem kanalu GRP DN 250, s prefabriciranim sedlastim nastavkom  DN 250/160-45° in lokom PVC DN 160-45°, polno obbetonirano z betonom C16/20, po detajlu</t>
  </si>
  <si>
    <t xml:space="preserve">Izdelava priključka vpadnega jaška na kanal iz poliestrske cevi DN250 mm, priključna cev PVC DN 160 mm, polno obbetonirano, po detajlu </t>
  </si>
  <si>
    <t>Dodatek za izvedbo kaskade na jašku iz PVC cevi DN200 na kanalu GRP DN250;  komplet s priključnimi cevmi in fazonskimi kosi; po detajlu</t>
  </si>
  <si>
    <t>Izvedba nevezana nosilna plast tamponskega drobljenca  TD 0-32mm  v debeline 20 cm  do zgoščenosti 98% po proctorju, zahtevana nosilnost Evd= min. 100 MPa! Debelino tampona mora potrditi geomehanik.</t>
  </si>
  <si>
    <t xml:space="preserve">Širok izkop vezljive zemljine - 3. katagorije v debelini 20 + 40 cm = 60cm - strojno z nakladanjem vključno z odvozom na deponijo in stroški deponije.  </t>
  </si>
  <si>
    <t>Nabava, dobava in vgraditev geotekstila za ločilno plast pod kamnito posteljico, natezna trdnost do 12 kN/m2. V ceni so zajeti preklopi in ves potreben pritrdilni material.</t>
  </si>
  <si>
    <t>OPOMBE:</t>
  </si>
  <si>
    <t>Izvedba začasnega provizorija za vodovod, vključno s prevezavo hišnih vodovodnih priključkov. Vključno z vsemi gradbenimi deli, vodovodnim materialom in montažo za izvedbo provizorija, vključno z vsemi potrebnimi materiali, deli in transporti.</t>
  </si>
  <si>
    <t>Dobava revizijskih jaškov iz armiranega poliestra  po SIST EN 14 364: 2013, komplet z izdelano muldo. Komplet z razbremenilno ploščo za pokrov, AB vencem in LŽ pokrovom fi 600 mm, EN 124-1:2015 nosilnost vsaj C250 kN. Premer jaška 800mm za priključno cev DN160-200mm do globine jaška 1,5m in navezava obstoječe cevi. Postavitev jaška za parcelno mejo s pokrovom nosilnosti 250 kN - nepovozne površine.</t>
  </si>
  <si>
    <t xml:space="preserve">
1.) V načrtu kanalizacije so upoštevani izkopi in zasipi od končne nivelete ceste. Na novo se asfaltira celotna širina ceste v območju izkopov izgradnje javne kanalizacije za komunalno odpadno vodo.
Vsa varovanja, zaščite, prestavitve,... drugih obstoječih komunalnih vodov na območju posega se izvedejo po navodilih in pod nadzorom upravljalcev teh vodov. Obračun v zvezi s prestavitvami se izvede po dejanskih količinah z vpisom v gradbenih knjigah.
PRI VSEH IZKOPIH IN ZASIPIH JE POTREBNO FAKTOR RAZRAHLJIVOSTI (RAZSUTJA) UPOŠTEVATI V CENI NA ENOTO!                                                                                                                                                                                                   </t>
  </si>
  <si>
    <t>2.) Pričakuje se, da je Izvajalec pred pošiljanjem svoje Ponudbe obiskal in natančno pregledal gradbišče
in okolico, da se je predhodno seznanil z vsemi geotehničnimi, hidrološkimi, meteorološkimi
raziskavami in drugimi podatki, da se je seznanil z obstoječimi cestami in ostalimi prometnimi potmi,
da je spoznal vse bistvene elemente, ki lahko vplivajo na organizacijo gradbišča, da je preizkusil in
kontroliral vse obstoječe vire za oskrbo z materialom ter vse ostale okoliščine, ki lahko vplivajo na
izvedbo del, da se je seznanil z vsemi predpisi in zakoni glede plačila taks, davkov in ostalih dajatev v
R Sloveniji, da je v celoti proučil dokumentacijo o oddaji del, da je prišel do vseh potrebnih podatkov,
ki vplivajo na izvedbo del ter da je na podlagi vsega tega tudi oddal svojo ponudbo.</t>
  </si>
  <si>
    <t>3.) V cenah v popisnih postavkah mora ponudnik zajeti stroške:
- vseh pomožnih del,
- ureditve gradbišča (kontejnerji, deponije, ograje),
- dobav, nakladanj, odstranitev, prevozov in deponiranja materiala (s plačilom takse)!</t>
  </si>
  <si>
    <t>4.) Ponudbena cena mora vsebovati tudi vse stroške izvedbe in vzdrževanja dostopnih in gradbiščnih
poti (vključno s stroški pridobitve vseh potrebnih soglasij in dovoljenj) ter stroške začasne uporabe
zemljišč za dostopne poti, vključno s stroški povrnitve zemljišč in obstoječih poti oziroma cest v
prvotno stanje po končani gradnji. V cenah v popisnih postavkah mora ponudnik zajeti vrednosti vseh
potrebnih del vključno s tekočimi in končnimi poročili posameznih strokovnjakov tekoče kontrole –
prevzemanje plasti pri zemeljskih delih in zgornjem ustroju, asfaltih, izolacijah, betonih, geoloških
pregledih, vodotesnost kanalizacije in jaškov, itd. vse v smislu dokazovanja kvalitete izvedenih del.
Kanalizacije in jaški morajo biti vodotesni skladno z veljavno zakonodajo.</t>
  </si>
  <si>
    <t>5.) Dela je potrebno izvajati v skladu z veljavnimi tehničnimi predpisi, normativi in standardi ob
upoštevanju zahtev iz varstva pri delu.</t>
  </si>
  <si>
    <t>Nabava, dobava in montaža revizijskih jaškov iz armiranega poliestra po SIST EN 14364, min. SN 5.000 N/m2, komplet z izdelano muldo in priključnimi cevmi (vtok, Iztok).  Premer jaška 1000mm, globina  1 - 2m, za priključno cev DN300-400mm. Minimalna debelina sten revizijskega jaška je 15mm. Jaški morajo biti izdelani po enaki tehnologiji kot kanalizacijske cevi. Vgradnja po detajlu.</t>
  </si>
  <si>
    <t>Nabava, dobava in montaža umirjevalnega jaška iz armiranega poliestra po SIST EN 14 364: 2013, s krožno koritnico v dnu jaška, s stranskim  vtokom in iztokom iz dna DN250. Premer jaška 1000mmm, globina do 3m. Minimalna debelina sten revizijskega jaška je 8mm. V ceni je vključena tudi izdelava AB temeljne plošče jaška debeline 20cm, iz betona C25/30.</t>
  </si>
  <si>
    <t>22010</t>
  </si>
  <si>
    <t>Odstranitev prometnega znaka, vključno z nakladanjem na prevozno sredstvo, odvozom na gradbiščno depoinijo in po končani gradnji vzpostavitev v prvotno stanje.</t>
  </si>
  <si>
    <t>Izdelava cestnega požiralnika fi50cm  z vtokom čez LTŽ rešetko 40/40 cm, v kompletu z izdelavo peskolova in odbelavo dna, z dobavo in monatžo LTŽ rešetke (nosilnost 400kN) z okvirjem - po detajlu.</t>
  </si>
  <si>
    <t>Izvedba kamnite blazine v dnu gradbene jame: Nabava, dobava in vgradnja kamnitega materiala v dnu gradbene jame, v debelini 25cm, z statičnim uvaljanjem materiala.</t>
  </si>
  <si>
    <t>Izvedba križanja z obstoječim plinovodom v skladu z navodili upravljavca komunalnega voda</t>
  </si>
  <si>
    <t>Prestavitve obstoječih elektro vodov v kolikor ni možna ustrezna zaščita. Vse v skladu z navodili upravljavcev komunalnih vodov. V ceni so zajeta vsa pripravljalna, gradbeno obrtniška, inštalacijska in zaključna dela in stroški potrebne projektne dokumentacije in soglasij upravljalca kom. naprave. Obračun po m1 prestavljenega voda.</t>
  </si>
  <si>
    <t>Izvedba križanja z obstoječim podzemnim elektro vodom v skladu z navodili upravljavca komunalnega voda</t>
  </si>
  <si>
    <t>Široki strojni izkop jarka, skladno z določili geomehanskega poročila, globine 0-4m, v terenu III. kat. z nakladanjem na kamion (ocena 10%)</t>
  </si>
  <si>
    <t>makadam</t>
  </si>
  <si>
    <t>Varovanje oz. po potrebi rušenje vseh vrst obstoječih ograj in vzpostavitev v prvotno stanje po končani gradnji. Vključno z vsemi deli, izkopi, materiali, transporti, ter pristojbinami za odlaganje na deponiji.</t>
  </si>
  <si>
    <t>Rezanje korenin pri izkopu v bližini drevesa</t>
  </si>
  <si>
    <t>3101</t>
  </si>
  <si>
    <t>Posek in odstranitev dreves do fi debla 20cm vključno s panjem in koreninami z odvozom na  deponijo. V ceni so vključeni tudi vsi stroški deponiranja materiala.</t>
  </si>
  <si>
    <t>Zasaditev novih dreves na mestu posekanih dreves</t>
  </si>
  <si>
    <t>3201</t>
  </si>
  <si>
    <t>3401</t>
  </si>
  <si>
    <t xml:space="preserve">Dobava in vgraditev predfabriciranega dvignjenega/pogreznjenega robnika iz cementnega betona  s prerezom 15/25 cm </t>
  </si>
  <si>
    <t>Kanal O1, O4-1, O4-2</t>
  </si>
  <si>
    <t>Kanal O4, O4-1, O4-2</t>
  </si>
  <si>
    <t>kanal O4</t>
  </si>
  <si>
    <t>kanal O4-2</t>
  </si>
  <si>
    <t>2302</t>
  </si>
  <si>
    <t>3202</t>
  </si>
  <si>
    <t>Varovanje oz. po potrebi rušenje vseh vrst obstoječih podpornih in opornih zidov in vzpostavitev v prvotno stanje po končani gradnji. Vključno z vsemi deli, izkopi, materiali, transporti, ter pristojbinami za odlaganje na deponiji.</t>
  </si>
  <si>
    <t>2303</t>
  </si>
  <si>
    <t>Strojno in ročno rušenje obstoječih cestnih požiralnikov globine do 1,5m. Nalaganje ruševin na tovornjak, odvoz na stalno deponijo, vključno z deponijsko takso.</t>
  </si>
  <si>
    <t>Izvedba križanja z obstoječo javno razsvetljavo v skladu z navodili upravljavca komunalnega voda</t>
  </si>
  <si>
    <t>kanal O5-3</t>
  </si>
  <si>
    <t>kanal O5</t>
  </si>
  <si>
    <t>2304</t>
  </si>
  <si>
    <t>Izdelava linijske rešetke dolžine 3m, v kompletu z izdelavo peskolova, z dobavo in monatžo LR (nosilnost 400kN)</t>
  </si>
  <si>
    <t>Varovanje obstoječega vodovodnega AB jaška v času gradnje javne kanalizacije</t>
  </si>
  <si>
    <t>Izdelava direktnega priključka v poliesterski jašek, priključna cev PVC DN 160 mm, polno obbetonirano, po detajlu</t>
  </si>
  <si>
    <t>Strojno in ročno rušenje obstojče cestne linijske rešetke dolžine 3m. Nalaganje ruševin na tovornjak, odvoz na stalno deponijo, vključno z deponijsko takso.</t>
  </si>
  <si>
    <t>Strojno in ročno rušenje obstoječih kanalizacijskih povezav (odvodnjavanje) iz cevi DN 600, nakladanje in odvoz na stalno deponijo, vključno z deponijsko takso. Vzpostavitev prvotnega stanja.</t>
  </si>
  <si>
    <t>5.2</t>
  </si>
  <si>
    <t>5202</t>
  </si>
  <si>
    <t>5203</t>
  </si>
  <si>
    <t>5.3</t>
  </si>
  <si>
    <t>5301</t>
  </si>
  <si>
    <t>5302</t>
  </si>
  <si>
    <t>5303</t>
  </si>
  <si>
    <t>5.4</t>
  </si>
  <si>
    <t>5401</t>
  </si>
  <si>
    <t>5402</t>
  </si>
  <si>
    <t>5403</t>
  </si>
  <si>
    <t>5.5</t>
  </si>
  <si>
    <t>5501</t>
  </si>
  <si>
    <t>5502</t>
  </si>
  <si>
    <t>5503</t>
  </si>
  <si>
    <t>5504</t>
  </si>
  <si>
    <t>5505</t>
  </si>
  <si>
    <t>5506</t>
  </si>
  <si>
    <t>5507</t>
  </si>
  <si>
    <t>5508</t>
  </si>
  <si>
    <t>5509</t>
  </si>
  <si>
    <t>5510</t>
  </si>
  <si>
    <t>5601</t>
  </si>
  <si>
    <t>6001</t>
  </si>
  <si>
    <t>6002</t>
  </si>
  <si>
    <t>6003</t>
  </si>
  <si>
    <t>5204</t>
  </si>
  <si>
    <t>5511</t>
  </si>
  <si>
    <t>Prestavitve obstoječe padavinske kanalizacije iz cevi BC 300 v kolikor ni možna ustrezna zaščita. Vse v skladu z navodili upravljavcev komunalnih vodov. V ceni so zajeta vsa pripravljalna, gradbeno obrtniška, inštalacijska in zaključna dela in stroški potrebne projektne dokumentacije in soglasij upravljalca kom. naprave. Obračun po m1 prestavljenega voda.</t>
  </si>
  <si>
    <t>Varovanje oz. prestavitve obstoječih telekomunikacijskih vodov v kolikor ni možna ustrezna zaščita. Vse v skladu z navodili upravljavcev komunalnih vodov. V ceni so zajeta vsa pripravljalna, gradbeno obrtniška, inštalacijska in zaključna dela in stroški potrebne projektne dokumentacije in soglasij upravljalca kom. naprave. Obračun po m1 prestavljenega voda.</t>
  </si>
  <si>
    <t>Varovanje oz. prestavitve obstoječih elektro vodov v kolikor ni možna ustrezna zaščita. Vse v skladu z navodili upravljavcev komunalnih vodov. V ceni so zajeta vsa pripravljalna, gradbeno obrtniška, inštalacijska in zaključna dela in stroški potrebne projektne dokumentacije in soglasij upravljalca kom. naprave. Obračun po m1 prestavljenega voda.</t>
  </si>
  <si>
    <t>Varovanje oz. prestavitve obstoječega vodovoda v kolikor ni možna ustrezna zaščita. Vse v skladu z navodili upravljavcev komunalnih vodov. V ceni so zajeta vsa pripravljalna, gradbeno obrtniška, inštalacijska in zaključna dela in stroški potrebne projektne dokumentacije in soglasij upravljalca kom. naprave. Obračun po m1 prestavljenega voda.</t>
  </si>
  <si>
    <t>Varovanje oz. prestavitve obstoječega plinovoda v kolikor ni možna ustrezna zaščita. Vse v skladu z navodili upravljavcev komunalnih vodov. V ceni so zajeta vsa pripravljalna, gradbeno obrtniška, inštalacijska in zaključna dela in stroški potrebne projektne dokumentacije in soglasij upravljalca kom. naprave. Obračun po m1 prestavljenega voda.</t>
  </si>
  <si>
    <t>5205</t>
  </si>
  <si>
    <t>Zaščita oz. prestavitve obstoječega javnega padavinskega kanala iz cevi BC DN 800 v kolikor ni možna ustrezna zaščita. Vse v skladu z navodili upravljavcev komunalnih vodov. V ceni so zajeta vsa pripravljalna, gradbeno obrtniška, inštalacijska in zaključna dela in stroški potrebne projektne dokumentacije in soglasij upravljalca kom. naprave. Obračun po m1 prestavljenega voda.</t>
  </si>
  <si>
    <t>Izdelava odcepov za hišne priključke na proj. kanal, odcepi iz PVC cevi DN 160 SN8, po standardu EN1401-1 . Vključno z z izkopom in varovanjem gradbene jame, nakladanjem in odvozom na stalno deponijo, skupaj s stroški deponije. Vključno s  planiranjem in utrjevanjem dna jarka,nabavo, dobavo in vgradnjo betona za izdelavo posteljice in obbetoniranjem cevi ter zasipom do kote terena (po detajlu). Posteljica in obsip se ob potrditvi geomehanika in projektanta priključka lahko izvede tudi iz peščenega materiala. Nabava, dobava in vgradnja novega zasipnega materiala. Vključno s črpanjem vode iz gradbene jame. Vključno z nabavo in položitvijo PVC cevi (z vsemi koleni in fazonskimi kosi) od odcepa do revizijskega jaška. Vključno z vzpostavitvijo prvotnega stanja. Pri izdelavi hišnega priključka so vključena vsa režijska dela, zakoličba, postavitev profilov, rezanje asfalta, rušenje asfalta, odstranjevanje tlakovcev, robnikov, izkop, križanje z obstoječimi komunalnimi vodi in ostala dela v povezavi s hišnimi priključki. Izvede se ureditev in vsi potrebni ukrepi pri križanju s komunalno infrastrukturo skladno z navodili upravljavcev. Vključno z izdelavo geodetskega posnetka v skladu z zahtevami upravljavca kanalizacijskega omrežja. Upoštevati načrt hišnega priključka.</t>
  </si>
  <si>
    <t>Vsa geomehanska dela (izkopi, zasipi) se morajo izvajati pod nadzorom geomehanika, ki bo na licu mesta morebitno podal dodatne napotke glede izvedbe izkopa in zasipa jarkov. V primeru zasipa jarkov z izkopanim materialom mora geomehanik pred izvedbo zasipov potrditi ustreznost materiala!</t>
  </si>
  <si>
    <t>Opomba: Na odseku Malovaške ceste, kjer je predvidena sočasna gradnja kanala O1-1 in tlačnega vodoa po projektu štev. 1871/20, KONO-B d.o.o.</t>
  </si>
  <si>
    <t>Zasipavanje jarka z izkopanim materialom, s komprimiranjem v slojih po 30 cm, do 95 % zgoščenosti po standardnem Proctorjevem postopku, vključno z dovozom z začasne deponije. Pod asfaltnimi površinami se zasuje do -70cm. Upoštevano 20% od celotnega zasipa.</t>
  </si>
  <si>
    <t>4206</t>
  </si>
  <si>
    <t>Zasip jarka z dovozom novega gramoznega zasipnega materiala  različnih frakcij z utrjevanjem v slojih po 30 cm do 95 % trdnosti po standardnem Proctorjevem postopku; vključno z nabavo in dobavo zasipnega materiala. Pod asfaltnimi površinami se zasuje do -70cm. Upoštevano 80% od celotnega zasipa.</t>
  </si>
  <si>
    <t>Opomba: Vsa geomehanska dela (izkopi, zasipi) se morajo izvajati pod nadzorom geomehanika, ki bo na licu mesta morebitno podal dodatne napotke glede izvedbe izkopa in zasipa jarkov. V primeru zasipa jarkov z izkopanim materialom mora geomehanik pred izvedbo zasipov potrditi ustreznost materiala!</t>
  </si>
  <si>
    <t>5512</t>
  </si>
  <si>
    <t>5513</t>
  </si>
  <si>
    <t>5514</t>
  </si>
  <si>
    <t>Izvedba križanja z obstoječim padavinskim kanalom. Strojno in ročno rušenje obstoječih kanalizacijskih povezav (odvodnjavanje) iz cevi DN 150, nakladanje in odvoz na stalno deponijo, vključno z deponijsko takso. Vzpostavitev kanala v prvotno stanje vključno z vsem materialom in delom.</t>
  </si>
  <si>
    <t>Izvedba križanja z obstoječim padavinskim kanalom. Strojno in ročno rušenje obstoječih kanalizacijskih povezav (odvodnjavanje) iz cevi DN 250, nakladanje in odvoz na stalno deponijo, vključno z deponijsko takso. Vzpostavitev kanala v prvotno stanje vključno z vsem materialom in delom.</t>
  </si>
  <si>
    <t>Izvedba križanja z obstoječim padavinskim kanalom. Strojno in ročno rušenje obstoječih kanalizacijskih povezav (odvodnjavanje) iz cevi DN 300, nakladanje in odvoz na stalno deponijo, vključno z deponijsko takso. Vzpostavitev kanala v prvotno stanje vključno z vsem materialom in delom.</t>
  </si>
  <si>
    <t>Izvedba križanja z obstoječim padavinskim kanalom. Strojno in ročno rušenje obstoječih kanalizacijskih povezav (odvodnjavanje) iz cevi BC 600, nakladanje in odvoz na stalno deponijo, vključno z deponijsko takso. Vzpostavitev kanala v prvotno stanje vključno z vsem materialom in delom.</t>
  </si>
  <si>
    <t>Izvedba križanja z obstoječim padavinskim kanalom. Strojno in ročno rušenje obstoječih kanalizacijskih povezav (odvodnjavanje) iz cevi DN  150-300, nakladanje in odvoz na stalno deponijo, vključno z deponijsko takso. Vzpostavitev kanala v prvotno stanje vključno z vsem materialom in delom.</t>
  </si>
  <si>
    <t>Izvedba križanja z obstoječim padavinskim kanalom. Strojno in ročno rušenje obstoječih kanalizacijskih povezav (odvodnjavanje) iz cevi DN 150-300, nakladanje in odvoz na stalno deponijo, vključno z deponijsko takso. Vzpostavitev kanala v prvotno stanje vključno z vsem materialom in delom.</t>
  </si>
  <si>
    <t>Izvedba križanja z obstoječim padavinskim kanalom. Strojno in ročno rušenje obstoječih kanalizacijskih povezav (odvodnjavanje) iz cevi BC 800, nakladanje in odvoz na stalno deponijo, vključno z deponijsko takso. Vzpostavitev kanala v prvotno stanje vključno z vsem materialom in delom.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</si>
</sst>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S_I_T_-;\-* #,##0.00\ _S_I_T_-;_-* &quot;-&quot;??\ _S_I_T_-;_-@_-"/>
    <numFmt numFmtId="165" formatCode="#,##0.00\ &quot;SIT&quot;"/>
    <numFmt numFmtId="166" formatCode="#,##0.00\ &quot;€&quot;"/>
    <numFmt numFmtId="167" formatCode="#,##0.00\ &quot;m&quot;"/>
  </numFmts>
  <fonts count="30" x14ac:knownFonts="1">
    <font>
      <sz val="10"/>
      <name val="Times New Roman"/>
      <charset val="238"/>
    </font>
    <font>
      <sz val="11"/>
      <color theme="1"/>
      <name val="Calibri"/>
      <family val="2"/>
      <charset val="238"/>
      <scheme val="minor"/>
    </font>
    <font>
      <sz val="10"/>
      <name val="Times New Roman"/>
      <family val="1"/>
    </font>
    <font>
      <sz val="10"/>
      <name val="Times New Roman CE"/>
      <family val="1"/>
      <charset val="238"/>
    </font>
    <font>
      <b/>
      <sz val="10"/>
      <name val="Times New Roman CE"/>
      <family val="1"/>
      <charset val="238"/>
    </font>
    <font>
      <sz val="10"/>
      <name val="Arial"/>
      <family val="2"/>
    </font>
    <font>
      <sz val="10"/>
      <name val="Arial"/>
      <family val="2"/>
    </font>
    <font>
      <b/>
      <sz val="11"/>
      <name val="Times New Roman CE"/>
      <family val="1"/>
      <charset val="238"/>
    </font>
    <font>
      <sz val="11"/>
      <name val="Times New Roman CE"/>
      <family val="1"/>
      <charset val="238"/>
    </font>
    <font>
      <sz val="8"/>
      <name val="Times New Roman CE"/>
      <family val="1"/>
      <charset val="238"/>
    </font>
    <font>
      <i/>
      <sz val="8"/>
      <name val="Times New Roman CE"/>
      <family val="1"/>
      <charset val="238"/>
    </font>
    <font>
      <i/>
      <sz val="10"/>
      <name val="Times New Roman CE"/>
      <family val="1"/>
      <charset val="238"/>
    </font>
    <font>
      <b/>
      <sz val="8"/>
      <name val="Times New Roman CE"/>
      <family val="1"/>
      <charset val="238"/>
    </font>
    <font>
      <i/>
      <sz val="11"/>
      <name val="Times New Roman CE"/>
      <family val="1"/>
      <charset val="238"/>
    </font>
    <font>
      <b/>
      <sz val="10"/>
      <color indexed="23"/>
      <name val="Times New Roman CE"/>
      <family val="1"/>
      <charset val="238"/>
    </font>
    <font>
      <sz val="10"/>
      <color indexed="23"/>
      <name val="Times New Roman CE"/>
      <family val="1"/>
      <charset val="238"/>
    </font>
    <font>
      <sz val="10"/>
      <name val="Arial"/>
      <family val="2"/>
      <charset val="238"/>
    </font>
    <font>
      <b/>
      <sz val="12"/>
      <name val="Arial"/>
      <family val="2"/>
      <charset val="238"/>
    </font>
    <font>
      <b/>
      <sz val="10"/>
      <name val="Arial"/>
      <family val="2"/>
      <charset val="238"/>
    </font>
    <font>
      <sz val="8"/>
      <name val="Arial"/>
      <family val="2"/>
      <charset val="238"/>
    </font>
    <font>
      <sz val="10"/>
      <color indexed="10"/>
      <name val="Arial"/>
      <family val="2"/>
      <charset val="238"/>
    </font>
    <font>
      <i/>
      <sz val="8"/>
      <name val="Arial"/>
      <family val="2"/>
      <charset val="238"/>
    </font>
    <font>
      <i/>
      <sz val="10"/>
      <name val="Arial"/>
      <family val="2"/>
      <charset val="238"/>
    </font>
    <font>
      <sz val="10"/>
      <name val="Times New Roman CE"/>
      <charset val="238"/>
    </font>
    <font>
      <sz val="10"/>
      <name val="Arial CE"/>
      <charset val="238"/>
    </font>
    <font>
      <sz val="11"/>
      <name val="Calibri"/>
      <family val="2"/>
      <charset val="238"/>
    </font>
    <font>
      <sz val="10"/>
      <color theme="1"/>
      <name val="Arial"/>
      <family val="2"/>
      <charset val="238"/>
    </font>
    <font>
      <b/>
      <sz val="10"/>
      <color rgb="FFFF0000"/>
      <name val="Arial"/>
      <family val="2"/>
      <charset val="238"/>
    </font>
    <font>
      <sz val="10"/>
      <color rgb="FFFF0000"/>
      <name val="Arial"/>
      <family val="2"/>
      <charset val="238"/>
    </font>
    <font>
      <sz val="10"/>
      <color rgb="FF00B050"/>
      <name val="Arial"/>
      <family val="2"/>
      <charset val="238"/>
    </font>
  </fonts>
  <fills count="3">
    <fill>
      <patternFill patternType="none"/>
    </fill>
    <fill>
      <patternFill patternType="gray125"/>
    </fill>
    <fill>
      <patternFill patternType="solid">
        <fgColor theme="6" tint="0.79998168889431442"/>
        <bgColor indexed="64"/>
      </patternFill>
    </fill>
  </fills>
  <borders count="11">
    <border>
      <left/>
      <right/>
      <top/>
      <bottom/>
      <diagonal/>
    </border>
    <border>
      <left/>
      <right/>
      <top/>
      <bottom style="thin">
        <color indexed="64"/>
      </bottom>
      <diagonal/>
    </border>
    <border>
      <left/>
      <right/>
      <top/>
      <bottom style="double">
        <color indexed="64"/>
      </bottom>
      <diagonal/>
    </border>
    <border>
      <left/>
      <right/>
      <top/>
      <bottom style="dotted">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164" fontId="2" fillId="0" borderId="0" applyFont="0" applyFill="0" applyBorder="0" applyAlignment="0" applyProtection="0"/>
    <xf numFmtId="0" fontId="6" fillId="0" borderId="0"/>
    <xf numFmtId="0" fontId="5" fillId="0" borderId="0"/>
    <xf numFmtId="0" fontId="23" fillId="0" borderId="0"/>
    <xf numFmtId="0" fontId="1" fillId="0" borderId="0"/>
    <xf numFmtId="0" fontId="24" fillId="0" borderId="0"/>
  </cellStyleXfs>
  <cellXfs count="201">
    <xf numFmtId="0" fontId="0" fillId="0" borderId="0" xfId="0"/>
    <xf numFmtId="0" fontId="3" fillId="0" borderId="0" xfId="0" applyFont="1"/>
    <xf numFmtId="0" fontId="3" fillId="0" borderId="0" xfId="0" applyFont="1" applyBorder="1"/>
    <xf numFmtId="0" fontId="3" fillId="0" borderId="0" xfId="3" applyFont="1"/>
    <xf numFmtId="4" fontId="3" fillId="0" borderId="0" xfId="2" applyNumberFormat="1" applyFont="1" applyAlignment="1" applyProtection="1">
      <alignment vertical="top"/>
    </xf>
    <xf numFmtId="0" fontId="3" fillId="0" borderId="0" xfId="2" applyFont="1" applyProtection="1">
      <protection locked="0"/>
    </xf>
    <xf numFmtId="4" fontId="4" fillId="0" borderId="0" xfId="2" applyNumberFormat="1" applyFont="1" applyAlignment="1" applyProtection="1">
      <alignment horizontal="center" vertical="top"/>
    </xf>
    <xf numFmtId="0" fontId="4" fillId="0" borderId="0" xfId="0" applyFont="1"/>
    <xf numFmtId="4" fontId="4" fillId="0" borderId="0" xfId="2" applyNumberFormat="1" applyFont="1" applyAlignment="1" applyProtection="1">
      <alignment horizontal="left" vertical="top"/>
    </xf>
    <xf numFmtId="4" fontId="3" fillId="0" borderId="0" xfId="2" applyNumberFormat="1" applyFont="1" applyAlignment="1" applyProtection="1"/>
    <xf numFmtId="3" fontId="10" fillId="0" borderId="0" xfId="0" applyNumberFormat="1" applyFont="1" applyFill="1" applyBorder="1" applyAlignment="1">
      <alignment horizontal="right" vertical="top"/>
    </xf>
    <xf numFmtId="49" fontId="9" fillId="0" borderId="0" xfId="0" applyNumberFormat="1" applyFont="1" applyFill="1" applyBorder="1" applyAlignment="1">
      <alignment horizontal="justify" vertical="top"/>
    </xf>
    <xf numFmtId="0" fontId="9" fillId="0" borderId="0" xfId="0" applyNumberFormat="1" applyFont="1" applyFill="1" applyBorder="1" applyAlignment="1">
      <alignment horizontal="justify" vertical="top"/>
    </xf>
    <xf numFmtId="0" fontId="9" fillId="0" borderId="0" xfId="0" applyNumberFormat="1" applyFont="1" applyFill="1" applyBorder="1" applyAlignment="1">
      <alignment horizontal="justify"/>
    </xf>
    <xf numFmtId="0" fontId="9" fillId="0" borderId="0" xfId="0" applyNumberFormat="1" applyFont="1" applyFill="1" applyBorder="1" applyAlignment="1" applyProtection="1">
      <alignment horizontal="left" vertical="top" wrapText="1"/>
      <protection locked="0"/>
    </xf>
    <xf numFmtId="3" fontId="11" fillId="0" borderId="0" xfId="0" applyNumberFormat="1" applyFont="1" applyFill="1" applyBorder="1" applyAlignment="1">
      <alignment horizontal="right" vertical="top"/>
    </xf>
    <xf numFmtId="49" fontId="3" fillId="0" borderId="0" xfId="0" applyNumberFormat="1" applyFont="1" applyFill="1" applyBorder="1" applyAlignment="1">
      <alignment horizontal="justify" vertical="top"/>
    </xf>
    <xf numFmtId="0" fontId="4" fillId="0" borderId="0" xfId="0" applyNumberFormat="1" applyFont="1" applyFill="1" applyBorder="1" applyAlignment="1">
      <alignment horizontal="justify" vertical="top"/>
    </xf>
    <xf numFmtId="0" fontId="3" fillId="0" borderId="0" xfId="0" applyNumberFormat="1" applyFont="1" applyFill="1" applyBorder="1" applyAlignment="1">
      <alignment horizontal="justify"/>
    </xf>
    <xf numFmtId="0" fontId="3" fillId="0" borderId="0" xfId="0" applyNumberFormat="1" applyFont="1" applyFill="1" applyBorder="1" applyAlignment="1">
      <alignment horizontal="justify" vertical="top"/>
    </xf>
    <xf numFmtId="49" fontId="9" fillId="0" borderId="0" xfId="0" applyNumberFormat="1" applyFont="1" applyBorder="1" applyAlignment="1">
      <alignment horizontal="left" vertical="top" wrapText="1"/>
    </xf>
    <xf numFmtId="0" fontId="9" fillId="0" borderId="0" xfId="0" applyFont="1" applyBorder="1" applyAlignment="1"/>
    <xf numFmtId="0" fontId="9" fillId="0" borderId="0" xfId="0" applyNumberFormat="1" applyFont="1" applyBorder="1" applyAlignment="1">
      <alignment horizontal="left" vertical="top" wrapText="1"/>
    </xf>
    <xf numFmtId="0" fontId="12" fillId="0" borderId="0" xfId="0" applyNumberFormat="1" applyFont="1" applyFill="1" applyBorder="1" applyAlignment="1">
      <alignment horizontal="justify" vertical="top"/>
    </xf>
    <xf numFmtId="3" fontId="13" fillId="0" borderId="0" xfId="0" applyNumberFormat="1" applyFont="1" applyFill="1" applyBorder="1" applyAlignment="1">
      <alignment horizontal="right" vertical="top"/>
    </xf>
    <xf numFmtId="49" fontId="7" fillId="0" borderId="0" xfId="0" applyNumberFormat="1" applyFont="1" applyFill="1" applyBorder="1" applyAlignment="1">
      <alignment horizontal="justify" vertical="top"/>
    </xf>
    <xf numFmtId="0" fontId="7" fillId="0" borderId="0" xfId="0" applyNumberFormat="1" applyFont="1" applyFill="1" applyBorder="1" applyAlignment="1">
      <alignment horizontal="justify" vertical="top"/>
    </xf>
    <xf numFmtId="0" fontId="8" fillId="0" borderId="0" xfId="0" applyNumberFormat="1" applyFont="1" applyFill="1" applyBorder="1" applyAlignment="1">
      <alignment horizontal="justify"/>
    </xf>
    <xf numFmtId="0" fontId="8" fillId="0" borderId="0" xfId="0" applyNumberFormat="1" applyFont="1" applyFill="1" applyBorder="1" applyAlignment="1">
      <alignment horizontal="justify" vertical="top"/>
    </xf>
    <xf numFmtId="0" fontId="12" fillId="0" borderId="0" xfId="0" applyNumberFormat="1" applyFont="1" applyFill="1" applyBorder="1" applyAlignment="1">
      <alignment horizontal="justify"/>
    </xf>
    <xf numFmtId="1" fontId="11" fillId="0" borderId="0" xfId="0" applyNumberFormat="1" applyFont="1" applyFill="1" applyBorder="1" applyAlignment="1">
      <alignment horizontal="right" vertical="top"/>
    </xf>
    <xf numFmtId="0" fontId="9" fillId="0" borderId="0" xfId="0" applyFont="1" applyBorder="1"/>
    <xf numFmtId="1" fontId="10" fillId="0" borderId="0" xfId="0" applyNumberFormat="1" applyFont="1" applyFill="1" applyBorder="1" applyAlignment="1">
      <alignment horizontal="right" vertical="top"/>
    </xf>
    <xf numFmtId="0" fontId="9" fillId="0" borderId="0" xfId="0" applyFont="1" applyBorder="1" applyAlignment="1">
      <alignment vertical="top"/>
    </xf>
    <xf numFmtId="49" fontId="12" fillId="0" borderId="0" xfId="0" applyNumberFormat="1" applyFont="1" applyFill="1" applyBorder="1" applyAlignment="1">
      <alignment horizontal="justify" vertical="top"/>
    </xf>
    <xf numFmtId="4" fontId="3" fillId="0" borderId="0" xfId="2" applyNumberFormat="1" applyFont="1" applyProtection="1">
      <protection locked="0"/>
    </xf>
    <xf numFmtId="4" fontId="14" fillId="0" borderId="0" xfId="2" applyNumberFormat="1" applyFont="1" applyAlignment="1" applyProtection="1">
      <alignment horizontal="center" vertical="top"/>
    </xf>
    <xf numFmtId="0" fontId="15" fillId="0" borderId="0" xfId="0" applyFont="1"/>
    <xf numFmtId="4" fontId="14" fillId="0" borderId="0" xfId="2" applyNumberFormat="1" applyFont="1" applyAlignment="1" applyProtection="1">
      <alignment horizontal="left" vertical="top" wrapText="1"/>
    </xf>
    <xf numFmtId="0" fontId="16" fillId="0" borderId="0" xfId="3" applyFont="1"/>
    <xf numFmtId="4" fontId="16" fillId="0" borderId="0" xfId="3" applyNumberFormat="1" applyFont="1" applyAlignment="1"/>
    <xf numFmtId="49" fontId="16" fillId="0" borderId="0" xfId="2" applyNumberFormat="1" applyFont="1" applyAlignment="1" applyProtection="1">
      <alignment vertical="top"/>
    </xf>
    <xf numFmtId="4" fontId="16" fillId="0" borderId="0" xfId="2" applyNumberFormat="1" applyFont="1" applyAlignment="1" applyProtection="1">
      <alignment horizontal="center" vertical="top"/>
    </xf>
    <xf numFmtId="4" fontId="16" fillId="0" borderId="0" xfId="2" applyNumberFormat="1" applyFont="1" applyAlignment="1" applyProtection="1">
      <alignment vertical="top"/>
    </xf>
    <xf numFmtId="4" fontId="16" fillId="0" borderId="0" xfId="2" applyNumberFormat="1" applyFont="1" applyAlignment="1" applyProtection="1">
      <alignment horizontal="left"/>
    </xf>
    <xf numFmtId="0" fontId="16" fillId="0" borderId="0" xfId="2" applyFont="1" applyProtection="1"/>
    <xf numFmtId="4" fontId="16" fillId="0" borderId="0" xfId="2" applyNumberFormat="1" applyFont="1" applyAlignment="1" applyProtection="1">
      <alignment horizontal="left" vertical="top"/>
    </xf>
    <xf numFmtId="4" fontId="16" fillId="0" borderId="0" xfId="1" applyNumberFormat="1" applyFont="1" applyAlignment="1" applyProtection="1">
      <alignment horizontal="left" vertical="top"/>
    </xf>
    <xf numFmtId="0" fontId="16" fillId="0" borderId="0" xfId="2" applyFont="1" applyProtection="1">
      <protection locked="0"/>
    </xf>
    <xf numFmtId="4" fontId="16" fillId="0" borderId="0" xfId="2" quotePrefix="1" applyNumberFormat="1" applyFont="1" applyAlignment="1" applyProtection="1">
      <alignment horizontal="right" vertical="top"/>
    </xf>
    <xf numFmtId="165" fontId="16" fillId="0" borderId="0" xfId="2" applyNumberFormat="1" applyFont="1" applyBorder="1" applyAlignment="1" applyProtection="1"/>
    <xf numFmtId="0" fontId="16" fillId="0" borderId="0" xfId="0" applyFont="1"/>
    <xf numFmtId="4" fontId="16" fillId="0" borderId="0" xfId="2" applyNumberFormat="1" applyFont="1" applyBorder="1" applyAlignment="1" applyProtection="1">
      <alignment horizontal="left"/>
    </xf>
    <xf numFmtId="4" fontId="16" fillId="0" borderId="2" xfId="2" applyNumberFormat="1" applyFont="1" applyBorder="1" applyAlignment="1" applyProtection="1">
      <alignment vertical="top"/>
    </xf>
    <xf numFmtId="4" fontId="16" fillId="0" borderId="2" xfId="2" applyNumberFormat="1" applyFont="1" applyBorder="1" applyAlignment="1" applyProtection="1">
      <alignment horizontal="left"/>
    </xf>
    <xf numFmtId="4" fontId="20" fillId="0" borderId="0" xfId="2" applyNumberFormat="1" applyFont="1" applyAlignment="1" applyProtection="1">
      <alignment vertical="top"/>
    </xf>
    <xf numFmtId="4" fontId="20" fillId="0" borderId="0" xfId="2" applyNumberFormat="1" applyFont="1" applyAlignment="1" applyProtection="1">
      <alignment horizontal="left"/>
    </xf>
    <xf numFmtId="3" fontId="21" fillId="0" borderId="0" xfId="0" applyNumberFormat="1" applyFont="1" applyFill="1" applyBorder="1" applyAlignment="1">
      <alignment horizontal="right" vertical="top"/>
    </xf>
    <xf numFmtId="49" fontId="19" fillId="0" borderId="0" xfId="0" applyNumberFormat="1" applyFont="1" applyFill="1" applyBorder="1" applyAlignment="1">
      <alignment horizontal="justify" vertical="top"/>
    </xf>
    <xf numFmtId="0" fontId="19" fillId="0" borderId="0" xfId="0" applyNumberFormat="1" applyFont="1" applyFill="1" applyBorder="1" applyAlignment="1">
      <alignment horizontal="justify" vertical="top"/>
    </xf>
    <xf numFmtId="0" fontId="19" fillId="0" borderId="0" xfId="0" applyNumberFormat="1" applyFont="1" applyFill="1" applyBorder="1" applyAlignment="1" applyProtection="1">
      <alignment horizontal="left" vertical="top" wrapText="1"/>
      <protection locked="0"/>
    </xf>
    <xf numFmtId="3" fontId="22" fillId="0" borderId="0" xfId="0" applyNumberFormat="1" applyFont="1" applyFill="1" applyBorder="1" applyAlignment="1">
      <alignment horizontal="right" vertical="top"/>
    </xf>
    <xf numFmtId="49" fontId="16" fillId="0" borderId="0" xfId="0" applyNumberFormat="1" applyFont="1" applyFill="1" applyBorder="1" applyAlignment="1">
      <alignment horizontal="justify" vertical="top"/>
    </xf>
    <xf numFmtId="0" fontId="18" fillId="0" borderId="0" xfId="0" applyNumberFormat="1" applyFont="1" applyFill="1" applyBorder="1" applyAlignment="1">
      <alignment horizontal="justify" vertical="top"/>
    </xf>
    <xf numFmtId="0" fontId="19" fillId="0" borderId="0" xfId="0" applyFont="1" applyBorder="1" applyAlignment="1">
      <alignment horizontal="left" vertical="top"/>
    </xf>
    <xf numFmtId="49" fontId="19" fillId="0" borderId="0" xfId="0" applyNumberFormat="1" applyFont="1" applyBorder="1" applyAlignment="1">
      <alignment horizontal="left" vertical="top" wrapText="1"/>
    </xf>
    <xf numFmtId="0" fontId="16" fillId="0" borderId="0" xfId="0" applyFont="1" applyFill="1" applyAlignment="1">
      <alignment horizontal="center"/>
    </xf>
    <xf numFmtId="0" fontId="16" fillId="0" borderId="0" xfId="0" applyFont="1" applyFill="1"/>
    <xf numFmtId="4" fontId="16" fillId="0" borderId="0" xfId="0" applyNumberFormat="1" applyFont="1" applyFill="1"/>
    <xf numFmtId="4" fontId="16" fillId="0" borderId="0" xfId="0" applyNumberFormat="1" applyFont="1" applyFill="1" applyAlignment="1">
      <alignment horizontal="center"/>
    </xf>
    <xf numFmtId="4" fontId="16" fillId="0" borderId="0" xfId="0" applyNumberFormat="1" applyFont="1"/>
    <xf numFmtId="0" fontId="16" fillId="0" borderId="0" xfId="0" applyFont="1" applyAlignment="1">
      <alignment horizontal="center"/>
    </xf>
    <xf numFmtId="0" fontId="16" fillId="0" borderId="0" xfId="0" applyFont="1" applyBorder="1"/>
    <xf numFmtId="4" fontId="16" fillId="0" borderId="0" xfId="0" applyNumberFormat="1" applyFont="1" applyFill="1" applyAlignment="1" applyProtection="1">
      <alignment horizontal="left"/>
    </xf>
    <xf numFmtId="4" fontId="16" fillId="0" borderId="0" xfId="0" applyNumberFormat="1" applyFont="1" applyFill="1" applyAlignment="1" applyProtection="1">
      <alignment horizontal="right"/>
    </xf>
    <xf numFmtId="4" fontId="16" fillId="0" borderId="0" xfId="0" applyNumberFormat="1" applyFont="1" applyFill="1" applyAlignment="1">
      <alignment horizontal="right"/>
    </xf>
    <xf numFmtId="4" fontId="16" fillId="0" borderId="0" xfId="0" applyNumberFormat="1" applyFont="1" applyAlignment="1" applyProtection="1">
      <alignment horizontal="left"/>
    </xf>
    <xf numFmtId="4" fontId="16" fillId="0" borderId="0" xfId="0" quotePrefix="1" applyNumberFormat="1" applyFont="1" applyFill="1" applyAlignment="1" applyProtection="1">
      <alignment horizontal="left"/>
    </xf>
    <xf numFmtId="0" fontId="16" fillId="0" borderId="0" xfId="0" applyFont="1" applyAlignment="1">
      <alignment horizontal="right"/>
    </xf>
    <xf numFmtId="166" fontId="16" fillId="0" borderId="3" xfId="2" applyNumberFormat="1" applyFont="1" applyBorder="1" applyAlignment="1" applyProtection="1"/>
    <xf numFmtId="49" fontId="16" fillId="0" borderId="0" xfId="0" applyNumberFormat="1" applyFont="1" applyFill="1" applyAlignment="1">
      <alignment horizontal="center" vertical="top"/>
    </xf>
    <xf numFmtId="0" fontId="16" fillId="0" borderId="0" xfId="0" applyFont="1" applyBorder="1" applyAlignment="1">
      <alignment horizontal="right"/>
    </xf>
    <xf numFmtId="2" fontId="16" fillId="0" borderId="0" xfId="0" applyNumberFormat="1" applyFont="1" applyFill="1" applyAlignment="1">
      <alignment horizontal="right"/>
    </xf>
    <xf numFmtId="0" fontId="16" fillId="0" borderId="0" xfId="0" applyFont="1" applyBorder="1" applyAlignment="1">
      <alignment horizontal="center"/>
    </xf>
    <xf numFmtId="49" fontId="18" fillId="0" borderId="4" xfId="0" applyNumberFormat="1" applyFont="1" applyFill="1" applyBorder="1" applyAlignment="1">
      <alignment horizontal="center" vertical="top"/>
    </xf>
    <xf numFmtId="0" fontId="18" fillId="0" borderId="4" xfId="0" applyFont="1" applyFill="1" applyBorder="1" applyAlignment="1">
      <alignment horizontal="center"/>
    </xf>
    <xf numFmtId="4" fontId="16" fillId="0" borderId="0" xfId="0" applyNumberFormat="1" applyFont="1" applyFill="1" applyProtection="1">
      <protection locked="0"/>
    </xf>
    <xf numFmtId="0" fontId="16" fillId="0" borderId="0" xfId="0" applyFont="1" applyProtection="1">
      <protection locked="0"/>
    </xf>
    <xf numFmtId="4" fontId="16" fillId="0" borderId="0" xfId="1" applyNumberFormat="1" applyFont="1" applyAlignment="1" applyProtection="1">
      <alignment horizontal="left" vertical="top"/>
      <protection locked="0"/>
    </xf>
    <xf numFmtId="0" fontId="16" fillId="0" borderId="0" xfId="0" applyFont="1" applyAlignment="1" applyProtection="1">
      <alignment horizontal="left"/>
      <protection locked="0"/>
    </xf>
    <xf numFmtId="4" fontId="16" fillId="0" borderId="0" xfId="2" applyNumberFormat="1" applyFont="1" applyAlignment="1" applyProtection="1">
      <alignment vertical="top"/>
      <protection locked="0"/>
    </xf>
    <xf numFmtId="4" fontId="18" fillId="0" borderId="0" xfId="1" applyNumberFormat="1" applyFont="1" applyAlignment="1" applyProtection="1">
      <alignment horizontal="left" vertical="top"/>
      <protection locked="0"/>
    </xf>
    <xf numFmtId="0" fontId="0" fillId="0" borderId="0" xfId="0" applyAlignment="1">
      <alignment vertical="top" wrapText="1"/>
    </xf>
    <xf numFmtId="49" fontId="16" fillId="0" borderId="0" xfId="0" applyNumberFormat="1" applyFont="1" applyAlignment="1">
      <alignment horizontal="center" vertical="top"/>
    </xf>
    <xf numFmtId="49" fontId="16" fillId="0" borderId="0" xfId="0" applyNumberFormat="1" applyFont="1" applyFill="1" applyAlignment="1" applyProtection="1">
      <alignment horizontal="center" vertical="top"/>
    </xf>
    <xf numFmtId="49" fontId="16" fillId="0" borderId="0" xfId="0" applyNumberFormat="1" applyFont="1" applyBorder="1" applyAlignment="1">
      <alignment horizontal="center" vertical="top"/>
    </xf>
    <xf numFmtId="0" fontId="18" fillId="0" borderId="0" xfId="0" applyFont="1" applyAlignment="1">
      <alignment horizontal="center" vertical="top"/>
    </xf>
    <xf numFmtId="3" fontId="21" fillId="0" borderId="0" xfId="0" applyNumberFormat="1" applyFont="1" applyFill="1" applyBorder="1" applyAlignment="1">
      <alignment horizontal="left" vertical="top"/>
    </xf>
    <xf numFmtId="167" fontId="19" fillId="0" borderId="0" xfId="0" applyNumberFormat="1" applyFont="1" applyFill="1" applyBorder="1" applyAlignment="1">
      <alignment horizontal="justify" vertical="top"/>
    </xf>
    <xf numFmtId="0" fontId="16" fillId="2" borderId="0" xfId="0" applyFont="1" applyFill="1"/>
    <xf numFmtId="166" fontId="19" fillId="0" borderId="0" xfId="0" applyNumberFormat="1" applyFont="1" applyFill="1" applyBorder="1" applyAlignment="1" applyProtection="1">
      <alignment horizontal="left" vertical="top" wrapText="1"/>
      <protection locked="0"/>
    </xf>
    <xf numFmtId="4" fontId="17" fillId="0" borderId="0" xfId="3" applyNumberFormat="1" applyFont="1" applyAlignment="1"/>
    <xf numFmtId="4" fontId="16" fillId="0" borderId="0" xfId="1" applyNumberFormat="1" applyFont="1" applyAlignment="1" applyProtection="1">
      <alignment horizontal="left" vertical="top" wrapText="1"/>
    </xf>
    <xf numFmtId="4" fontId="18" fillId="0" borderId="0" xfId="3" applyNumberFormat="1" applyFont="1" applyAlignment="1"/>
    <xf numFmtId="14" fontId="16" fillId="0" borderId="0" xfId="0" applyNumberFormat="1" applyFont="1" applyAlignment="1">
      <alignment horizontal="left"/>
    </xf>
    <xf numFmtId="0" fontId="25" fillId="0" borderId="0" xfId="0" applyFont="1" applyAlignment="1">
      <alignment horizontal="justify" vertical="top"/>
    </xf>
    <xf numFmtId="49" fontId="16" fillId="0" borderId="4" xfId="0" applyNumberFormat="1" applyFont="1" applyFill="1" applyBorder="1" applyAlignment="1">
      <alignment horizontal="center" vertical="top"/>
    </xf>
    <xf numFmtId="0" fontId="16" fillId="0" borderId="4" xfId="0" applyFont="1" applyBorder="1"/>
    <xf numFmtId="0" fontId="16" fillId="0" borderId="4" xfId="0" applyFont="1" applyFill="1" applyBorder="1" applyAlignment="1">
      <alignment horizontal="center"/>
    </xf>
    <xf numFmtId="0" fontId="16" fillId="0" borderId="4" xfId="0" applyFont="1" applyFill="1" applyBorder="1" applyAlignment="1">
      <alignment horizontal="right"/>
    </xf>
    <xf numFmtId="166" fontId="16" fillId="0" borderId="4" xfId="0" applyNumberFormat="1" applyFont="1" applyBorder="1"/>
    <xf numFmtId="49" fontId="16" fillId="0" borderId="4" xfId="0" applyNumberFormat="1" applyFont="1" applyBorder="1" applyAlignment="1">
      <alignment horizontal="center" vertical="top"/>
    </xf>
    <xf numFmtId="4" fontId="18" fillId="0" borderId="4" xfId="0" applyNumberFormat="1" applyFont="1" applyFill="1" applyBorder="1" applyAlignment="1" applyProtection="1">
      <alignment horizontal="right"/>
    </xf>
    <xf numFmtId="4" fontId="18" fillId="0" borderId="4" xfId="0" applyNumberFormat="1" applyFont="1" applyFill="1" applyBorder="1" applyAlignment="1" applyProtection="1">
      <alignment vertical="center"/>
    </xf>
    <xf numFmtId="0" fontId="18" fillId="0" borderId="4" xfId="0" applyFont="1" applyBorder="1"/>
    <xf numFmtId="166" fontId="18" fillId="0" borderId="4" xfId="0" applyNumberFormat="1" applyFont="1" applyBorder="1"/>
    <xf numFmtId="0" fontId="16" fillId="0" borderId="4" xfId="0" applyFont="1" applyFill="1" applyBorder="1" applyAlignment="1">
      <alignment horizontal="center" vertical="top"/>
    </xf>
    <xf numFmtId="49" fontId="16" fillId="0" borderId="5" xfId="0" applyNumberFormat="1" applyFont="1" applyFill="1" applyBorder="1" applyAlignment="1">
      <alignment horizontal="center" vertical="top"/>
    </xf>
    <xf numFmtId="166" fontId="18" fillId="0" borderId="3" xfId="2" applyNumberFormat="1" applyFont="1" applyBorder="1" applyAlignment="1" applyProtection="1"/>
    <xf numFmtId="0" fontId="16" fillId="0" borderId="4" xfId="0" applyFont="1" applyFill="1" applyBorder="1" applyAlignment="1">
      <alignment horizontal="left" vertical="top" wrapText="1"/>
    </xf>
    <xf numFmtId="4" fontId="16" fillId="0" borderId="4" xfId="0" applyNumberFormat="1" applyFont="1" applyFill="1" applyBorder="1" applyAlignment="1">
      <alignment horizontal="right"/>
    </xf>
    <xf numFmtId="4" fontId="16" fillId="0" borderId="4" xfId="0" applyNumberFormat="1" applyFont="1" applyFill="1" applyBorder="1" applyProtection="1">
      <protection locked="0"/>
    </xf>
    <xf numFmtId="4" fontId="16" fillId="0" borderId="4" xfId="0" applyNumberFormat="1" applyFont="1" applyFill="1" applyBorder="1"/>
    <xf numFmtId="4" fontId="18" fillId="0" borderId="4" xfId="0" applyNumberFormat="1" applyFont="1" applyFill="1" applyBorder="1"/>
    <xf numFmtId="0" fontId="18" fillId="0" borderId="4" xfId="0" applyFont="1" applyFill="1" applyBorder="1"/>
    <xf numFmtId="0" fontId="16" fillId="0" borderId="4" xfId="0" applyFont="1" applyFill="1" applyBorder="1"/>
    <xf numFmtId="4" fontId="16" fillId="0" borderId="4" xfId="0" applyNumberFormat="1" applyFont="1" applyFill="1" applyBorder="1" applyAlignment="1" applyProtection="1">
      <alignment vertical="top" wrapText="1"/>
    </xf>
    <xf numFmtId="0" fontId="16" fillId="0" borderId="4" xfId="0" applyFont="1" applyFill="1" applyBorder="1" applyAlignment="1">
      <alignment vertical="top" wrapText="1"/>
    </xf>
    <xf numFmtId="4" fontId="16" fillId="0" borderId="4" xfId="0" applyNumberFormat="1" applyFont="1" applyFill="1" applyBorder="1" applyAlignment="1" applyProtection="1"/>
    <xf numFmtId="4" fontId="16" fillId="0" borderId="0" xfId="2" applyNumberFormat="1" applyFont="1" applyAlignment="1" applyProtection="1"/>
    <xf numFmtId="4" fontId="18" fillId="0" borderId="0" xfId="2" applyNumberFormat="1" applyFont="1" applyAlignment="1" applyProtection="1"/>
    <xf numFmtId="0" fontId="3" fillId="0" borderId="0" xfId="2" applyFont="1" applyAlignment="1" applyProtection="1">
      <protection locked="0"/>
    </xf>
    <xf numFmtId="49" fontId="18" fillId="0" borderId="0" xfId="2" applyNumberFormat="1" applyFont="1" applyAlignment="1" applyProtection="1"/>
    <xf numFmtId="0" fontId="18" fillId="0" borderId="0" xfId="2" applyFont="1" applyAlignment="1" applyProtection="1">
      <protection locked="0"/>
    </xf>
    <xf numFmtId="49" fontId="18" fillId="0" borderId="0" xfId="0" applyNumberFormat="1" applyFont="1" applyAlignment="1"/>
    <xf numFmtId="4" fontId="18" fillId="0" borderId="0" xfId="1" applyNumberFormat="1" applyFont="1" applyAlignment="1" applyProtection="1">
      <alignment horizontal="left"/>
      <protection locked="0"/>
    </xf>
    <xf numFmtId="4" fontId="18" fillId="0" borderId="0" xfId="1" applyNumberFormat="1" applyFont="1" applyAlignment="1" applyProtection="1">
      <alignment horizontal="left"/>
    </xf>
    <xf numFmtId="0" fontId="16" fillId="0" borderId="4" xfId="0" applyFont="1" applyFill="1" applyBorder="1" applyAlignment="1">
      <alignment horizontal="left"/>
    </xf>
    <xf numFmtId="0" fontId="24" fillId="0" borderId="0" xfId="0" applyFont="1" applyAlignment="1">
      <alignment horizontal="left" vertical="top"/>
    </xf>
    <xf numFmtId="0" fontId="16" fillId="0" borderId="4" xfId="0" applyFont="1" applyBorder="1" applyAlignment="1">
      <alignment horizontal="center" vertical="top" wrapText="1"/>
    </xf>
    <xf numFmtId="0" fontId="16" fillId="0" borderId="6" xfId="0" applyFont="1" applyBorder="1" applyAlignment="1">
      <alignment horizontal="center" vertical="top" wrapText="1"/>
    </xf>
    <xf numFmtId="4" fontId="16" fillId="0" borderId="4" xfId="0" applyNumberFormat="1" applyFont="1" applyFill="1" applyBorder="1" applyAlignment="1" applyProtection="1">
      <alignment horizontal="left" vertical="top" wrapText="1"/>
    </xf>
    <xf numFmtId="4" fontId="16" fillId="0" borderId="4" xfId="0" applyNumberFormat="1" applyFont="1" applyFill="1" applyBorder="1" applyAlignment="1">
      <alignment horizontal="center" vertical="top"/>
    </xf>
    <xf numFmtId="4" fontId="16" fillId="0" borderId="4" xfId="0" applyNumberFormat="1" applyFont="1" applyFill="1" applyBorder="1" applyAlignment="1">
      <alignment horizontal="right" vertical="top"/>
    </xf>
    <xf numFmtId="4" fontId="16" fillId="0" borderId="4" xfId="0" applyNumberFormat="1" applyFont="1" applyFill="1" applyBorder="1" applyAlignment="1" applyProtection="1">
      <alignment vertical="top"/>
      <protection locked="0"/>
    </xf>
    <xf numFmtId="4" fontId="16" fillId="0" borderId="4" xfId="0" applyNumberFormat="1" applyFont="1" applyFill="1" applyBorder="1" applyAlignment="1">
      <alignment vertical="top"/>
    </xf>
    <xf numFmtId="4" fontId="16" fillId="0" borderId="4" xfId="0" applyNumberFormat="1" applyFont="1" applyFill="1" applyBorder="1" applyAlignment="1" applyProtection="1">
      <alignment horizontal="center" vertical="top"/>
    </xf>
    <xf numFmtId="0" fontId="16" fillId="0" borderId="4" xfId="0" applyFont="1" applyFill="1" applyBorder="1" applyAlignment="1">
      <alignment vertical="top"/>
    </xf>
    <xf numFmtId="0" fontId="16" fillId="0" borderId="4" xfId="0" applyFont="1" applyFill="1" applyBorder="1" applyAlignment="1">
      <alignment horizontal="right" vertical="top"/>
    </xf>
    <xf numFmtId="49" fontId="27" fillId="0" borderId="0" xfId="0" applyNumberFormat="1" applyFont="1" applyAlignment="1"/>
    <xf numFmtId="4" fontId="27" fillId="0" borderId="0" xfId="1" applyNumberFormat="1" applyFont="1" applyAlignment="1" applyProtection="1">
      <alignment horizontal="left"/>
      <protection locked="0"/>
    </xf>
    <xf numFmtId="4" fontId="28" fillId="0" borderId="0" xfId="2" applyNumberFormat="1" applyFont="1" applyAlignment="1" applyProtection="1"/>
    <xf numFmtId="165" fontId="28" fillId="0" borderId="0" xfId="2" applyNumberFormat="1" applyFont="1" applyBorder="1" applyAlignment="1" applyProtection="1"/>
    <xf numFmtId="166" fontId="28" fillId="0" borderId="0" xfId="2" applyNumberFormat="1" applyFont="1" applyBorder="1" applyAlignment="1" applyProtection="1"/>
    <xf numFmtId="0" fontId="24" fillId="0" borderId="0" xfId="0" applyFont="1" applyAlignment="1">
      <alignment horizontal="left" vertical="top"/>
    </xf>
    <xf numFmtId="166" fontId="16" fillId="0" borderId="0" xfId="2" applyNumberFormat="1" applyFont="1" applyBorder="1" applyAlignment="1" applyProtection="1"/>
    <xf numFmtId="49" fontId="18" fillId="0" borderId="1" xfId="0" applyNumberFormat="1" applyFont="1" applyBorder="1" applyAlignment="1"/>
    <xf numFmtId="4" fontId="18" fillId="0" borderId="1" xfId="1" applyNumberFormat="1" applyFont="1" applyBorder="1" applyAlignment="1" applyProtection="1">
      <alignment horizontal="left"/>
      <protection locked="0"/>
    </xf>
    <xf numFmtId="166" fontId="16" fillId="0" borderId="1" xfId="2" applyNumberFormat="1" applyFont="1" applyBorder="1" applyAlignment="1" applyProtection="1"/>
    <xf numFmtId="0" fontId="9" fillId="0" borderId="1" xfId="0" applyNumberFormat="1" applyFont="1" applyFill="1" applyBorder="1" applyAlignment="1">
      <alignment horizontal="justify" vertical="top"/>
    </xf>
    <xf numFmtId="4" fontId="16" fillId="0" borderId="2" xfId="2" applyNumberFormat="1" applyFont="1" applyBorder="1" applyAlignment="1" applyProtection="1"/>
    <xf numFmtId="0" fontId="9" fillId="0" borderId="2" xfId="0" applyNumberFormat="1" applyFont="1" applyFill="1" applyBorder="1" applyAlignment="1">
      <alignment horizontal="justify" vertical="top"/>
    </xf>
    <xf numFmtId="0" fontId="18" fillId="0" borderId="0" xfId="0" applyFont="1"/>
    <xf numFmtId="0" fontId="24" fillId="0" borderId="0" xfId="0" applyFont="1" applyAlignment="1">
      <alignment horizontal="left" vertical="top"/>
    </xf>
    <xf numFmtId="49" fontId="16" fillId="0" borderId="0" xfId="0" applyNumberFormat="1" applyFont="1" applyFill="1" applyBorder="1" applyAlignment="1">
      <alignment horizontal="center" vertical="top"/>
    </xf>
    <xf numFmtId="4" fontId="18" fillId="0" borderId="0" xfId="0" applyNumberFormat="1" applyFont="1" applyFill="1" applyBorder="1" applyAlignment="1" applyProtection="1">
      <alignment vertical="center"/>
    </xf>
    <xf numFmtId="0" fontId="18" fillId="0" borderId="0" xfId="0" applyFont="1" applyFill="1" applyBorder="1" applyAlignment="1">
      <alignment horizontal="center"/>
    </xf>
    <xf numFmtId="4" fontId="18" fillId="0" borderId="0" xfId="0" applyNumberFormat="1" applyFont="1" applyFill="1" applyBorder="1" applyAlignment="1" applyProtection="1">
      <alignment horizontal="right"/>
    </xf>
    <xf numFmtId="0" fontId="18" fillId="0" borderId="0" xfId="0" applyFont="1" applyBorder="1"/>
    <xf numFmtId="166" fontId="18" fillId="0" borderId="0" xfId="0" applyNumberFormat="1" applyFont="1" applyBorder="1"/>
    <xf numFmtId="0" fontId="16" fillId="0" borderId="1" xfId="0" applyFont="1" applyFill="1" applyBorder="1"/>
    <xf numFmtId="0" fontId="16" fillId="0" borderId="1" xfId="0" applyFont="1" applyFill="1" applyBorder="1" applyAlignment="1">
      <alignment horizontal="center"/>
    </xf>
    <xf numFmtId="4" fontId="18" fillId="0" borderId="1" xfId="0" applyNumberFormat="1" applyFont="1" applyFill="1" applyBorder="1" applyAlignment="1" applyProtection="1">
      <alignment horizontal="right"/>
    </xf>
    <xf numFmtId="4" fontId="16" fillId="0" borderId="1" xfId="0" applyNumberFormat="1" applyFont="1" applyFill="1" applyBorder="1" applyAlignment="1" applyProtection="1">
      <alignment horizontal="left"/>
    </xf>
    <xf numFmtId="4" fontId="16" fillId="0" borderId="1" xfId="0" applyNumberFormat="1" applyFont="1" applyBorder="1"/>
    <xf numFmtId="49" fontId="16" fillId="0" borderId="1" xfId="0" applyNumberFormat="1" applyFont="1" applyFill="1" applyBorder="1" applyAlignment="1">
      <alignment horizontal="left" vertical="top"/>
    </xf>
    <xf numFmtId="0" fontId="29" fillId="2" borderId="0" xfId="0" applyFont="1" applyFill="1"/>
    <xf numFmtId="0" fontId="16" fillId="0" borderId="7" xfId="0" applyFont="1" applyFill="1" applyBorder="1" applyAlignment="1">
      <alignment horizontal="center" vertical="top" wrapText="1"/>
    </xf>
    <xf numFmtId="0" fontId="16" fillId="0" borderId="8" xfId="0" applyFont="1" applyFill="1" applyBorder="1" applyAlignment="1">
      <alignment horizontal="center" vertical="top" wrapText="1"/>
    </xf>
    <xf numFmtId="4" fontId="16" fillId="0" borderId="4" xfId="0" applyNumberFormat="1" applyFont="1" applyFill="1" applyBorder="1" applyAlignment="1" applyProtection="1">
      <alignment horizontal="left" wrapText="1"/>
    </xf>
    <xf numFmtId="4" fontId="16" fillId="0" borderId="4" xfId="0" applyNumberFormat="1" applyFont="1" applyFill="1" applyBorder="1" applyAlignment="1">
      <alignment horizontal="center"/>
    </xf>
    <xf numFmtId="4" fontId="16" fillId="0" borderId="4" xfId="0" applyNumberFormat="1" applyFont="1" applyFill="1" applyBorder="1" applyAlignment="1" applyProtection="1">
      <alignment horizontal="center"/>
    </xf>
    <xf numFmtId="0" fontId="16" fillId="0" borderId="4" xfId="0" applyFont="1" applyFill="1" applyBorder="1" applyAlignment="1">
      <alignment wrapText="1"/>
    </xf>
    <xf numFmtId="49" fontId="16" fillId="0" borderId="4" xfId="0" applyNumberFormat="1" applyFont="1" applyFill="1" applyBorder="1" applyAlignment="1" applyProtection="1">
      <alignment horizontal="center" vertical="top"/>
    </xf>
    <xf numFmtId="4" fontId="16" fillId="0" borderId="4" xfId="4" applyNumberFormat="1" applyFont="1" applyFill="1" applyBorder="1" applyAlignment="1" applyProtection="1">
      <alignment vertical="top" wrapText="1"/>
    </xf>
    <xf numFmtId="4" fontId="16" fillId="0" borderId="4" xfId="4" applyNumberFormat="1" applyFont="1" applyFill="1" applyBorder="1" applyAlignment="1" applyProtection="1">
      <alignment horizontal="center"/>
    </xf>
    <xf numFmtId="4" fontId="16" fillId="0" borderId="4" xfId="4" applyNumberFormat="1" applyFont="1" applyFill="1" applyBorder="1" applyAlignment="1" applyProtection="1">
      <alignment horizontal="right"/>
    </xf>
    <xf numFmtId="4" fontId="16" fillId="0" borderId="4" xfId="0" applyNumberFormat="1" applyFont="1" applyFill="1" applyBorder="1" applyAlignment="1" applyProtection="1">
      <protection locked="0"/>
    </xf>
    <xf numFmtId="4" fontId="16" fillId="0" borderId="4" xfId="4" applyNumberFormat="1" applyFont="1" applyFill="1" applyBorder="1" applyAlignment="1" applyProtection="1">
      <alignment horizontal="left" vertical="top" wrapText="1"/>
    </xf>
    <xf numFmtId="3" fontId="16" fillId="0" borderId="4" xfId="0" applyNumberFormat="1" applyFont="1" applyFill="1" applyBorder="1" applyAlignment="1">
      <alignment horizontal="right"/>
    </xf>
    <xf numFmtId="4" fontId="26" fillId="0" borderId="4" xfId="0" applyNumberFormat="1" applyFont="1" applyFill="1" applyBorder="1" applyAlignment="1">
      <alignment horizontal="right"/>
    </xf>
    <xf numFmtId="0" fontId="16" fillId="0" borderId="0" xfId="0" applyFont="1" applyFill="1" applyBorder="1"/>
    <xf numFmtId="4" fontId="17" fillId="0" borderId="10" xfId="2" applyNumberFormat="1" applyFont="1" applyBorder="1" applyAlignment="1" applyProtection="1">
      <alignment horizontal="center"/>
    </xf>
    <xf numFmtId="4" fontId="17" fillId="0" borderId="9" xfId="2" applyNumberFormat="1" applyFont="1" applyBorder="1" applyAlignment="1" applyProtection="1">
      <alignment horizontal="center"/>
    </xf>
    <xf numFmtId="4" fontId="17" fillId="0" borderId="6" xfId="2" applyNumberFormat="1" applyFont="1" applyBorder="1" applyAlignment="1" applyProtection="1">
      <alignment horizontal="center"/>
    </xf>
    <xf numFmtId="0" fontId="14" fillId="0" borderId="0" xfId="0" applyFont="1" applyAlignment="1">
      <alignment horizontal="left" wrapText="1"/>
    </xf>
    <xf numFmtId="0" fontId="25" fillId="0" borderId="10" xfId="0" applyFont="1" applyBorder="1" applyAlignment="1">
      <alignment horizontal="left" vertical="top" wrapText="1"/>
    </xf>
    <xf numFmtId="0" fontId="25" fillId="0" borderId="9" xfId="0" applyFont="1" applyBorder="1" applyAlignment="1">
      <alignment horizontal="left" vertical="top" wrapText="1"/>
    </xf>
    <xf numFmtId="0" fontId="25" fillId="0" borderId="6" xfId="0" applyFont="1" applyBorder="1" applyAlignment="1">
      <alignment horizontal="left" vertical="top" wrapText="1"/>
    </xf>
    <xf numFmtId="0" fontId="24" fillId="0" borderId="0" xfId="0" applyFont="1" applyAlignment="1">
      <alignment horizontal="left" vertical="top" wrapText="1"/>
    </xf>
    <xf numFmtId="0" fontId="24" fillId="0" borderId="0" xfId="0" applyFont="1" applyAlignment="1">
      <alignment horizontal="left" vertical="top"/>
    </xf>
  </cellXfs>
  <cellStyles count="7">
    <cellStyle name="Navadno" xfId="0" builtinId="0"/>
    <cellStyle name="Navadno 2" xfId="6" xr:uid="{00000000-0005-0000-0000-000001000000}"/>
    <cellStyle name="Navadno_JN 31 grad-2000 disketa" xfId="2" xr:uid="{00000000-0005-0000-0000-000002000000}"/>
    <cellStyle name="Navadno_JN 74grad vodovod" xfId="3" xr:uid="{00000000-0005-0000-0000-000003000000}"/>
    <cellStyle name="Normal 2" xfId="5" xr:uid="{00000000-0005-0000-0000-000004000000}"/>
    <cellStyle name="Normal_kanal S1" xfId="4" xr:uid="{00000000-0005-0000-0000-000005000000}"/>
    <cellStyle name="Vejica" xfId="1" builtinId="3"/>
  </cellStyles>
  <dxfs count="2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FFCC"/>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J942"/>
  <sheetViews>
    <sheetView tabSelected="1" view="pageBreakPreview" topLeftCell="A22" zoomScale="130" zoomScaleSheetLayoutView="130" workbookViewId="0">
      <selection activeCell="C46" sqref="C46"/>
    </sheetView>
  </sheetViews>
  <sheetFormatPr defaultColWidth="9.33203125" defaultRowHeight="13.5" customHeight="1" x14ac:dyDescent="0.2"/>
  <cols>
    <col min="1" max="1" width="9.6640625" style="10" customWidth="1"/>
    <col min="2" max="2" width="7.109375" style="11" customWidth="1"/>
    <col min="3" max="3" width="61.44140625" style="12" customWidth="1"/>
    <col min="4" max="4" width="21.109375" style="12" customWidth="1"/>
    <col min="5" max="6" width="9.33203125" style="13"/>
    <col min="7" max="16384" width="9.33203125" style="12"/>
  </cols>
  <sheetData>
    <row r="1" spans="1:4" s="3" customFormat="1" ht="13.5" customHeight="1" x14ac:dyDescent="0.25">
      <c r="A1" s="39"/>
      <c r="B1" s="39"/>
      <c r="C1" s="40"/>
      <c r="D1" s="40"/>
    </row>
    <row r="2" spans="1:4" s="3" customFormat="1" ht="13.5" customHeight="1" x14ac:dyDescent="0.25">
      <c r="A2" s="196" t="s">
        <v>218</v>
      </c>
      <c r="B2" s="197"/>
      <c r="C2" s="197"/>
      <c r="D2" s="198"/>
    </row>
    <row r="3" spans="1:4" s="3" customFormat="1" ht="13.5" customHeight="1" x14ac:dyDescent="0.25">
      <c r="A3" s="39"/>
      <c r="B3" s="39"/>
      <c r="C3" s="40"/>
      <c r="D3" s="40"/>
    </row>
    <row r="4" spans="1:4" s="3" customFormat="1" ht="13.5" customHeight="1" x14ac:dyDescent="0.25">
      <c r="A4" s="39"/>
      <c r="B4" s="39"/>
      <c r="C4" s="40"/>
      <c r="D4" s="40"/>
    </row>
    <row r="5" spans="1:4" s="3" customFormat="1" ht="19.95" customHeight="1" x14ac:dyDescent="0.25">
      <c r="A5" s="39"/>
      <c r="B5" s="103"/>
      <c r="D5" s="103"/>
    </row>
    <row r="6" spans="1:4" s="3" customFormat="1" ht="13.5" customHeight="1" x14ac:dyDescent="0.25">
      <c r="D6" s="40"/>
    </row>
    <row r="7" spans="1:4" s="3" customFormat="1" ht="13.5" customHeight="1" x14ac:dyDescent="0.25">
      <c r="A7" s="39"/>
      <c r="B7" s="39"/>
      <c r="C7" s="40"/>
      <c r="D7" s="40"/>
    </row>
    <row r="8" spans="1:4" s="3" customFormat="1" ht="13.5" customHeight="1" x14ac:dyDescent="0.25">
      <c r="D8" s="40"/>
    </row>
    <row r="9" spans="1:4" s="3" customFormat="1" ht="13.5" customHeight="1" x14ac:dyDescent="0.25">
      <c r="D9" s="40"/>
    </row>
    <row r="10" spans="1:4" s="3" customFormat="1" ht="13.5" customHeight="1" x14ac:dyDescent="0.25">
      <c r="D10" s="40"/>
    </row>
    <row r="11" spans="1:4" s="5" customFormat="1" ht="13.2" x14ac:dyDescent="0.25">
      <c r="D11" s="44"/>
    </row>
    <row r="12" spans="1:4" s="5" customFormat="1" ht="13.5" customHeight="1" x14ac:dyDescent="0.25">
      <c r="D12" s="44"/>
    </row>
    <row r="13" spans="1:4" s="5" customFormat="1" ht="13.2" x14ac:dyDescent="0.25">
      <c r="D13" s="44"/>
    </row>
    <row r="14" spans="1:4" s="5" customFormat="1" ht="13.5" customHeight="1" x14ac:dyDescent="0.25">
      <c r="D14" s="44"/>
    </row>
    <row r="15" spans="1:4" s="5" customFormat="1" ht="13.5" customHeight="1" x14ac:dyDescent="0.3">
      <c r="C15" s="101" t="s">
        <v>31</v>
      </c>
      <c r="D15" s="44"/>
    </row>
    <row r="16" spans="1:4" s="5" customFormat="1" ht="13.5" customHeight="1" x14ac:dyDescent="0.25">
      <c r="A16" s="41"/>
      <c r="B16" s="42"/>
      <c r="C16" s="89"/>
      <c r="D16" s="47"/>
    </row>
    <row r="17" spans="1:9" s="5" customFormat="1" ht="13.5" customHeight="1" x14ac:dyDescent="0.25">
      <c r="D17" s="46"/>
    </row>
    <row r="18" spans="1:9" s="5" customFormat="1" ht="13.5" customHeight="1" x14ac:dyDescent="0.25">
      <c r="D18" s="47"/>
    </row>
    <row r="19" spans="1:9" s="5" customFormat="1" ht="13.5" customHeight="1" x14ac:dyDescent="0.25">
      <c r="A19" s="48"/>
      <c r="B19" s="48"/>
      <c r="D19" s="44"/>
    </row>
    <row r="20" spans="1:9" s="5" customFormat="1" ht="13.5" customHeight="1" x14ac:dyDescent="0.25">
      <c r="A20" s="48"/>
      <c r="B20" s="48"/>
      <c r="D20" s="44"/>
    </row>
    <row r="21" spans="1:9" s="5" customFormat="1" ht="13.5" customHeight="1" x14ac:dyDescent="0.25">
      <c r="A21" s="48"/>
      <c r="B21" s="48"/>
      <c r="C21" s="48"/>
      <c r="D21" s="44"/>
    </row>
    <row r="22" spans="1:9" s="5" customFormat="1" ht="13.5" customHeight="1" x14ac:dyDescent="0.25">
      <c r="A22" s="41"/>
      <c r="B22" s="42"/>
      <c r="C22" s="48"/>
      <c r="D22" s="44"/>
    </row>
    <row r="23" spans="1:9" s="5" customFormat="1" ht="13.5" customHeight="1" x14ac:dyDescent="0.25">
      <c r="A23" s="41"/>
      <c r="B23" s="42"/>
      <c r="C23" s="90"/>
      <c r="D23" s="44"/>
    </row>
    <row r="24" spans="1:9" s="5" customFormat="1" ht="13.5" customHeight="1" x14ac:dyDescent="0.25">
      <c r="D24" s="51"/>
      <c r="E24"/>
      <c r="F24"/>
      <c r="G24"/>
      <c r="H24"/>
      <c r="I24"/>
    </row>
    <row r="25" spans="1:9" s="5" customFormat="1" ht="13.5" customHeight="1" x14ac:dyDescent="0.25">
      <c r="D25" s="51"/>
      <c r="E25"/>
      <c r="F25"/>
      <c r="G25"/>
      <c r="H25"/>
      <c r="I25"/>
    </row>
    <row r="26" spans="1:9" s="5" customFormat="1" ht="13.5" customHeight="1" x14ac:dyDescent="0.25">
      <c r="D26" s="43"/>
    </row>
    <row r="27" spans="1:9" s="5" customFormat="1" ht="13.5" customHeight="1" x14ac:dyDescent="0.25">
      <c r="D27" s="43"/>
    </row>
    <row r="28" spans="1:9" s="5" customFormat="1" ht="13.5" customHeight="1" x14ac:dyDescent="0.25">
      <c r="D28" s="43"/>
    </row>
    <row r="29" spans="1:9" s="5" customFormat="1" ht="13.5" customHeight="1" x14ac:dyDescent="0.25">
      <c r="D29" s="43"/>
    </row>
    <row r="30" spans="1:9" s="5" customFormat="1" ht="13.5" customHeight="1" x14ac:dyDescent="0.25">
      <c r="A30" s="41" t="s">
        <v>33</v>
      </c>
      <c r="B30" s="42"/>
      <c r="C30" s="162" t="s">
        <v>205</v>
      </c>
      <c r="D30" s="43"/>
    </row>
    <row r="31" spans="1:9" s="5" customFormat="1" ht="13.5" customHeight="1" x14ac:dyDescent="0.25">
      <c r="C31" s="162" t="s">
        <v>206</v>
      </c>
      <c r="D31" s="46"/>
    </row>
    <row r="32" spans="1:9" s="5" customFormat="1" ht="13.5" customHeight="1" x14ac:dyDescent="0.25">
      <c r="C32" s="162" t="s">
        <v>207</v>
      </c>
      <c r="D32" s="43"/>
    </row>
    <row r="33" spans="1:4" s="5" customFormat="1" ht="13.5" customHeight="1" x14ac:dyDescent="0.25">
      <c r="D33" s="43"/>
    </row>
    <row r="34" spans="1:4" s="5" customFormat="1" ht="13.5" customHeight="1" x14ac:dyDescent="0.25">
      <c r="A34" s="41"/>
      <c r="B34" s="42"/>
      <c r="C34" s="51"/>
      <c r="D34" s="43"/>
    </row>
    <row r="35" spans="1:4" s="5" customFormat="1" ht="39.75" customHeight="1" x14ac:dyDescent="0.25">
      <c r="A35" s="41" t="s">
        <v>32</v>
      </c>
      <c r="B35" s="46"/>
      <c r="C35" s="102" t="s">
        <v>208</v>
      </c>
      <c r="D35" s="43"/>
    </row>
    <row r="36" spans="1:4" s="5" customFormat="1" ht="13.5" customHeight="1" x14ac:dyDescent="0.25">
      <c r="A36" s="45"/>
      <c r="B36" s="42"/>
      <c r="C36" s="43"/>
      <c r="D36" s="43"/>
    </row>
    <row r="37" spans="1:4" s="5" customFormat="1" ht="13.5" customHeight="1" x14ac:dyDescent="0.25">
      <c r="A37" s="45"/>
      <c r="B37" s="42"/>
      <c r="C37" s="43"/>
      <c r="D37" s="43"/>
    </row>
    <row r="38" spans="1:4" s="5" customFormat="1" ht="13.5" customHeight="1" x14ac:dyDescent="0.25">
      <c r="A38" s="45"/>
      <c r="B38" s="42"/>
      <c r="C38" s="43"/>
      <c r="D38" s="43"/>
    </row>
    <row r="39" spans="1:4" s="5" customFormat="1" ht="13.5" customHeight="1" x14ac:dyDescent="0.25">
      <c r="A39" s="41"/>
      <c r="B39"/>
      <c r="D39" s="43"/>
    </row>
    <row r="40" spans="1:4" s="5" customFormat="1" ht="13.5" customHeight="1" x14ac:dyDescent="0.25">
      <c r="A40" s="48"/>
      <c r="B40" s="49"/>
      <c r="C40" s="88"/>
      <c r="D40" s="43"/>
    </row>
    <row r="41" spans="1:4" s="5" customFormat="1" ht="13.5" customHeight="1" x14ac:dyDescent="0.25">
      <c r="D41" s="43"/>
    </row>
    <row r="42" spans="1:4" s="5" customFormat="1" ht="13.5" customHeight="1" x14ac:dyDescent="0.25">
      <c r="A42" s="41"/>
      <c r="B42" s="48"/>
      <c r="C42" s="105"/>
      <c r="D42" s="43"/>
    </row>
    <row r="43" spans="1:4" s="5" customFormat="1" ht="13.5" customHeight="1" x14ac:dyDescent="0.25">
      <c r="A43" s="41" t="s">
        <v>216</v>
      </c>
      <c r="B43" s="42"/>
      <c r="C43" s="51" t="s">
        <v>217</v>
      </c>
      <c r="D43" s="46"/>
    </row>
    <row r="44" spans="1:4" s="3" customFormat="1" ht="13.5" customHeight="1" x14ac:dyDescent="0.25">
      <c r="A44" s="41" t="s">
        <v>34</v>
      </c>
      <c r="B44" s="42"/>
      <c r="C44" s="51" t="s">
        <v>209</v>
      </c>
      <c r="D44" s="40"/>
    </row>
    <row r="45" spans="1:4" s="3" customFormat="1" ht="13.5" customHeight="1" x14ac:dyDescent="0.25">
      <c r="A45" s="41"/>
      <c r="B45" s="42"/>
      <c r="C45" s="43"/>
      <c r="D45" s="40"/>
    </row>
    <row r="46" spans="1:4" s="5" customFormat="1" ht="13.5" customHeight="1" x14ac:dyDescent="0.25">
      <c r="A46" s="51" t="s">
        <v>35</v>
      </c>
      <c r="B46" s="48"/>
      <c r="C46" s="104">
        <v>44342</v>
      </c>
      <c r="D46" s="43"/>
    </row>
    <row r="47" spans="1:4" s="5" customFormat="1" ht="13.5" customHeight="1" x14ac:dyDescent="0.3">
      <c r="A47" s="192" t="s">
        <v>128</v>
      </c>
      <c r="B47" s="193"/>
      <c r="C47" s="193"/>
      <c r="D47" s="194"/>
    </row>
    <row r="48" spans="1:4" s="5" customFormat="1" ht="13.5" customHeight="1" x14ac:dyDescent="0.25">
      <c r="A48" s="129"/>
      <c r="B48" s="129"/>
      <c r="C48" s="44"/>
    </row>
    <row r="49" spans="1:10" s="5" customFormat="1" ht="13.5" customHeight="1" x14ac:dyDescent="0.25">
      <c r="A49" s="130"/>
      <c r="B49" s="131"/>
      <c r="C49" s="44"/>
    </row>
    <row r="50" spans="1:10" s="5" customFormat="1" ht="13.5" customHeight="1" x14ac:dyDescent="0.25">
      <c r="A50" s="132" t="s">
        <v>37</v>
      </c>
      <c r="B50" s="133" t="s">
        <v>36</v>
      </c>
      <c r="D50" s="79">
        <f>+'0-Preddela'!G16</f>
        <v>0</v>
      </c>
    </row>
    <row r="51" spans="1:10" s="5" customFormat="1" ht="13.5" customHeight="1" x14ac:dyDescent="0.25">
      <c r="A51" s="132"/>
      <c r="B51" s="131"/>
      <c r="D51" s="44"/>
    </row>
    <row r="52" spans="1:10" s="5" customFormat="1" ht="13.5" customHeight="1" x14ac:dyDescent="0.25">
      <c r="A52" s="134" t="s">
        <v>135</v>
      </c>
      <c r="B52" s="135" t="s">
        <v>210</v>
      </c>
      <c r="D52" s="79">
        <f>'KANAL O1'!G9</f>
        <v>0</v>
      </c>
    </row>
    <row r="53" spans="1:10" s="5" customFormat="1" ht="13.5" customHeight="1" x14ac:dyDescent="0.25">
      <c r="A53" s="149"/>
      <c r="B53" s="150"/>
      <c r="D53" s="153"/>
    </row>
    <row r="54" spans="1:10" s="5" customFormat="1" ht="13.5" customHeight="1" x14ac:dyDescent="0.25">
      <c r="A54" s="134" t="s">
        <v>136</v>
      </c>
      <c r="B54" s="135" t="s">
        <v>211</v>
      </c>
      <c r="D54" s="79">
        <f>'KANAL O2'!G9</f>
        <v>0</v>
      </c>
    </row>
    <row r="55" spans="1:10" s="5" customFormat="1" ht="13.5" customHeight="1" x14ac:dyDescent="0.25">
      <c r="A55" s="149"/>
      <c r="B55" s="150"/>
      <c r="D55" s="153"/>
    </row>
    <row r="56" spans="1:10" s="5" customFormat="1" ht="13.5" customHeight="1" x14ac:dyDescent="0.25">
      <c r="A56" s="134" t="s">
        <v>137</v>
      </c>
      <c r="B56" s="135" t="s">
        <v>212</v>
      </c>
      <c r="D56" s="79">
        <f>'KANAL O3'!G9</f>
        <v>0</v>
      </c>
    </row>
    <row r="57" spans="1:10" s="5" customFormat="1" ht="13.5" customHeight="1" x14ac:dyDescent="0.25">
      <c r="A57" s="134"/>
      <c r="B57" s="135"/>
      <c r="D57" s="155"/>
    </row>
    <row r="58" spans="1:10" s="5" customFormat="1" ht="13.5" customHeight="1" x14ac:dyDescent="0.25">
      <c r="A58" s="134" t="s">
        <v>138</v>
      </c>
      <c r="B58" s="135" t="s">
        <v>263</v>
      </c>
      <c r="D58" s="79">
        <f>'KANAL O4'!G9</f>
        <v>0</v>
      </c>
    </row>
    <row r="59" spans="1:10" s="5" customFormat="1" ht="13.5" customHeight="1" x14ac:dyDescent="0.25">
      <c r="A59" s="134"/>
      <c r="B59" s="135"/>
      <c r="D59" s="155"/>
    </row>
    <row r="60" spans="1:10" s="5" customFormat="1" ht="13.5" customHeight="1" x14ac:dyDescent="0.25">
      <c r="A60" s="134" t="s">
        <v>139</v>
      </c>
      <c r="B60" s="135" t="s">
        <v>213</v>
      </c>
      <c r="D60" s="79">
        <f>'KANAL O5'!G9</f>
        <v>0</v>
      </c>
    </row>
    <row r="61" spans="1:10" s="5" customFormat="1" ht="13.5" customHeight="1" x14ac:dyDescent="0.25">
      <c r="A61" s="134"/>
      <c r="B61" s="135"/>
      <c r="D61" s="155"/>
    </row>
    <row r="62" spans="1:10" s="5" customFormat="1" ht="13.5" customHeight="1" x14ac:dyDescent="0.25">
      <c r="A62" s="134" t="s">
        <v>140</v>
      </c>
      <c r="B62" s="135" t="s">
        <v>214</v>
      </c>
      <c r="D62" s="79">
        <f>'KANAL O6'!G9</f>
        <v>0</v>
      </c>
    </row>
    <row r="63" spans="1:10" s="5" customFormat="1" ht="13.5" customHeight="1" x14ac:dyDescent="0.25">
      <c r="A63" s="134"/>
      <c r="B63" s="135"/>
      <c r="D63" s="155"/>
    </row>
    <row r="64" spans="1:10" ht="13.5" customHeight="1" x14ac:dyDescent="0.25">
      <c r="A64" s="156" t="s">
        <v>141</v>
      </c>
      <c r="B64" s="157" t="s">
        <v>215</v>
      </c>
      <c r="C64" s="159"/>
      <c r="D64" s="158">
        <f>'KANAL O7'!G9</f>
        <v>0</v>
      </c>
      <c r="G64" s="6"/>
      <c r="H64" s="1"/>
      <c r="I64" s="1"/>
      <c r="J64" s="8"/>
    </row>
    <row r="65" spans="1:10" ht="13.5" customHeight="1" x14ac:dyDescent="0.25">
      <c r="A65" s="151"/>
      <c r="B65" s="12"/>
      <c r="C65" s="151"/>
      <c r="D65" s="152"/>
      <c r="G65" s="6"/>
      <c r="H65" s="5"/>
      <c r="I65" s="5"/>
      <c r="J65" s="8"/>
    </row>
    <row r="66" spans="1:10" ht="13.5" customHeight="1" x14ac:dyDescent="0.25">
      <c r="A66" s="44" t="s">
        <v>0</v>
      </c>
      <c r="B66" s="12"/>
      <c r="C66" s="44"/>
      <c r="D66" s="79">
        <f>SUM(D50:D64)</f>
        <v>0</v>
      </c>
      <c r="G66" s="6"/>
      <c r="H66" s="5"/>
      <c r="I66" s="35"/>
      <c r="J66" s="4"/>
    </row>
    <row r="67" spans="1:10" ht="13.5" customHeight="1" x14ac:dyDescent="0.25">
      <c r="A67" s="129"/>
      <c r="B67" s="12"/>
      <c r="C67" s="129"/>
      <c r="D67" s="50"/>
      <c r="G67" s="6"/>
      <c r="H67" s="1"/>
      <c r="I67" s="1"/>
      <c r="J67" s="8"/>
    </row>
    <row r="68" spans="1:10" ht="13.5" customHeight="1" x14ac:dyDescent="0.25">
      <c r="A68" s="44" t="s">
        <v>27</v>
      </c>
      <c r="B68" s="12"/>
      <c r="C68" s="44"/>
      <c r="D68" s="79">
        <f>+D66*0.22</f>
        <v>0</v>
      </c>
      <c r="G68" s="6"/>
      <c r="H68" s="9"/>
      <c r="I68" s="9"/>
      <c r="J68" s="8"/>
    </row>
    <row r="69" spans="1:10" ht="13.5" customHeight="1" thickBot="1" x14ac:dyDescent="0.3">
      <c r="A69" s="160"/>
      <c r="B69" s="161"/>
      <c r="C69" s="160"/>
      <c r="D69" s="54"/>
      <c r="G69" s="6"/>
      <c r="H69" s="9"/>
      <c r="I69" s="9"/>
      <c r="J69" s="4"/>
    </row>
    <row r="70" spans="1:10" ht="13.5" customHeight="1" thickTop="1" x14ac:dyDescent="0.25">
      <c r="A70" s="129"/>
      <c r="B70" s="12"/>
      <c r="C70" s="129"/>
      <c r="D70" s="52"/>
      <c r="G70" s="6"/>
      <c r="H70" s="1"/>
      <c r="I70" s="1"/>
      <c r="J70" s="8"/>
    </row>
    <row r="71" spans="1:10" ht="13.5" customHeight="1" x14ac:dyDescent="0.25">
      <c r="A71" s="136" t="s">
        <v>110</v>
      </c>
      <c r="B71" s="12"/>
      <c r="C71" s="136"/>
      <c r="D71" s="118">
        <f>SUM(D66:D68)</f>
        <v>0</v>
      </c>
      <c r="G71" s="6"/>
      <c r="H71" s="7"/>
      <c r="I71" s="7"/>
      <c r="J71" s="8"/>
    </row>
    <row r="72" spans="1:10" ht="13.5" customHeight="1" thickBot="1" x14ac:dyDescent="0.3">
      <c r="A72" s="53"/>
      <c r="B72" s="53"/>
      <c r="C72" s="53"/>
      <c r="D72" s="54"/>
      <c r="G72" s="36"/>
      <c r="H72" s="195"/>
      <c r="I72" s="195"/>
      <c r="J72" s="195"/>
    </row>
    <row r="73" spans="1:10" ht="13.5" customHeight="1" thickTop="1" x14ac:dyDescent="0.25">
      <c r="A73" s="57"/>
      <c r="B73" s="55"/>
      <c r="C73" s="55"/>
      <c r="D73" s="56"/>
      <c r="G73" s="36"/>
      <c r="H73" s="37"/>
      <c r="I73" s="37"/>
      <c r="J73" s="38"/>
    </row>
    <row r="74" spans="1:10" ht="97.5" customHeight="1" x14ac:dyDescent="0.2">
      <c r="A74" s="57"/>
      <c r="B74" s="58"/>
      <c r="C74" s="59"/>
      <c r="D74" s="59"/>
    </row>
    <row r="75" spans="1:10" ht="13.5" customHeight="1" x14ac:dyDescent="0.2">
      <c r="A75" s="57"/>
      <c r="B75" s="58"/>
      <c r="C75" s="60"/>
      <c r="D75" s="60"/>
    </row>
    <row r="76" spans="1:10" ht="13.5" customHeight="1" x14ac:dyDescent="0.2">
      <c r="A76" s="57"/>
      <c r="B76" s="58"/>
      <c r="C76" s="60"/>
      <c r="D76" s="60"/>
    </row>
    <row r="77" spans="1:10" ht="13.5" customHeight="1" x14ac:dyDescent="0.2">
      <c r="A77" s="97" t="s">
        <v>26</v>
      </c>
      <c r="B77" s="58"/>
      <c r="C77" s="59"/>
      <c r="D77" s="98">
        <v>760</v>
      </c>
    </row>
    <row r="78" spans="1:10" ht="13.5" customHeight="1" x14ac:dyDescent="0.2">
      <c r="A78" s="57"/>
      <c r="B78" s="58"/>
      <c r="C78" s="60" t="s">
        <v>28</v>
      </c>
      <c r="D78" s="100">
        <f>+D66/D77</f>
        <v>0</v>
      </c>
    </row>
    <row r="79" spans="1:10" ht="13.5" customHeight="1" x14ac:dyDescent="0.2">
      <c r="A79" s="57"/>
      <c r="B79" s="58"/>
      <c r="C79" s="59"/>
      <c r="D79" s="59"/>
    </row>
    <row r="80" spans="1:10" ht="13.5" customHeight="1" x14ac:dyDescent="0.2">
      <c r="A80" s="57"/>
      <c r="B80" s="58"/>
      <c r="C80" s="60"/>
      <c r="D80" s="60"/>
    </row>
    <row r="81" spans="1:4" ht="13.5" customHeight="1" x14ac:dyDescent="0.2">
      <c r="A81" s="57"/>
      <c r="B81" s="58"/>
      <c r="C81" s="60"/>
      <c r="D81" s="60"/>
    </row>
    <row r="82" spans="1:4" ht="13.5" customHeight="1" x14ac:dyDescent="0.2">
      <c r="A82" s="57"/>
      <c r="B82" s="58"/>
      <c r="C82" s="59"/>
      <c r="D82" s="59"/>
    </row>
    <row r="83" spans="1:4" ht="13.5" customHeight="1" x14ac:dyDescent="0.2">
      <c r="A83" s="57"/>
      <c r="B83" s="58"/>
      <c r="C83" s="60"/>
      <c r="D83" s="60"/>
    </row>
    <row r="84" spans="1:4" ht="13.5" customHeight="1" x14ac:dyDescent="0.2">
      <c r="A84" s="57"/>
      <c r="B84" s="58"/>
      <c r="C84" s="59"/>
      <c r="D84" s="59"/>
    </row>
    <row r="85" spans="1:4" ht="13.5" customHeight="1" x14ac:dyDescent="0.2">
      <c r="A85" s="57"/>
      <c r="B85" s="58"/>
      <c r="C85" s="59"/>
      <c r="D85" s="59"/>
    </row>
    <row r="86" spans="1:4" ht="13.5" customHeight="1" x14ac:dyDescent="0.2">
      <c r="A86" s="57"/>
      <c r="B86" s="58"/>
      <c r="C86" s="59"/>
      <c r="D86" s="59"/>
    </row>
    <row r="87" spans="1:4" ht="13.5" customHeight="1" x14ac:dyDescent="0.2">
      <c r="A87" s="57"/>
      <c r="B87" s="58"/>
      <c r="C87" s="59"/>
      <c r="D87" s="59"/>
    </row>
    <row r="88" spans="1:4" ht="13.5" customHeight="1" x14ac:dyDescent="0.2">
      <c r="A88" s="57"/>
      <c r="B88" s="58"/>
      <c r="C88" s="60"/>
      <c r="D88" s="60"/>
    </row>
    <row r="89" spans="1:4" ht="13.5" customHeight="1" x14ac:dyDescent="0.2">
      <c r="A89" s="57"/>
      <c r="B89" s="58"/>
      <c r="C89" s="59"/>
      <c r="D89" s="59"/>
    </row>
    <row r="90" spans="1:4" ht="13.5" customHeight="1" x14ac:dyDescent="0.2">
      <c r="A90" s="57"/>
      <c r="B90" s="58"/>
      <c r="C90" s="60"/>
      <c r="D90" s="60"/>
    </row>
    <row r="91" spans="1:4" ht="13.5" customHeight="1" x14ac:dyDescent="0.2">
      <c r="A91" s="57"/>
      <c r="B91" s="58"/>
      <c r="C91" s="59"/>
      <c r="D91" s="59"/>
    </row>
    <row r="92" spans="1:4" ht="13.5" customHeight="1" x14ac:dyDescent="0.2">
      <c r="A92" s="57"/>
      <c r="B92" s="58"/>
      <c r="C92" s="60"/>
      <c r="D92" s="60"/>
    </row>
    <row r="93" spans="1:4" ht="13.5" customHeight="1" x14ac:dyDescent="0.2">
      <c r="A93" s="57"/>
      <c r="B93" s="58"/>
      <c r="C93" s="59"/>
      <c r="D93" s="59"/>
    </row>
    <row r="94" spans="1:4" ht="13.5" customHeight="1" x14ac:dyDescent="0.2">
      <c r="A94" s="57"/>
      <c r="B94" s="58"/>
      <c r="C94" s="60"/>
      <c r="D94" s="60"/>
    </row>
    <row r="95" spans="1:4" ht="13.5" customHeight="1" x14ac:dyDescent="0.2">
      <c r="A95" s="57"/>
      <c r="B95" s="58"/>
      <c r="C95" s="60"/>
      <c r="D95" s="60"/>
    </row>
    <row r="96" spans="1:4" ht="13.5" customHeight="1" x14ac:dyDescent="0.2">
      <c r="A96" s="57"/>
      <c r="B96" s="58"/>
      <c r="C96" s="59"/>
      <c r="D96" s="59"/>
    </row>
    <row r="97" spans="1:4" ht="13.5" customHeight="1" x14ac:dyDescent="0.2">
      <c r="A97" s="57"/>
      <c r="B97" s="58"/>
      <c r="C97" s="60"/>
      <c r="D97" s="60"/>
    </row>
    <row r="98" spans="1:4" ht="13.5" customHeight="1" x14ac:dyDescent="0.2">
      <c r="A98" s="57"/>
      <c r="B98" s="58"/>
      <c r="C98" s="60"/>
      <c r="D98" s="60"/>
    </row>
    <row r="99" spans="1:4" ht="13.5" customHeight="1" x14ac:dyDescent="0.2">
      <c r="A99" s="57"/>
      <c r="B99" s="58"/>
      <c r="C99" s="59"/>
      <c r="D99" s="59"/>
    </row>
    <row r="100" spans="1:4" ht="13.5" customHeight="1" x14ac:dyDescent="0.2">
      <c r="A100" s="57"/>
      <c r="B100" s="58"/>
      <c r="C100" s="60"/>
      <c r="D100" s="60"/>
    </row>
    <row r="101" spans="1:4" ht="13.5" customHeight="1" x14ac:dyDescent="0.2">
      <c r="A101" s="57"/>
      <c r="B101" s="58"/>
      <c r="C101" s="59"/>
      <c r="D101" s="59"/>
    </row>
    <row r="102" spans="1:4" ht="13.5" customHeight="1" x14ac:dyDescent="0.2">
      <c r="A102" s="57"/>
      <c r="B102" s="58"/>
      <c r="C102" s="59"/>
      <c r="D102" s="59"/>
    </row>
    <row r="103" spans="1:4" ht="13.5" customHeight="1" x14ac:dyDescent="0.2">
      <c r="A103" s="57"/>
      <c r="B103" s="58"/>
      <c r="C103" s="59"/>
      <c r="D103" s="59"/>
    </row>
    <row r="104" spans="1:4" ht="13.5" customHeight="1" x14ac:dyDescent="0.2">
      <c r="A104" s="57"/>
      <c r="B104" s="58"/>
      <c r="C104" s="59"/>
      <c r="D104" s="59"/>
    </row>
    <row r="105" spans="1:4" ht="13.5" customHeight="1" x14ac:dyDescent="0.2">
      <c r="A105" s="57"/>
      <c r="B105" s="58"/>
      <c r="C105" s="59"/>
      <c r="D105" s="59"/>
    </row>
    <row r="106" spans="1:4" ht="13.5" customHeight="1" x14ac:dyDescent="0.2">
      <c r="A106" s="57"/>
      <c r="B106" s="58"/>
      <c r="C106" s="59"/>
      <c r="D106" s="59"/>
    </row>
    <row r="107" spans="1:4" ht="13.5" customHeight="1" x14ac:dyDescent="0.2">
      <c r="A107" s="57"/>
      <c r="B107" s="58"/>
      <c r="C107" s="60"/>
      <c r="D107" s="60"/>
    </row>
    <row r="108" spans="1:4" ht="13.5" customHeight="1" x14ac:dyDescent="0.2">
      <c r="A108" s="57"/>
      <c r="B108" s="58"/>
      <c r="C108" s="60"/>
      <c r="D108" s="60"/>
    </row>
    <row r="109" spans="1:4" ht="13.5" customHeight="1" x14ac:dyDescent="0.2">
      <c r="A109" s="57"/>
      <c r="B109" s="58"/>
      <c r="C109" s="59"/>
      <c r="D109" s="59"/>
    </row>
    <row r="110" spans="1:4" ht="13.5" customHeight="1" x14ac:dyDescent="0.2">
      <c r="A110" s="57"/>
      <c r="B110" s="58"/>
      <c r="C110" s="59"/>
      <c r="D110" s="59"/>
    </row>
    <row r="111" spans="1:4" ht="13.5" customHeight="1" x14ac:dyDescent="0.2">
      <c r="A111" s="57"/>
      <c r="B111" s="58"/>
      <c r="C111" s="60"/>
      <c r="D111" s="60"/>
    </row>
    <row r="112" spans="1:4" ht="13.5" customHeight="1" x14ac:dyDescent="0.2">
      <c r="A112" s="57"/>
      <c r="B112" s="58"/>
      <c r="C112" s="60"/>
      <c r="D112" s="60"/>
    </row>
    <row r="113" spans="1:6" ht="13.5" customHeight="1" x14ac:dyDescent="0.2">
      <c r="A113" s="57"/>
      <c r="B113" s="58"/>
      <c r="C113" s="59"/>
      <c r="D113" s="59"/>
    </row>
    <row r="114" spans="1:6" ht="13.5" customHeight="1" x14ac:dyDescent="0.2">
      <c r="A114" s="57"/>
      <c r="B114" s="58"/>
      <c r="C114" s="60"/>
      <c r="D114" s="60"/>
    </row>
    <row r="115" spans="1:6" ht="13.5" customHeight="1" x14ac:dyDescent="0.2">
      <c r="A115" s="57"/>
      <c r="B115" s="58"/>
      <c r="C115" s="60"/>
      <c r="D115" s="60"/>
    </row>
    <row r="116" spans="1:6" ht="13.5" customHeight="1" x14ac:dyDescent="0.2">
      <c r="A116" s="57"/>
      <c r="B116" s="58"/>
      <c r="C116" s="59"/>
      <c r="D116" s="59"/>
    </row>
    <row r="117" spans="1:6" ht="13.5" customHeight="1" x14ac:dyDescent="0.2">
      <c r="A117" s="57"/>
      <c r="B117" s="58"/>
      <c r="C117" s="60"/>
      <c r="D117" s="60"/>
    </row>
    <row r="118" spans="1:6" ht="13.5" customHeight="1" x14ac:dyDescent="0.2">
      <c r="A118" s="57"/>
      <c r="B118" s="58"/>
      <c r="C118" s="59"/>
      <c r="D118" s="59"/>
    </row>
    <row r="119" spans="1:6" ht="13.5" customHeight="1" x14ac:dyDescent="0.2">
      <c r="A119" s="57"/>
      <c r="B119" s="58"/>
      <c r="C119" s="59"/>
      <c r="D119" s="59"/>
    </row>
    <row r="120" spans="1:6" ht="13.5" customHeight="1" x14ac:dyDescent="0.2">
      <c r="A120" s="57"/>
      <c r="B120" s="58"/>
      <c r="C120" s="60"/>
      <c r="D120" s="60"/>
    </row>
    <row r="121" spans="1:6" ht="13.5" customHeight="1" x14ac:dyDescent="0.2">
      <c r="A121" s="57"/>
      <c r="B121" s="58"/>
      <c r="C121" s="60"/>
      <c r="D121" s="60"/>
    </row>
    <row r="122" spans="1:6" ht="13.5" customHeight="1" x14ac:dyDescent="0.2">
      <c r="A122" s="57"/>
      <c r="B122" s="58"/>
      <c r="C122" s="60"/>
      <c r="D122" s="60"/>
    </row>
    <row r="123" spans="1:6" s="19" customFormat="1" ht="13.5" customHeight="1" x14ac:dyDescent="0.25">
      <c r="A123" s="61"/>
      <c r="B123" s="58"/>
      <c r="C123" s="60"/>
      <c r="D123" s="60"/>
      <c r="E123" s="18"/>
      <c r="F123" s="18"/>
    </row>
    <row r="124" spans="1:6" ht="13.5" customHeight="1" x14ac:dyDescent="0.2">
      <c r="A124" s="57"/>
      <c r="B124" s="58"/>
      <c r="C124" s="60"/>
      <c r="D124" s="60"/>
    </row>
    <row r="125" spans="1:6" ht="13.5" customHeight="1" x14ac:dyDescent="0.2">
      <c r="A125" s="57"/>
      <c r="B125" s="58"/>
      <c r="C125" s="60"/>
      <c r="D125" s="60"/>
    </row>
    <row r="126" spans="1:6" ht="13.5" customHeight="1" x14ac:dyDescent="0.2">
      <c r="A126" s="57"/>
      <c r="B126" s="58"/>
      <c r="C126" s="60"/>
      <c r="D126" s="60"/>
    </row>
    <row r="127" spans="1:6" ht="13.5" customHeight="1" x14ac:dyDescent="0.2">
      <c r="A127" s="57"/>
      <c r="B127" s="58"/>
      <c r="C127" s="60"/>
      <c r="D127" s="60"/>
    </row>
    <row r="128" spans="1:6" ht="13.5" customHeight="1" x14ac:dyDescent="0.2">
      <c r="A128" s="57"/>
      <c r="B128" s="58"/>
      <c r="C128" s="60"/>
      <c r="D128" s="60"/>
    </row>
    <row r="129" spans="1:4" ht="13.5" customHeight="1" x14ac:dyDescent="0.2">
      <c r="A129" s="57"/>
      <c r="B129" s="58"/>
      <c r="C129" s="60"/>
      <c r="D129" s="60"/>
    </row>
    <row r="130" spans="1:4" ht="13.5" customHeight="1" x14ac:dyDescent="0.2">
      <c r="A130" s="57"/>
      <c r="B130" s="58"/>
      <c r="C130" s="59"/>
      <c r="D130" s="59"/>
    </row>
    <row r="131" spans="1:4" ht="13.5" customHeight="1" x14ac:dyDescent="0.2">
      <c r="A131" s="57"/>
      <c r="B131" s="58"/>
      <c r="C131" s="59"/>
      <c r="D131" s="59"/>
    </row>
    <row r="132" spans="1:4" ht="13.5" customHeight="1" x14ac:dyDescent="0.2">
      <c r="A132" s="57"/>
      <c r="B132" s="58"/>
      <c r="C132" s="60"/>
      <c r="D132" s="60"/>
    </row>
    <row r="133" spans="1:4" ht="13.5" customHeight="1" x14ac:dyDescent="0.2">
      <c r="A133" s="57"/>
      <c r="B133" s="58"/>
      <c r="C133" s="60"/>
      <c r="D133" s="60"/>
    </row>
    <row r="134" spans="1:4" ht="13.5" customHeight="1" x14ac:dyDescent="0.2">
      <c r="A134" s="57"/>
      <c r="B134" s="58"/>
      <c r="C134" s="59"/>
      <c r="D134" s="59"/>
    </row>
    <row r="135" spans="1:4" ht="13.5" customHeight="1" x14ac:dyDescent="0.2">
      <c r="A135" s="57"/>
      <c r="B135" s="58"/>
      <c r="C135" s="60"/>
      <c r="D135" s="60"/>
    </row>
    <row r="136" spans="1:4" ht="13.5" customHeight="1" x14ac:dyDescent="0.2">
      <c r="A136" s="57"/>
      <c r="B136" s="58"/>
      <c r="C136" s="60"/>
      <c r="D136" s="60"/>
    </row>
    <row r="137" spans="1:4" ht="13.5" customHeight="1" x14ac:dyDescent="0.2">
      <c r="A137" s="57"/>
      <c r="B137" s="58"/>
      <c r="C137" s="59"/>
      <c r="D137" s="59"/>
    </row>
    <row r="138" spans="1:4" ht="13.5" customHeight="1" x14ac:dyDescent="0.2">
      <c r="A138" s="57"/>
      <c r="B138" s="58"/>
      <c r="C138" s="60"/>
      <c r="D138" s="60"/>
    </row>
    <row r="139" spans="1:4" ht="13.5" customHeight="1" x14ac:dyDescent="0.2">
      <c r="A139" s="57"/>
      <c r="B139" s="58"/>
      <c r="C139" s="59"/>
      <c r="D139" s="59"/>
    </row>
    <row r="140" spans="1:4" ht="13.5" customHeight="1" x14ac:dyDescent="0.2">
      <c r="A140" s="57"/>
      <c r="B140" s="58"/>
      <c r="C140" s="60"/>
      <c r="D140" s="60"/>
    </row>
    <row r="141" spans="1:4" ht="13.5" customHeight="1" x14ac:dyDescent="0.2">
      <c r="A141" s="57"/>
      <c r="B141" s="58"/>
      <c r="C141" s="60"/>
      <c r="D141" s="60"/>
    </row>
    <row r="142" spans="1:4" ht="13.5" customHeight="1" x14ac:dyDescent="0.2">
      <c r="A142" s="57"/>
      <c r="B142" s="62"/>
      <c r="C142" s="63"/>
      <c r="D142" s="63"/>
    </row>
    <row r="143" spans="1:4" ht="13.5" customHeight="1" x14ac:dyDescent="0.2">
      <c r="A143" s="57"/>
      <c r="B143" s="58"/>
      <c r="C143" s="59"/>
      <c r="D143" s="59"/>
    </row>
    <row r="144" spans="1:4" ht="13.5" customHeight="1" x14ac:dyDescent="0.2">
      <c r="A144" s="57"/>
      <c r="B144" s="58"/>
      <c r="C144" s="59"/>
      <c r="D144" s="59"/>
    </row>
    <row r="145" spans="1:4" ht="13.5" customHeight="1" x14ac:dyDescent="0.2">
      <c r="A145" s="57"/>
      <c r="B145" s="58"/>
      <c r="C145" s="59"/>
      <c r="D145" s="59"/>
    </row>
    <row r="146" spans="1:4" ht="13.5" customHeight="1" x14ac:dyDescent="0.2">
      <c r="A146" s="57"/>
      <c r="B146" s="58"/>
      <c r="C146" s="59"/>
      <c r="D146" s="59"/>
    </row>
    <row r="147" spans="1:4" ht="13.5" customHeight="1" x14ac:dyDescent="0.2">
      <c r="A147" s="57"/>
      <c r="B147" s="58"/>
      <c r="C147" s="59"/>
      <c r="D147" s="59"/>
    </row>
    <row r="148" spans="1:4" ht="13.5" customHeight="1" x14ac:dyDescent="0.2">
      <c r="A148" s="57"/>
      <c r="B148" s="58"/>
      <c r="C148" s="59"/>
      <c r="D148" s="59"/>
    </row>
    <row r="149" spans="1:4" ht="13.5" customHeight="1" x14ac:dyDescent="0.2">
      <c r="A149" s="57"/>
      <c r="B149" s="58"/>
      <c r="C149" s="59"/>
      <c r="D149" s="59"/>
    </row>
    <row r="150" spans="1:4" ht="13.5" customHeight="1" x14ac:dyDescent="0.2">
      <c r="A150" s="57"/>
      <c r="B150" s="58"/>
      <c r="C150" s="59"/>
      <c r="D150" s="59"/>
    </row>
    <row r="151" spans="1:4" ht="13.5" customHeight="1" x14ac:dyDescent="0.2">
      <c r="A151" s="57"/>
      <c r="B151" s="58"/>
      <c r="C151" s="60"/>
      <c r="D151" s="60"/>
    </row>
    <row r="152" spans="1:4" ht="13.5" customHeight="1" x14ac:dyDescent="0.2">
      <c r="A152" s="57"/>
      <c r="B152" s="58"/>
      <c r="C152" s="60"/>
      <c r="D152" s="60"/>
    </row>
    <row r="153" spans="1:4" ht="13.5" customHeight="1" x14ac:dyDescent="0.2">
      <c r="A153" s="57"/>
      <c r="B153" s="58"/>
      <c r="C153" s="60"/>
      <c r="D153" s="60"/>
    </row>
    <row r="154" spans="1:4" ht="13.5" customHeight="1" x14ac:dyDescent="0.2">
      <c r="A154" s="57"/>
      <c r="B154" s="58"/>
      <c r="C154" s="59"/>
      <c r="D154" s="59"/>
    </row>
    <row r="155" spans="1:4" ht="13.5" customHeight="1" x14ac:dyDescent="0.2">
      <c r="A155" s="57"/>
      <c r="B155" s="58"/>
      <c r="C155" s="59"/>
      <c r="D155" s="59"/>
    </row>
    <row r="156" spans="1:4" s="21" customFormat="1" ht="13.5" customHeight="1" x14ac:dyDescent="0.2">
      <c r="A156" s="57"/>
      <c r="B156" s="58"/>
      <c r="C156" s="59"/>
      <c r="D156" s="59"/>
    </row>
    <row r="157" spans="1:4" ht="13.5" customHeight="1" x14ac:dyDescent="0.2">
      <c r="A157" s="57"/>
      <c r="B157" s="58"/>
      <c r="C157" s="59"/>
      <c r="D157" s="59"/>
    </row>
    <row r="158" spans="1:4" ht="13.5" customHeight="1" x14ac:dyDescent="0.2">
      <c r="A158" s="57"/>
      <c r="B158" s="58"/>
      <c r="C158" s="59"/>
      <c r="D158" s="59"/>
    </row>
    <row r="159" spans="1:4" ht="13.5" customHeight="1" x14ac:dyDescent="0.2">
      <c r="A159" s="57"/>
      <c r="B159" s="58"/>
      <c r="C159" s="60"/>
      <c r="D159" s="60"/>
    </row>
    <row r="160" spans="1:4" ht="13.5" customHeight="1" x14ac:dyDescent="0.2">
      <c r="A160" s="57"/>
      <c r="B160" s="58"/>
      <c r="C160" s="59"/>
      <c r="D160" s="59"/>
    </row>
    <row r="161" spans="1:4" ht="13.5" customHeight="1" x14ac:dyDescent="0.2">
      <c r="A161" s="57"/>
      <c r="B161" s="58"/>
      <c r="C161" s="60"/>
      <c r="D161" s="60"/>
    </row>
    <row r="162" spans="1:4" ht="13.5" customHeight="1" x14ac:dyDescent="0.2">
      <c r="A162" s="57"/>
      <c r="B162" s="58"/>
      <c r="C162" s="60"/>
      <c r="D162" s="60"/>
    </row>
    <row r="163" spans="1:4" ht="13.5" customHeight="1" x14ac:dyDescent="0.2">
      <c r="A163" s="57"/>
      <c r="B163" s="58"/>
      <c r="C163" s="59"/>
      <c r="D163" s="59"/>
    </row>
    <row r="164" spans="1:4" ht="13.5" customHeight="1" x14ac:dyDescent="0.2">
      <c r="A164" s="57"/>
      <c r="B164" s="58"/>
      <c r="C164" s="59"/>
      <c r="D164" s="59"/>
    </row>
    <row r="165" spans="1:4" ht="13.5" customHeight="1" x14ac:dyDescent="0.2">
      <c r="A165" s="57"/>
      <c r="B165" s="58"/>
      <c r="C165" s="59"/>
      <c r="D165" s="59"/>
    </row>
    <row r="166" spans="1:4" ht="13.5" customHeight="1" x14ac:dyDescent="0.2">
      <c r="A166" s="57"/>
      <c r="B166" s="58"/>
      <c r="C166" s="59"/>
      <c r="D166" s="59"/>
    </row>
    <row r="167" spans="1:4" ht="13.5" customHeight="1" x14ac:dyDescent="0.2">
      <c r="A167" s="57"/>
      <c r="B167" s="58"/>
      <c r="C167" s="60"/>
      <c r="D167" s="60"/>
    </row>
    <row r="168" spans="1:4" ht="13.5" customHeight="1" x14ac:dyDescent="0.2">
      <c r="A168" s="57"/>
      <c r="B168" s="58"/>
      <c r="C168" s="60"/>
      <c r="D168" s="60"/>
    </row>
    <row r="169" spans="1:4" ht="13.5" customHeight="1" x14ac:dyDescent="0.2">
      <c r="A169" s="57"/>
      <c r="B169" s="58"/>
      <c r="C169" s="60"/>
      <c r="D169" s="60"/>
    </row>
    <row r="170" spans="1:4" ht="13.5" customHeight="1" x14ac:dyDescent="0.2">
      <c r="A170" s="57"/>
      <c r="B170" s="58"/>
      <c r="C170" s="60"/>
      <c r="D170" s="60"/>
    </row>
    <row r="171" spans="1:4" ht="13.5" customHeight="1" x14ac:dyDescent="0.2">
      <c r="A171" s="57"/>
      <c r="B171" s="58"/>
      <c r="C171" s="60"/>
      <c r="D171" s="60"/>
    </row>
    <row r="172" spans="1:4" ht="13.5" customHeight="1" x14ac:dyDescent="0.2">
      <c r="A172" s="57"/>
      <c r="B172" s="58"/>
      <c r="C172" s="60"/>
      <c r="D172" s="60"/>
    </row>
    <row r="173" spans="1:4" ht="13.5" customHeight="1" x14ac:dyDescent="0.2">
      <c r="A173" s="57"/>
      <c r="B173" s="58"/>
      <c r="C173" s="60"/>
      <c r="D173" s="60"/>
    </row>
    <row r="174" spans="1:4" ht="13.5" customHeight="1" x14ac:dyDescent="0.2">
      <c r="A174" s="57"/>
      <c r="B174" s="64"/>
      <c r="C174" s="65"/>
      <c r="D174" s="65"/>
    </row>
    <row r="175" spans="1:4" ht="13.5" customHeight="1" x14ac:dyDescent="0.2">
      <c r="A175" s="57"/>
      <c r="B175" s="58"/>
      <c r="C175" s="59"/>
      <c r="D175" s="59"/>
    </row>
    <row r="176" spans="1:4" ht="13.5" customHeight="1" x14ac:dyDescent="0.2">
      <c r="A176" s="57"/>
      <c r="B176" s="58"/>
      <c r="C176" s="59"/>
      <c r="D176" s="59"/>
    </row>
    <row r="177" spans="1:4" ht="13.5" customHeight="1" x14ac:dyDescent="0.2">
      <c r="A177" s="57"/>
      <c r="B177" s="58"/>
      <c r="C177" s="60"/>
      <c r="D177" s="60"/>
    </row>
    <row r="178" spans="1:4" ht="13.5" customHeight="1" x14ac:dyDescent="0.2">
      <c r="A178" s="57"/>
      <c r="B178" s="58"/>
      <c r="C178" s="60"/>
      <c r="D178" s="60"/>
    </row>
    <row r="179" spans="1:4" ht="13.5" customHeight="1" x14ac:dyDescent="0.2">
      <c r="A179" s="57"/>
      <c r="B179" s="58"/>
      <c r="C179" s="60"/>
      <c r="D179" s="60"/>
    </row>
    <row r="180" spans="1:4" ht="13.5" customHeight="1" x14ac:dyDescent="0.2">
      <c r="A180" s="57"/>
      <c r="B180" s="58"/>
      <c r="C180" s="60"/>
      <c r="D180" s="60"/>
    </row>
    <row r="181" spans="1:4" ht="13.5" customHeight="1" x14ac:dyDescent="0.2">
      <c r="A181" s="57"/>
      <c r="B181" s="58"/>
      <c r="C181" s="59"/>
      <c r="D181" s="59"/>
    </row>
    <row r="182" spans="1:4" ht="13.5" customHeight="1" x14ac:dyDescent="0.2">
      <c r="B182" s="58"/>
      <c r="C182" s="60"/>
      <c r="D182" s="60"/>
    </row>
    <row r="183" spans="1:4" ht="13.5" customHeight="1" x14ac:dyDescent="0.2">
      <c r="B183" s="58"/>
      <c r="C183" s="59"/>
      <c r="D183" s="59"/>
    </row>
    <row r="184" spans="1:4" ht="13.5" customHeight="1" x14ac:dyDescent="0.2">
      <c r="B184" s="58"/>
      <c r="C184" s="59"/>
      <c r="D184" s="59"/>
    </row>
    <row r="185" spans="1:4" ht="13.5" customHeight="1" x14ac:dyDescent="0.2">
      <c r="B185" s="58"/>
      <c r="C185" s="60"/>
      <c r="D185" s="60"/>
    </row>
    <row r="186" spans="1:4" ht="13.5" customHeight="1" x14ac:dyDescent="0.2">
      <c r="B186" s="58"/>
      <c r="C186" s="60"/>
      <c r="D186" s="60"/>
    </row>
    <row r="187" spans="1:4" ht="13.5" customHeight="1" x14ac:dyDescent="0.2">
      <c r="B187" s="58"/>
      <c r="C187" s="60"/>
      <c r="D187" s="60"/>
    </row>
    <row r="188" spans="1:4" ht="13.5" customHeight="1" x14ac:dyDescent="0.2">
      <c r="B188" s="58"/>
      <c r="C188" s="60"/>
      <c r="D188" s="60"/>
    </row>
    <row r="189" spans="1:4" ht="13.5" customHeight="1" x14ac:dyDescent="0.2">
      <c r="B189" s="58"/>
      <c r="C189" s="59"/>
      <c r="D189" s="59"/>
    </row>
    <row r="190" spans="1:4" ht="13.5" customHeight="1" x14ac:dyDescent="0.2">
      <c r="B190" s="58"/>
      <c r="C190" s="60"/>
      <c r="D190" s="60"/>
    </row>
    <row r="191" spans="1:4" ht="13.5" customHeight="1" x14ac:dyDescent="0.2">
      <c r="B191" s="58"/>
      <c r="C191" s="59"/>
      <c r="D191" s="59"/>
    </row>
    <row r="192" spans="1:4" ht="13.5" customHeight="1" x14ac:dyDescent="0.2">
      <c r="B192" s="58"/>
      <c r="C192" s="60"/>
      <c r="D192" s="60"/>
    </row>
    <row r="193" spans="2:4" ht="13.5" customHeight="1" x14ac:dyDescent="0.2">
      <c r="B193" s="58"/>
      <c r="C193" s="59"/>
      <c r="D193" s="59"/>
    </row>
    <row r="194" spans="2:4" ht="13.5" customHeight="1" x14ac:dyDescent="0.2">
      <c r="B194" s="58"/>
      <c r="C194" s="60"/>
      <c r="D194" s="60"/>
    </row>
    <row r="195" spans="2:4" ht="13.5" customHeight="1" x14ac:dyDescent="0.2">
      <c r="B195" s="58"/>
      <c r="C195" s="60"/>
      <c r="D195" s="60"/>
    </row>
    <row r="196" spans="2:4" ht="13.5" customHeight="1" x14ac:dyDescent="0.2">
      <c r="B196" s="58"/>
      <c r="C196" s="60"/>
      <c r="D196" s="60"/>
    </row>
    <row r="197" spans="2:4" ht="13.5" customHeight="1" x14ac:dyDescent="0.2">
      <c r="B197" s="58"/>
      <c r="C197" s="60"/>
      <c r="D197" s="60"/>
    </row>
    <row r="198" spans="2:4" ht="13.5" customHeight="1" x14ac:dyDescent="0.2">
      <c r="B198" s="58"/>
      <c r="C198" s="60"/>
      <c r="D198" s="60"/>
    </row>
    <row r="199" spans="2:4" ht="13.5" customHeight="1" x14ac:dyDescent="0.2">
      <c r="B199" s="58"/>
      <c r="C199" s="60"/>
      <c r="D199" s="60"/>
    </row>
    <row r="200" spans="2:4" ht="13.5" customHeight="1" x14ac:dyDescent="0.2">
      <c r="B200" s="58"/>
      <c r="C200" s="59"/>
      <c r="D200" s="59"/>
    </row>
    <row r="210" spans="3:4" ht="13.5" customHeight="1" x14ac:dyDescent="0.2">
      <c r="C210" s="14"/>
      <c r="D210" s="14"/>
    </row>
    <row r="211" spans="3:4" ht="13.5" customHeight="1" x14ac:dyDescent="0.2">
      <c r="C211" s="14"/>
      <c r="D211" s="14"/>
    </row>
    <row r="212" spans="3:4" ht="13.5" customHeight="1" x14ac:dyDescent="0.2">
      <c r="C212" s="14"/>
      <c r="D212" s="14"/>
    </row>
    <row r="213" spans="3:4" ht="13.5" customHeight="1" x14ac:dyDescent="0.2">
      <c r="C213" s="14"/>
      <c r="D213" s="14"/>
    </row>
    <row r="214" spans="3:4" ht="13.5" customHeight="1" x14ac:dyDescent="0.2">
      <c r="C214" s="14"/>
      <c r="D214" s="14"/>
    </row>
    <row r="215" spans="3:4" ht="13.5" customHeight="1" x14ac:dyDescent="0.2">
      <c r="C215" s="14"/>
      <c r="D215" s="14"/>
    </row>
    <row r="216" spans="3:4" ht="13.5" customHeight="1" x14ac:dyDescent="0.2">
      <c r="C216" s="14"/>
      <c r="D216" s="14"/>
    </row>
    <row r="219" spans="3:4" ht="13.5" customHeight="1" x14ac:dyDescent="0.2">
      <c r="C219" s="14"/>
      <c r="D219" s="14"/>
    </row>
    <row r="220" spans="3:4" ht="13.5" customHeight="1" x14ac:dyDescent="0.2">
      <c r="C220" s="14"/>
      <c r="D220" s="14"/>
    </row>
    <row r="221" spans="3:4" ht="13.5" customHeight="1" x14ac:dyDescent="0.2">
      <c r="C221" s="14"/>
      <c r="D221" s="14"/>
    </row>
    <row r="222" spans="3:4" ht="13.5" customHeight="1" x14ac:dyDescent="0.2">
      <c r="C222" s="14"/>
      <c r="D222" s="14"/>
    </row>
    <row r="223" spans="3:4" ht="13.5" customHeight="1" x14ac:dyDescent="0.2">
      <c r="C223" s="14"/>
      <c r="D223" s="14"/>
    </row>
    <row r="224" spans="3:4" ht="13.5" customHeight="1" x14ac:dyDescent="0.2">
      <c r="C224" s="14"/>
      <c r="D224" s="14"/>
    </row>
    <row r="227" spans="1:6" ht="13.5" customHeight="1" x14ac:dyDescent="0.2">
      <c r="C227" s="14"/>
      <c r="D227" s="14"/>
    </row>
    <row r="229" spans="1:6" ht="13.5" customHeight="1" x14ac:dyDescent="0.2">
      <c r="C229" s="14"/>
      <c r="D229" s="14"/>
    </row>
    <row r="232" spans="1:6" ht="13.5" customHeight="1" x14ac:dyDescent="0.2">
      <c r="C232" s="14"/>
      <c r="D232" s="14"/>
    </row>
    <row r="233" spans="1:6" ht="13.5" customHeight="1" x14ac:dyDescent="0.2">
      <c r="C233" s="14"/>
      <c r="D233" s="14"/>
    </row>
    <row r="239" spans="1:6" s="19" customFormat="1" ht="13.5" customHeight="1" x14ac:dyDescent="0.25">
      <c r="A239" s="15"/>
      <c r="B239" s="11"/>
      <c r="C239" s="12"/>
      <c r="D239" s="12"/>
      <c r="E239" s="18"/>
      <c r="F239" s="18"/>
    </row>
    <row r="240" spans="1:6" ht="13.5" customHeight="1" x14ac:dyDescent="0.2">
      <c r="C240" s="14"/>
      <c r="D240" s="14"/>
    </row>
    <row r="241" spans="3:4" ht="13.5" customHeight="1" x14ac:dyDescent="0.2">
      <c r="C241" s="14"/>
      <c r="D241" s="14"/>
    </row>
    <row r="250" spans="3:4" ht="13.5" customHeight="1" x14ac:dyDescent="0.2">
      <c r="C250" s="14"/>
      <c r="D250" s="14"/>
    </row>
    <row r="258" spans="2:4" ht="13.5" customHeight="1" x14ac:dyDescent="0.2">
      <c r="B258" s="16"/>
      <c r="C258" s="17"/>
      <c r="D258" s="17"/>
    </row>
    <row r="262" spans="2:4" ht="13.5" customHeight="1" x14ac:dyDescent="0.2">
      <c r="C262" s="14"/>
      <c r="D262" s="14"/>
    </row>
    <row r="271" spans="2:4" ht="13.5" customHeight="1" x14ac:dyDescent="0.2">
      <c r="C271" s="14"/>
      <c r="D271" s="14"/>
    </row>
    <row r="272" spans="2:4" ht="13.5" customHeight="1" x14ac:dyDescent="0.2">
      <c r="C272" s="14"/>
      <c r="D272" s="14"/>
    </row>
    <row r="279" spans="3:4" ht="13.5" customHeight="1" x14ac:dyDescent="0.2">
      <c r="C279" s="14"/>
      <c r="D279" s="14"/>
    </row>
    <row r="280" spans="3:4" ht="13.5" customHeight="1" x14ac:dyDescent="0.2">
      <c r="C280" s="14"/>
      <c r="D280" s="14"/>
    </row>
    <row r="281" spans="3:4" ht="13.5" customHeight="1" x14ac:dyDescent="0.2">
      <c r="C281" s="14"/>
      <c r="D281" s="14"/>
    </row>
    <row r="282" spans="3:4" ht="13.5" customHeight="1" x14ac:dyDescent="0.2">
      <c r="C282" s="14"/>
      <c r="D282" s="14"/>
    </row>
    <row r="284" spans="3:4" ht="13.5" customHeight="1" x14ac:dyDescent="0.2">
      <c r="C284" s="14"/>
      <c r="D284" s="14"/>
    </row>
    <row r="286" spans="3:4" ht="13.5" customHeight="1" x14ac:dyDescent="0.2">
      <c r="C286" s="14"/>
      <c r="D286" s="14"/>
    </row>
    <row r="287" spans="3:4" ht="13.5" customHeight="1" x14ac:dyDescent="0.2">
      <c r="C287" s="14"/>
      <c r="D287" s="14"/>
    </row>
    <row r="290" spans="3:4" ht="13.5" customHeight="1" x14ac:dyDescent="0.2">
      <c r="C290" s="14"/>
      <c r="D290" s="14"/>
    </row>
    <row r="291" spans="3:4" ht="13.5" customHeight="1" x14ac:dyDescent="0.2">
      <c r="C291" s="14"/>
      <c r="D291" s="14"/>
    </row>
    <row r="292" spans="3:4" ht="13.5" customHeight="1" x14ac:dyDescent="0.2">
      <c r="C292" s="14"/>
      <c r="D292" s="14"/>
    </row>
    <row r="294" spans="3:4" ht="13.5" customHeight="1" x14ac:dyDescent="0.2">
      <c r="C294" s="14"/>
      <c r="D294" s="14"/>
    </row>
    <row r="295" spans="3:4" ht="13.5" customHeight="1" x14ac:dyDescent="0.2">
      <c r="C295" s="14"/>
      <c r="D295" s="14"/>
    </row>
    <row r="296" spans="3:4" ht="13.5" customHeight="1" x14ac:dyDescent="0.2">
      <c r="C296" s="14"/>
      <c r="D296" s="14"/>
    </row>
    <row r="297" spans="3:4" ht="13.5" customHeight="1" x14ac:dyDescent="0.2">
      <c r="C297" s="14"/>
      <c r="D297" s="14"/>
    </row>
    <row r="298" spans="3:4" ht="13.5" customHeight="1" x14ac:dyDescent="0.2">
      <c r="C298" s="14"/>
      <c r="D298" s="14"/>
    </row>
    <row r="300" spans="3:4" ht="13.5" customHeight="1" x14ac:dyDescent="0.2">
      <c r="C300" s="14"/>
      <c r="D300" s="14"/>
    </row>
    <row r="301" spans="3:4" ht="13.5" customHeight="1" x14ac:dyDescent="0.2">
      <c r="C301" s="14"/>
      <c r="D301" s="14"/>
    </row>
    <row r="302" spans="3:4" ht="13.5" customHeight="1" x14ac:dyDescent="0.2">
      <c r="C302" s="14"/>
      <c r="D302" s="14"/>
    </row>
    <row r="304" spans="3:4" ht="13.5" customHeight="1" x14ac:dyDescent="0.2">
      <c r="C304" s="14"/>
      <c r="D304" s="14"/>
    </row>
    <row r="305" spans="3:4" ht="13.5" customHeight="1" x14ac:dyDescent="0.2">
      <c r="C305" s="14"/>
      <c r="D305" s="14"/>
    </row>
    <row r="306" spans="3:4" ht="13.5" customHeight="1" x14ac:dyDescent="0.2">
      <c r="C306" s="14"/>
      <c r="D306" s="14"/>
    </row>
    <row r="322" spans="1:6" ht="13.5" customHeight="1" x14ac:dyDescent="0.2">
      <c r="C322" s="14"/>
      <c r="D322" s="14"/>
    </row>
    <row r="324" spans="1:6" ht="13.5" customHeight="1" x14ac:dyDescent="0.2">
      <c r="C324" s="14"/>
      <c r="D324" s="14"/>
    </row>
    <row r="325" spans="1:6" ht="13.5" customHeight="1" x14ac:dyDescent="0.2">
      <c r="C325" s="14"/>
      <c r="D325" s="14"/>
    </row>
    <row r="329" spans="1:6" ht="13.5" customHeight="1" x14ac:dyDescent="0.2">
      <c r="C329" s="14"/>
      <c r="D329" s="14"/>
    </row>
    <row r="331" spans="1:6" s="19" customFormat="1" ht="13.5" customHeight="1" x14ac:dyDescent="0.25">
      <c r="A331" s="15"/>
      <c r="B331" s="11"/>
      <c r="C331" s="14"/>
      <c r="D331" s="14"/>
      <c r="E331" s="18"/>
      <c r="F331" s="18"/>
    </row>
    <row r="333" spans="1:6" ht="13.5" customHeight="1" x14ac:dyDescent="0.2">
      <c r="C333" s="14"/>
      <c r="D333" s="14"/>
    </row>
    <row r="334" spans="1:6" ht="13.5" customHeight="1" x14ac:dyDescent="0.2">
      <c r="C334" s="14"/>
      <c r="D334" s="14"/>
    </row>
    <row r="335" spans="1:6" ht="13.5" customHeight="1" x14ac:dyDescent="0.2">
      <c r="C335" s="14"/>
      <c r="D335" s="14"/>
    </row>
    <row r="336" spans="1:6" ht="13.5" customHeight="1" x14ac:dyDescent="0.2">
      <c r="C336" s="14"/>
      <c r="D336" s="14"/>
    </row>
    <row r="337" spans="2:4" ht="13.5" customHeight="1" x14ac:dyDescent="0.2">
      <c r="C337" s="14"/>
      <c r="D337" s="14"/>
    </row>
    <row r="338" spans="2:4" ht="13.5" customHeight="1" x14ac:dyDescent="0.2">
      <c r="C338" s="14"/>
      <c r="D338" s="14"/>
    </row>
    <row r="339" spans="2:4" ht="13.5" customHeight="1" x14ac:dyDescent="0.2">
      <c r="C339" s="14"/>
      <c r="D339" s="14"/>
    </row>
    <row r="340" spans="2:4" ht="13.5" customHeight="1" x14ac:dyDescent="0.2">
      <c r="C340" s="14"/>
      <c r="D340" s="14"/>
    </row>
    <row r="343" spans="2:4" ht="13.5" customHeight="1" x14ac:dyDescent="0.2">
      <c r="C343" s="14"/>
      <c r="D343" s="14"/>
    </row>
    <row r="344" spans="2:4" ht="13.5" customHeight="1" x14ac:dyDescent="0.2">
      <c r="C344" s="14"/>
      <c r="D344" s="14"/>
    </row>
    <row r="346" spans="2:4" ht="13.5" customHeight="1" x14ac:dyDescent="0.2">
      <c r="C346" s="14"/>
      <c r="D346" s="14"/>
    </row>
    <row r="347" spans="2:4" ht="13.5" customHeight="1" x14ac:dyDescent="0.2">
      <c r="C347" s="14"/>
      <c r="D347" s="14"/>
    </row>
    <row r="350" spans="2:4" ht="13.5" customHeight="1" x14ac:dyDescent="0.2">
      <c r="B350" s="16"/>
      <c r="C350" s="17"/>
      <c r="D350" s="17"/>
    </row>
    <row r="353" spans="3:4" ht="13.5" customHeight="1" x14ac:dyDescent="0.2">
      <c r="C353" s="14"/>
      <c r="D353" s="14"/>
    </row>
    <row r="354" spans="3:4" ht="13.5" customHeight="1" x14ac:dyDescent="0.2">
      <c r="C354" s="14"/>
      <c r="D354" s="14"/>
    </row>
    <row r="355" spans="3:4" ht="13.5" customHeight="1" x14ac:dyDescent="0.2">
      <c r="C355" s="14"/>
      <c r="D355" s="14"/>
    </row>
    <row r="356" spans="3:4" ht="13.5" customHeight="1" x14ac:dyDescent="0.2">
      <c r="C356" s="14"/>
      <c r="D356" s="14"/>
    </row>
    <row r="357" spans="3:4" ht="13.5" customHeight="1" x14ac:dyDescent="0.2">
      <c r="C357" s="14"/>
      <c r="D357" s="14"/>
    </row>
    <row r="359" spans="3:4" ht="13.5" customHeight="1" x14ac:dyDescent="0.2">
      <c r="C359" s="14"/>
      <c r="D359" s="14"/>
    </row>
    <row r="360" spans="3:4" ht="13.5" customHeight="1" x14ac:dyDescent="0.2">
      <c r="C360" s="14"/>
      <c r="D360" s="14"/>
    </row>
    <row r="361" spans="3:4" ht="13.5" customHeight="1" x14ac:dyDescent="0.2">
      <c r="C361" s="14"/>
      <c r="D361" s="14"/>
    </row>
    <row r="363" spans="3:4" ht="13.5" customHeight="1" x14ac:dyDescent="0.2">
      <c r="C363" s="14"/>
      <c r="D363" s="14"/>
    </row>
    <row r="364" spans="3:4" ht="13.5" customHeight="1" x14ac:dyDescent="0.2">
      <c r="C364" s="14"/>
      <c r="D364" s="14"/>
    </row>
    <row r="365" spans="3:4" ht="13.5" customHeight="1" x14ac:dyDescent="0.2">
      <c r="C365" s="14"/>
      <c r="D365" s="14"/>
    </row>
    <row r="367" spans="3:4" ht="13.5" customHeight="1" x14ac:dyDescent="0.2">
      <c r="C367" s="14"/>
      <c r="D367" s="14"/>
    </row>
    <row r="368" spans="3:4" ht="13.5" customHeight="1" x14ac:dyDescent="0.2">
      <c r="C368" s="14"/>
      <c r="D368" s="14"/>
    </row>
    <row r="369" spans="3:4" ht="13.5" customHeight="1" x14ac:dyDescent="0.2">
      <c r="C369" s="14"/>
      <c r="D369" s="14"/>
    </row>
    <row r="372" spans="3:4" ht="13.5" customHeight="1" x14ac:dyDescent="0.2">
      <c r="C372" s="14"/>
      <c r="D372" s="14"/>
    </row>
    <row r="373" spans="3:4" ht="13.5" customHeight="1" x14ac:dyDescent="0.2">
      <c r="C373" s="14"/>
      <c r="D373" s="14"/>
    </row>
    <row r="374" spans="3:4" ht="13.5" customHeight="1" x14ac:dyDescent="0.2">
      <c r="C374" s="14"/>
      <c r="D374" s="14"/>
    </row>
    <row r="375" spans="3:4" ht="13.5" customHeight="1" x14ac:dyDescent="0.2">
      <c r="C375" s="14"/>
      <c r="D375" s="14"/>
    </row>
    <row r="376" spans="3:4" ht="13.5" customHeight="1" x14ac:dyDescent="0.2">
      <c r="C376" s="14"/>
      <c r="D376" s="14"/>
    </row>
    <row r="378" spans="3:4" ht="13.5" customHeight="1" x14ac:dyDescent="0.2">
      <c r="C378" s="14"/>
      <c r="D378" s="14"/>
    </row>
    <row r="379" spans="3:4" ht="13.5" customHeight="1" x14ac:dyDescent="0.2">
      <c r="C379" s="14"/>
      <c r="D379" s="14"/>
    </row>
    <row r="380" spans="3:4" ht="13.5" customHeight="1" x14ac:dyDescent="0.2">
      <c r="C380" s="14"/>
      <c r="D380" s="14"/>
    </row>
    <row r="382" spans="3:4" ht="13.5" customHeight="1" x14ac:dyDescent="0.2">
      <c r="C382" s="14"/>
      <c r="D382" s="14"/>
    </row>
    <row r="383" spans="3:4" ht="13.5" customHeight="1" x14ac:dyDescent="0.2">
      <c r="C383" s="14"/>
      <c r="D383" s="14"/>
    </row>
    <row r="384" spans="3:4" ht="13.5" customHeight="1" x14ac:dyDescent="0.2">
      <c r="C384" s="14"/>
      <c r="D384" s="14"/>
    </row>
    <row r="386" spans="3:4" ht="13.5" customHeight="1" x14ac:dyDescent="0.2">
      <c r="C386" s="14"/>
      <c r="D386" s="14"/>
    </row>
    <row r="387" spans="3:4" ht="13.5" customHeight="1" x14ac:dyDescent="0.2">
      <c r="C387" s="14"/>
      <c r="D387" s="14"/>
    </row>
    <row r="388" spans="3:4" ht="13.5" customHeight="1" x14ac:dyDescent="0.2">
      <c r="C388" s="14"/>
      <c r="D388" s="14"/>
    </row>
    <row r="391" spans="3:4" ht="13.5" customHeight="1" x14ac:dyDescent="0.2">
      <c r="C391" s="14"/>
      <c r="D391" s="14"/>
    </row>
    <row r="392" spans="3:4" ht="13.5" customHeight="1" x14ac:dyDescent="0.2">
      <c r="C392" s="14"/>
      <c r="D392" s="14"/>
    </row>
    <row r="393" spans="3:4" ht="13.5" customHeight="1" x14ac:dyDescent="0.2">
      <c r="C393" s="14"/>
      <c r="D393" s="14"/>
    </row>
    <row r="395" spans="3:4" ht="13.5" customHeight="1" x14ac:dyDescent="0.2">
      <c r="C395" s="14"/>
      <c r="D395" s="14"/>
    </row>
    <row r="396" spans="3:4" ht="13.5" customHeight="1" x14ac:dyDescent="0.2">
      <c r="C396" s="14"/>
      <c r="D396" s="14"/>
    </row>
    <row r="397" spans="3:4" ht="13.5" customHeight="1" x14ac:dyDescent="0.2">
      <c r="C397" s="14"/>
      <c r="D397" s="14"/>
    </row>
    <row r="399" spans="3:4" ht="13.5" customHeight="1" x14ac:dyDescent="0.2">
      <c r="C399" s="14"/>
      <c r="D399" s="14"/>
    </row>
    <row r="400" spans="3:4" ht="13.5" customHeight="1" x14ac:dyDescent="0.2">
      <c r="C400" s="14"/>
      <c r="D400" s="14"/>
    </row>
    <row r="401" spans="3:4" ht="13.5" customHeight="1" x14ac:dyDescent="0.2">
      <c r="C401" s="14"/>
      <c r="D401" s="14"/>
    </row>
    <row r="403" spans="3:4" ht="13.5" customHeight="1" x14ac:dyDescent="0.2">
      <c r="C403" s="14"/>
      <c r="D403" s="14"/>
    </row>
    <row r="404" spans="3:4" ht="13.5" customHeight="1" x14ac:dyDescent="0.2">
      <c r="C404" s="14"/>
      <c r="D404" s="14"/>
    </row>
    <row r="405" spans="3:4" ht="13.5" customHeight="1" x14ac:dyDescent="0.2">
      <c r="C405" s="14"/>
      <c r="D405" s="14"/>
    </row>
    <row r="408" spans="3:4" ht="13.5" customHeight="1" x14ac:dyDescent="0.2">
      <c r="C408" s="14"/>
      <c r="D408" s="14"/>
    </row>
    <row r="409" spans="3:4" ht="13.5" customHeight="1" x14ac:dyDescent="0.2">
      <c r="C409" s="14"/>
      <c r="D409" s="14"/>
    </row>
    <row r="410" spans="3:4" ht="13.5" customHeight="1" x14ac:dyDescent="0.2">
      <c r="C410" s="14"/>
      <c r="D410" s="14"/>
    </row>
    <row r="412" spans="3:4" ht="13.5" customHeight="1" x14ac:dyDescent="0.2">
      <c r="C412" s="14"/>
      <c r="D412" s="14"/>
    </row>
    <row r="413" spans="3:4" ht="13.5" customHeight="1" x14ac:dyDescent="0.2">
      <c r="C413" s="14"/>
      <c r="D413" s="14"/>
    </row>
    <row r="414" spans="3:4" ht="13.5" customHeight="1" x14ac:dyDescent="0.2">
      <c r="C414" s="14"/>
      <c r="D414" s="14"/>
    </row>
    <row r="416" spans="3:4" ht="13.5" customHeight="1" x14ac:dyDescent="0.2">
      <c r="C416" s="14"/>
      <c r="D416" s="14"/>
    </row>
    <row r="417" spans="1:6" ht="13.5" customHeight="1" x14ac:dyDescent="0.2">
      <c r="C417" s="14"/>
      <c r="D417" s="14"/>
    </row>
    <row r="418" spans="1:6" ht="13.5" customHeight="1" x14ac:dyDescent="0.2">
      <c r="C418" s="14"/>
      <c r="D418" s="14"/>
    </row>
    <row r="420" spans="1:6" ht="13.5" customHeight="1" x14ac:dyDescent="0.2">
      <c r="C420" s="14"/>
      <c r="D420" s="14"/>
    </row>
    <row r="421" spans="1:6" ht="13.5" customHeight="1" x14ac:dyDescent="0.2">
      <c r="C421" s="14"/>
      <c r="D421" s="14"/>
    </row>
    <row r="422" spans="1:6" s="28" customFormat="1" ht="13.5" customHeight="1" x14ac:dyDescent="0.25">
      <c r="A422" s="24"/>
      <c r="B422" s="11"/>
      <c r="C422" s="14"/>
      <c r="D422" s="14"/>
      <c r="E422" s="27"/>
      <c r="F422" s="27"/>
    </row>
    <row r="423" spans="1:6" s="19" customFormat="1" ht="13.5" customHeight="1" x14ac:dyDescent="0.25">
      <c r="A423" s="15"/>
      <c r="B423" s="11"/>
      <c r="C423" s="12"/>
      <c r="D423" s="12"/>
      <c r="E423" s="18"/>
      <c r="F423" s="18"/>
    </row>
    <row r="424" spans="1:6" ht="13.5" customHeight="1" x14ac:dyDescent="0.2">
      <c r="C424" s="14"/>
      <c r="D424" s="14"/>
    </row>
    <row r="425" spans="1:6" ht="13.5" customHeight="1" x14ac:dyDescent="0.2">
      <c r="C425" s="20"/>
      <c r="D425" s="20"/>
    </row>
    <row r="426" spans="1:6" ht="13.5" customHeight="1" x14ac:dyDescent="0.2">
      <c r="C426" s="22"/>
      <c r="D426" s="22"/>
    </row>
    <row r="427" spans="1:6" ht="13.5" customHeight="1" x14ac:dyDescent="0.2">
      <c r="C427" s="22"/>
      <c r="D427" s="22"/>
    </row>
    <row r="428" spans="1:6" ht="13.5" customHeight="1" x14ac:dyDescent="0.2">
      <c r="C428" s="22"/>
      <c r="D428" s="22"/>
    </row>
    <row r="429" spans="1:6" s="23" customFormat="1" ht="13.5" customHeight="1" x14ac:dyDescent="0.2">
      <c r="A429" s="10"/>
      <c r="B429" s="11"/>
      <c r="C429" s="22"/>
      <c r="D429" s="22"/>
      <c r="E429" s="29"/>
      <c r="F429" s="29"/>
    </row>
    <row r="430" spans="1:6" ht="13.5" customHeight="1" x14ac:dyDescent="0.2">
      <c r="C430" s="14"/>
      <c r="D430" s="14"/>
    </row>
    <row r="431" spans="1:6" s="19" customFormat="1" ht="13.5" customHeight="1" x14ac:dyDescent="0.25">
      <c r="A431" s="15"/>
      <c r="B431" s="11"/>
      <c r="C431" s="14"/>
      <c r="D431" s="14"/>
      <c r="E431" s="18"/>
      <c r="F431" s="18"/>
    </row>
    <row r="432" spans="1:6" ht="13.5" customHeight="1" x14ac:dyDescent="0.2">
      <c r="C432" s="14"/>
      <c r="D432" s="14"/>
    </row>
    <row r="433" spans="1:6" ht="13.5" customHeight="1" x14ac:dyDescent="0.2">
      <c r="C433" s="14"/>
      <c r="D433" s="14"/>
    </row>
    <row r="434" spans="1:6" ht="13.5" customHeight="1" x14ac:dyDescent="0.2">
      <c r="C434" s="14"/>
      <c r="D434" s="14"/>
    </row>
    <row r="436" spans="1:6" s="19" customFormat="1" ht="13.5" customHeight="1" x14ac:dyDescent="0.25">
      <c r="A436" s="15"/>
      <c r="B436" s="11"/>
      <c r="C436" s="12"/>
      <c r="D436" s="12"/>
      <c r="E436" s="18"/>
      <c r="F436" s="18"/>
    </row>
    <row r="437" spans="1:6" ht="13.5" customHeight="1" x14ac:dyDescent="0.2">
      <c r="C437" s="14"/>
      <c r="D437" s="14"/>
    </row>
    <row r="439" spans="1:6" ht="13.5" customHeight="1" x14ac:dyDescent="0.2">
      <c r="C439" s="23"/>
      <c r="D439" s="23"/>
    </row>
    <row r="440" spans="1:6" ht="13.5" customHeight="1" x14ac:dyDescent="0.2">
      <c r="C440" s="23"/>
      <c r="D440" s="23"/>
    </row>
    <row r="441" spans="1:6" ht="13.5" customHeight="1" x14ac:dyDescent="0.2">
      <c r="B441" s="25"/>
      <c r="C441" s="26"/>
      <c r="D441" s="26"/>
    </row>
    <row r="442" spans="1:6" ht="13.5" customHeight="1" x14ac:dyDescent="0.2">
      <c r="B442" s="16"/>
      <c r="C442" s="19"/>
      <c r="D442" s="19"/>
    </row>
    <row r="444" spans="1:6" ht="13.5" customHeight="1" x14ac:dyDescent="0.2">
      <c r="C444" s="14"/>
      <c r="D444" s="14"/>
    </row>
    <row r="445" spans="1:6" ht="13.5" customHeight="1" x14ac:dyDescent="0.2">
      <c r="C445" s="14"/>
      <c r="D445" s="14"/>
    </row>
    <row r="446" spans="1:6" ht="13.5" customHeight="1" x14ac:dyDescent="0.2">
      <c r="C446" s="14"/>
      <c r="D446" s="14"/>
    </row>
    <row r="447" spans="1:6" ht="13.5" customHeight="1" x14ac:dyDescent="0.2">
      <c r="C447" s="14"/>
      <c r="D447" s="14"/>
    </row>
    <row r="448" spans="1:6" ht="13.5" customHeight="1" x14ac:dyDescent="0.2">
      <c r="C448" s="14"/>
      <c r="D448" s="14"/>
    </row>
    <row r="449" spans="2:4" ht="13.5" customHeight="1" x14ac:dyDescent="0.2">
      <c r="C449" s="14"/>
      <c r="D449" s="14"/>
    </row>
    <row r="450" spans="2:4" ht="13.5" customHeight="1" x14ac:dyDescent="0.2">
      <c r="B450" s="16"/>
      <c r="C450" s="19"/>
      <c r="D450" s="19"/>
    </row>
    <row r="452" spans="2:4" ht="13.5" customHeight="1" x14ac:dyDescent="0.2">
      <c r="C452" s="14"/>
      <c r="D452" s="14"/>
    </row>
    <row r="453" spans="2:4" ht="13.5" customHeight="1" x14ac:dyDescent="0.2">
      <c r="C453" s="14"/>
      <c r="D453" s="14"/>
    </row>
    <row r="454" spans="2:4" ht="13.5" customHeight="1" x14ac:dyDescent="0.2">
      <c r="C454" s="14"/>
      <c r="D454" s="14"/>
    </row>
    <row r="455" spans="2:4" ht="13.5" customHeight="1" x14ac:dyDescent="0.2">
      <c r="B455" s="16"/>
      <c r="C455" s="19"/>
      <c r="D455" s="19"/>
    </row>
    <row r="457" spans="2:4" ht="13.5" customHeight="1" x14ac:dyDescent="0.2">
      <c r="C457" s="14"/>
      <c r="D457" s="14"/>
    </row>
    <row r="458" spans="2:4" ht="13.5" customHeight="1" x14ac:dyDescent="0.2">
      <c r="C458" s="14"/>
      <c r="D458" s="14"/>
    </row>
    <row r="459" spans="2:4" ht="13.5" customHeight="1" x14ac:dyDescent="0.2">
      <c r="C459" s="14"/>
      <c r="D459" s="14"/>
    </row>
    <row r="460" spans="2:4" ht="13.5" customHeight="1" x14ac:dyDescent="0.2">
      <c r="C460" s="14"/>
      <c r="D460" s="14"/>
    </row>
    <row r="462" spans="2:4" ht="13.5" customHeight="1" x14ac:dyDescent="0.2">
      <c r="C462" s="14"/>
      <c r="D462" s="14"/>
    </row>
    <row r="463" spans="2:4" ht="13.5" customHeight="1" x14ac:dyDescent="0.2">
      <c r="C463" s="14"/>
      <c r="D463" s="14"/>
    </row>
    <row r="464" spans="2:4" ht="13.5" customHeight="1" x14ac:dyDescent="0.2">
      <c r="C464" s="14"/>
      <c r="D464" s="14"/>
    </row>
    <row r="465" spans="3:4" ht="13.5" customHeight="1" x14ac:dyDescent="0.2">
      <c r="C465" s="14"/>
      <c r="D465" s="14"/>
    </row>
    <row r="466" spans="3:4" ht="13.5" customHeight="1" x14ac:dyDescent="0.2">
      <c r="C466" s="14"/>
      <c r="D466" s="14"/>
    </row>
    <row r="467" spans="3:4" ht="13.5" customHeight="1" x14ac:dyDescent="0.2">
      <c r="C467" s="14"/>
      <c r="D467" s="14"/>
    </row>
    <row r="469" spans="3:4" ht="13.5" customHeight="1" x14ac:dyDescent="0.2">
      <c r="C469" s="14"/>
      <c r="D469" s="14"/>
    </row>
    <row r="470" spans="3:4" ht="13.5" customHeight="1" x14ac:dyDescent="0.2">
      <c r="C470" s="14"/>
      <c r="D470" s="14"/>
    </row>
    <row r="471" spans="3:4" ht="13.5" customHeight="1" x14ac:dyDescent="0.2">
      <c r="C471" s="14"/>
      <c r="D471" s="14"/>
    </row>
    <row r="472" spans="3:4" ht="13.5" customHeight="1" x14ac:dyDescent="0.2">
      <c r="C472" s="14"/>
      <c r="D472" s="14"/>
    </row>
    <row r="473" spans="3:4" ht="13.5" customHeight="1" x14ac:dyDescent="0.2">
      <c r="C473" s="14"/>
      <c r="D473" s="14"/>
    </row>
    <row r="475" spans="3:4" ht="13.5" customHeight="1" x14ac:dyDescent="0.2">
      <c r="C475" s="14"/>
      <c r="D475" s="14"/>
    </row>
    <row r="476" spans="3:4" ht="13.5" customHeight="1" x14ac:dyDescent="0.2">
      <c r="C476" s="14"/>
      <c r="D476" s="14"/>
    </row>
    <row r="477" spans="3:4" ht="13.5" customHeight="1" x14ac:dyDescent="0.2">
      <c r="C477" s="14"/>
      <c r="D477" s="14"/>
    </row>
    <row r="479" spans="3:4" ht="13.5" customHeight="1" x14ac:dyDescent="0.2">
      <c r="C479" s="14"/>
      <c r="D479" s="14"/>
    </row>
    <row r="481" spans="1:6" ht="13.5" customHeight="1" x14ac:dyDescent="0.2">
      <c r="C481" s="14"/>
      <c r="D481" s="14"/>
    </row>
    <row r="483" spans="1:6" ht="13.5" customHeight="1" x14ac:dyDescent="0.2">
      <c r="C483" s="14"/>
      <c r="D483" s="14"/>
    </row>
    <row r="485" spans="1:6" ht="13.5" customHeight="1" x14ac:dyDescent="0.2">
      <c r="C485" s="14"/>
      <c r="D485" s="14"/>
    </row>
    <row r="486" spans="1:6" ht="13.5" customHeight="1" x14ac:dyDescent="0.2">
      <c r="C486" s="14"/>
      <c r="D486" s="14"/>
    </row>
    <row r="488" spans="1:6" s="19" customFormat="1" ht="13.5" customHeight="1" x14ac:dyDescent="0.25">
      <c r="A488" s="15"/>
      <c r="B488" s="11"/>
      <c r="C488" s="14"/>
      <c r="D488" s="14"/>
      <c r="E488" s="18"/>
      <c r="F488" s="18"/>
    </row>
    <row r="490" spans="1:6" ht="13.5" customHeight="1" x14ac:dyDescent="0.2">
      <c r="C490" s="14"/>
      <c r="D490" s="14"/>
    </row>
    <row r="492" spans="1:6" ht="13.5" customHeight="1" x14ac:dyDescent="0.2">
      <c r="C492" s="14"/>
      <c r="D492" s="14"/>
    </row>
    <row r="493" spans="1:6" ht="13.5" customHeight="1" x14ac:dyDescent="0.2">
      <c r="C493" s="14"/>
      <c r="D493" s="14"/>
    </row>
    <row r="495" spans="1:6" ht="13.5" customHeight="1" x14ac:dyDescent="0.2">
      <c r="C495" s="14"/>
      <c r="D495" s="14"/>
    </row>
    <row r="496" spans="1:6" s="19" customFormat="1" ht="13.5" customHeight="1" x14ac:dyDescent="0.25">
      <c r="A496" s="15"/>
      <c r="B496" s="11"/>
      <c r="C496" s="14"/>
      <c r="D496" s="14"/>
      <c r="E496" s="18"/>
      <c r="F496" s="18"/>
    </row>
    <row r="497" spans="1:6" ht="13.5" customHeight="1" x14ac:dyDescent="0.2">
      <c r="C497" s="14"/>
      <c r="D497" s="14"/>
    </row>
    <row r="498" spans="1:6" ht="13.5" customHeight="1" x14ac:dyDescent="0.2">
      <c r="C498" s="14"/>
      <c r="D498" s="14"/>
    </row>
    <row r="499" spans="1:6" ht="13.5" customHeight="1" x14ac:dyDescent="0.2">
      <c r="C499" s="14"/>
      <c r="D499" s="14"/>
    </row>
    <row r="500" spans="1:6" ht="13.5" customHeight="1" x14ac:dyDescent="0.2">
      <c r="C500" s="14"/>
      <c r="D500" s="14"/>
    </row>
    <row r="501" spans="1:6" ht="13.5" customHeight="1" x14ac:dyDescent="0.2">
      <c r="C501" s="14"/>
      <c r="D501" s="14"/>
    </row>
    <row r="502" spans="1:6" s="19" customFormat="1" ht="13.5" customHeight="1" x14ac:dyDescent="0.25">
      <c r="A502" s="15"/>
      <c r="B502" s="11"/>
      <c r="C502" s="14"/>
      <c r="D502" s="14"/>
      <c r="E502" s="18"/>
      <c r="F502" s="18"/>
    </row>
    <row r="503" spans="1:6" s="19" customFormat="1" ht="13.5" customHeight="1" x14ac:dyDescent="0.25">
      <c r="A503" s="15"/>
      <c r="B503" s="11"/>
      <c r="C503" s="12"/>
      <c r="D503" s="12"/>
      <c r="E503" s="18"/>
      <c r="F503" s="18"/>
    </row>
    <row r="504" spans="1:6" s="19" customFormat="1" ht="13.5" customHeight="1" x14ac:dyDescent="0.25">
      <c r="A504" s="15"/>
      <c r="B504" s="11"/>
      <c r="C504" s="14"/>
      <c r="D504" s="14"/>
      <c r="E504" s="18"/>
      <c r="F504" s="18"/>
    </row>
    <row r="505" spans="1:6" ht="13.5" customHeight="1" x14ac:dyDescent="0.2">
      <c r="C505" s="14"/>
      <c r="D505" s="14"/>
    </row>
    <row r="506" spans="1:6" ht="13.5" customHeight="1" x14ac:dyDescent="0.2">
      <c r="C506" s="14"/>
      <c r="D506" s="14"/>
    </row>
    <row r="507" spans="1:6" s="19" customFormat="1" ht="13.5" customHeight="1" x14ac:dyDescent="0.25">
      <c r="A507" s="15"/>
      <c r="B507" s="16"/>
      <c r="E507" s="18"/>
      <c r="F507" s="18"/>
    </row>
    <row r="508" spans="1:6" s="19" customFormat="1" ht="13.5" customHeight="1" x14ac:dyDescent="0.25">
      <c r="A508" s="15"/>
      <c r="B508" s="11"/>
      <c r="C508" s="12"/>
      <c r="D508" s="12"/>
      <c r="E508" s="18"/>
      <c r="F508" s="18"/>
    </row>
    <row r="509" spans="1:6" ht="13.5" customHeight="1" x14ac:dyDescent="0.2">
      <c r="C509" s="14"/>
      <c r="D509" s="14"/>
    </row>
    <row r="511" spans="1:6" ht="13.5" customHeight="1" x14ac:dyDescent="0.2">
      <c r="C511" s="14"/>
      <c r="D511" s="14"/>
    </row>
    <row r="514" spans="1:6" s="23" customFormat="1" ht="13.5" customHeight="1" x14ac:dyDescent="0.2">
      <c r="A514" s="10"/>
      <c r="B514" s="11"/>
      <c r="C514" s="14"/>
      <c r="D514" s="14"/>
      <c r="E514" s="29"/>
      <c r="F514" s="29"/>
    </row>
    <row r="515" spans="1:6" s="19" customFormat="1" ht="13.5" customHeight="1" x14ac:dyDescent="0.25">
      <c r="A515" s="15"/>
      <c r="B515" s="16"/>
      <c r="E515" s="18"/>
      <c r="F515" s="18"/>
    </row>
    <row r="516" spans="1:6" s="19" customFormat="1" ht="13.5" customHeight="1" x14ac:dyDescent="0.25">
      <c r="A516" s="15"/>
      <c r="B516" s="11"/>
      <c r="C516" s="12"/>
      <c r="D516" s="12"/>
      <c r="E516" s="18"/>
      <c r="F516" s="18"/>
    </row>
    <row r="517" spans="1:6" s="19" customFormat="1" ht="13.5" customHeight="1" x14ac:dyDescent="0.25">
      <c r="A517" s="15"/>
      <c r="B517" s="11"/>
      <c r="C517" s="14"/>
      <c r="D517" s="14"/>
      <c r="E517" s="18"/>
      <c r="F517" s="18"/>
    </row>
    <row r="518" spans="1:6" s="19" customFormat="1" ht="13.5" customHeight="1" x14ac:dyDescent="0.25">
      <c r="A518" s="15"/>
      <c r="B518" s="11"/>
      <c r="C518" s="12"/>
      <c r="D518" s="12"/>
      <c r="E518" s="18"/>
      <c r="F518" s="18"/>
    </row>
    <row r="519" spans="1:6" s="28" customFormat="1" ht="13.5" customHeight="1" x14ac:dyDescent="0.25">
      <c r="A519" s="24"/>
      <c r="B519" s="11"/>
      <c r="C519" s="14"/>
      <c r="D519" s="14"/>
      <c r="E519" s="27"/>
      <c r="F519" s="27"/>
    </row>
    <row r="520" spans="1:6" s="31" customFormat="1" ht="13.5" customHeight="1" x14ac:dyDescent="0.2">
      <c r="A520" s="30"/>
      <c r="B520" s="11"/>
      <c r="C520" s="14"/>
      <c r="D520" s="14"/>
    </row>
    <row r="521" spans="1:6" s="31" customFormat="1" ht="13.5" customHeight="1" x14ac:dyDescent="0.2">
      <c r="A521" s="30"/>
      <c r="B521" s="16"/>
      <c r="C521" s="19"/>
      <c r="D521" s="19"/>
    </row>
    <row r="522" spans="1:6" s="31" customFormat="1" ht="13.5" customHeight="1" x14ac:dyDescent="0.2">
      <c r="A522" s="32"/>
      <c r="B522" s="16"/>
      <c r="C522" s="19"/>
      <c r="D522" s="19"/>
    </row>
    <row r="523" spans="1:6" ht="13.5" customHeight="1" x14ac:dyDescent="0.2">
      <c r="A523" s="32"/>
      <c r="B523" s="16"/>
      <c r="C523" s="19"/>
      <c r="D523" s="19"/>
    </row>
    <row r="524" spans="1:6" ht="13.5" customHeight="1" x14ac:dyDescent="0.2">
      <c r="A524" s="32"/>
    </row>
    <row r="525" spans="1:6" ht="13.5" customHeight="1" x14ac:dyDescent="0.2">
      <c r="A525" s="32"/>
      <c r="C525" s="14"/>
      <c r="D525" s="14"/>
    </row>
    <row r="526" spans="1:6" ht="13.5" customHeight="1" x14ac:dyDescent="0.2">
      <c r="A526" s="32"/>
      <c r="B526" s="16"/>
      <c r="C526" s="19"/>
      <c r="D526" s="19"/>
    </row>
    <row r="527" spans="1:6" s="19" customFormat="1" ht="13.5" customHeight="1" x14ac:dyDescent="0.25">
      <c r="A527" s="15"/>
      <c r="B527" s="16"/>
      <c r="E527" s="18"/>
      <c r="F527" s="18"/>
    </row>
    <row r="529" spans="1:6" ht="13.5" customHeight="1" x14ac:dyDescent="0.2">
      <c r="C529" s="14"/>
      <c r="D529" s="14"/>
    </row>
    <row r="530" spans="1:6" ht="13.5" customHeight="1" x14ac:dyDescent="0.2">
      <c r="C530" s="14"/>
      <c r="D530" s="14"/>
    </row>
    <row r="531" spans="1:6" ht="13.5" customHeight="1" x14ac:dyDescent="0.2">
      <c r="C531" s="14"/>
      <c r="D531" s="14"/>
    </row>
    <row r="532" spans="1:6" ht="13.5" customHeight="1" x14ac:dyDescent="0.2">
      <c r="C532" s="14"/>
      <c r="D532" s="14"/>
    </row>
    <row r="533" spans="1:6" s="23" customFormat="1" ht="13.5" customHeight="1" x14ac:dyDescent="0.2">
      <c r="A533" s="10"/>
      <c r="B533" s="11"/>
      <c r="C533" s="14"/>
      <c r="D533" s="14"/>
      <c r="E533" s="29"/>
      <c r="F533" s="29"/>
    </row>
    <row r="534" spans="1:6" ht="13.5" customHeight="1" x14ac:dyDescent="0.2">
      <c r="B534" s="16"/>
      <c r="C534" s="19"/>
      <c r="D534" s="19"/>
    </row>
    <row r="535" spans="1:6" ht="13.5" customHeight="1" x14ac:dyDescent="0.2">
      <c r="B535" s="16"/>
      <c r="C535" s="19"/>
      <c r="D535" s="19"/>
    </row>
    <row r="536" spans="1:6" ht="13.5" customHeight="1" x14ac:dyDescent="0.2">
      <c r="B536" s="16"/>
      <c r="C536" s="19"/>
      <c r="D536" s="19"/>
    </row>
    <row r="537" spans="1:6" ht="13.5" customHeight="1" x14ac:dyDescent="0.2">
      <c r="B537" s="16"/>
      <c r="C537" s="19"/>
      <c r="D537" s="19"/>
    </row>
    <row r="538" spans="1:6" ht="13.5" customHeight="1" x14ac:dyDescent="0.2">
      <c r="B538" s="25"/>
      <c r="C538" s="26"/>
      <c r="D538" s="26"/>
    </row>
    <row r="539" spans="1:6" s="19" customFormat="1" ht="13.5" customHeight="1" x14ac:dyDescent="0.25">
      <c r="A539" s="15"/>
      <c r="B539" s="16"/>
      <c r="E539" s="18"/>
      <c r="F539" s="18"/>
    </row>
    <row r="540" spans="1:6" ht="13.5" customHeight="1" x14ac:dyDescent="0.2">
      <c r="B540" s="16"/>
      <c r="C540" s="19"/>
      <c r="D540" s="19"/>
    </row>
    <row r="541" spans="1:6" ht="13.5" customHeight="1" x14ac:dyDescent="0.2">
      <c r="C541" s="31"/>
      <c r="D541" s="31"/>
    </row>
    <row r="542" spans="1:6" ht="13.5" customHeight="1" x14ac:dyDescent="0.2">
      <c r="C542" s="31"/>
      <c r="D542" s="31"/>
    </row>
    <row r="543" spans="1:6" ht="13.5" customHeight="1" x14ac:dyDescent="0.2">
      <c r="C543" s="31"/>
      <c r="D543" s="31"/>
    </row>
    <row r="544" spans="1:6" ht="13.5" customHeight="1" x14ac:dyDescent="0.2">
      <c r="C544" s="31"/>
      <c r="D544" s="31"/>
    </row>
    <row r="545" spans="2:4" ht="13.5" customHeight="1" x14ac:dyDescent="0.2">
      <c r="C545" s="31"/>
      <c r="D545" s="31"/>
    </row>
    <row r="546" spans="2:4" ht="13.5" customHeight="1" x14ac:dyDescent="0.2">
      <c r="B546" s="16"/>
      <c r="C546" s="19"/>
      <c r="D546" s="19"/>
    </row>
    <row r="547" spans="2:4" ht="13.5" customHeight="1" x14ac:dyDescent="0.2">
      <c r="C547" s="14"/>
      <c r="D547" s="14"/>
    </row>
    <row r="548" spans="2:4" ht="13.5" customHeight="1" x14ac:dyDescent="0.2">
      <c r="C548" s="14"/>
      <c r="D548" s="14"/>
    </row>
    <row r="549" spans="2:4" ht="13.5" customHeight="1" x14ac:dyDescent="0.2">
      <c r="C549" s="14"/>
      <c r="D549" s="14"/>
    </row>
    <row r="550" spans="2:4" ht="13.5" customHeight="1" x14ac:dyDescent="0.2">
      <c r="C550" s="14"/>
      <c r="D550" s="14"/>
    </row>
    <row r="551" spans="2:4" ht="13.5" customHeight="1" x14ac:dyDescent="0.2">
      <c r="C551" s="14"/>
      <c r="D551" s="14"/>
    </row>
    <row r="552" spans="2:4" ht="13.5" customHeight="1" x14ac:dyDescent="0.2">
      <c r="C552" s="14"/>
      <c r="D552" s="14"/>
    </row>
    <row r="553" spans="2:4" ht="13.5" customHeight="1" x14ac:dyDescent="0.2">
      <c r="C553" s="14"/>
      <c r="D553" s="14"/>
    </row>
    <row r="554" spans="2:4" ht="13.5" customHeight="1" x14ac:dyDescent="0.2">
      <c r="C554" s="14"/>
      <c r="D554" s="14"/>
    </row>
    <row r="555" spans="2:4" ht="13.5" customHeight="1" x14ac:dyDescent="0.2">
      <c r="C555" s="14"/>
      <c r="D555" s="14"/>
    </row>
    <row r="556" spans="2:4" ht="13.5" customHeight="1" x14ac:dyDescent="0.2">
      <c r="C556" s="14"/>
      <c r="D556" s="14"/>
    </row>
    <row r="557" spans="2:4" ht="13.5" customHeight="1" x14ac:dyDescent="0.2">
      <c r="C557" s="14"/>
      <c r="D557" s="14"/>
    </row>
    <row r="558" spans="2:4" ht="13.5" customHeight="1" x14ac:dyDescent="0.2">
      <c r="B558" s="16"/>
      <c r="C558" s="19"/>
      <c r="D558" s="19"/>
    </row>
    <row r="563" spans="3:4" ht="13.5" customHeight="1" x14ac:dyDescent="0.2">
      <c r="C563" s="14"/>
      <c r="D563" s="14"/>
    </row>
    <row r="564" spans="3:4" ht="13.5" customHeight="1" x14ac:dyDescent="0.2">
      <c r="C564" s="14"/>
      <c r="D564" s="14"/>
    </row>
    <row r="565" spans="3:4" ht="13.5" customHeight="1" x14ac:dyDescent="0.2">
      <c r="C565" s="14"/>
      <c r="D565" s="14"/>
    </row>
    <row r="566" spans="3:4" ht="13.5" customHeight="1" x14ac:dyDescent="0.2">
      <c r="C566" s="14"/>
      <c r="D566" s="14"/>
    </row>
    <row r="567" spans="3:4" ht="13.5" customHeight="1" x14ac:dyDescent="0.2">
      <c r="C567" s="14"/>
      <c r="D567" s="14"/>
    </row>
    <row r="568" spans="3:4" ht="13.5" customHeight="1" x14ac:dyDescent="0.2">
      <c r="C568" s="14"/>
      <c r="D568" s="14"/>
    </row>
    <row r="569" spans="3:4" ht="13.5" customHeight="1" x14ac:dyDescent="0.2">
      <c r="C569" s="14"/>
      <c r="D569" s="14"/>
    </row>
    <row r="570" spans="3:4" ht="13.5" customHeight="1" x14ac:dyDescent="0.2">
      <c r="C570" s="14"/>
      <c r="D570" s="14"/>
    </row>
    <row r="572" spans="3:4" ht="13.5" customHeight="1" x14ac:dyDescent="0.2">
      <c r="C572" s="14"/>
      <c r="D572" s="14"/>
    </row>
    <row r="573" spans="3:4" ht="13.5" customHeight="1" x14ac:dyDescent="0.2">
      <c r="C573" s="14"/>
      <c r="D573" s="14"/>
    </row>
    <row r="574" spans="3:4" ht="13.5" customHeight="1" x14ac:dyDescent="0.2">
      <c r="C574" s="14"/>
      <c r="D574" s="14"/>
    </row>
    <row r="575" spans="3:4" ht="13.5" customHeight="1" x14ac:dyDescent="0.2">
      <c r="C575" s="14"/>
      <c r="D575" s="14"/>
    </row>
    <row r="576" spans="3:4" ht="13.5" customHeight="1" x14ac:dyDescent="0.2">
      <c r="C576" s="14"/>
      <c r="D576" s="14"/>
    </row>
    <row r="577" spans="3:4" ht="13.5" customHeight="1" x14ac:dyDescent="0.2">
      <c r="C577" s="14"/>
      <c r="D577" s="14"/>
    </row>
    <row r="578" spans="3:4" ht="13.5" customHeight="1" x14ac:dyDescent="0.2">
      <c r="C578" s="14"/>
      <c r="D578" s="14"/>
    </row>
    <row r="579" spans="3:4" ht="13.5" customHeight="1" x14ac:dyDescent="0.2">
      <c r="C579" s="14"/>
      <c r="D579" s="14"/>
    </row>
    <row r="580" spans="3:4" ht="13.5" customHeight="1" x14ac:dyDescent="0.2">
      <c r="C580" s="14"/>
      <c r="D580" s="14"/>
    </row>
    <row r="581" spans="3:4" ht="13.5" customHeight="1" x14ac:dyDescent="0.2">
      <c r="C581" s="14"/>
      <c r="D581" s="14"/>
    </row>
    <row r="582" spans="3:4" ht="13.5" customHeight="1" x14ac:dyDescent="0.2">
      <c r="C582" s="14"/>
      <c r="D582" s="14"/>
    </row>
    <row r="583" spans="3:4" ht="13.5" customHeight="1" x14ac:dyDescent="0.2">
      <c r="C583" s="14"/>
      <c r="D583" s="14"/>
    </row>
    <row r="584" spans="3:4" ht="13.5" customHeight="1" x14ac:dyDescent="0.2">
      <c r="C584" s="14"/>
      <c r="D584" s="14"/>
    </row>
    <row r="585" spans="3:4" ht="13.5" customHeight="1" x14ac:dyDescent="0.2">
      <c r="C585" s="14"/>
      <c r="D585" s="14"/>
    </row>
    <row r="586" spans="3:4" ht="13.5" customHeight="1" x14ac:dyDescent="0.2">
      <c r="C586" s="14"/>
      <c r="D586" s="14"/>
    </row>
    <row r="587" spans="3:4" ht="13.5" customHeight="1" x14ac:dyDescent="0.2">
      <c r="C587" s="14"/>
      <c r="D587" s="14"/>
    </row>
    <row r="588" spans="3:4" ht="13.5" customHeight="1" x14ac:dyDescent="0.2">
      <c r="C588" s="14"/>
      <c r="D588" s="14"/>
    </row>
    <row r="589" spans="3:4" ht="13.5" customHeight="1" x14ac:dyDescent="0.2">
      <c r="C589" s="14"/>
      <c r="D589" s="14"/>
    </row>
    <row r="590" spans="3:4" ht="13.5" customHeight="1" x14ac:dyDescent="0.2">
      <c r="C590" s="14"/>
      <c r="D590" s="14"/>
    </row>
    <row r="591" spans="3:4" ht="13.5" customHeight="1" x14ac:dyDescent="0.2">
      <c r="C591" s="14"/>
      <c r="D591" s="14"/>
    </row>
    <row r="592" spans="3:4" ht="13.5" customHeight="1" x14ac:dyDescent="0.2">
      <c r="C592" s="14"/>
      <c r="D592" s="14"/>
    </row>
    <row r="593" spans="3:4" ht="13.5" customHeight="1" x14ac:dyDescent="0.2">
      <c r="C593" s="14"/>
      <c r="D593" s="14"/>
    </row>
    <row r="594" spans="3:4" ht="13.5" customHeight="1" x14ac:dyDescent="0.2">
      <c r="C594" s="14"/>
      <c r="D594" s="14"/>
    </row>
    <row r="595" spans="3:4" ht="13.5" customHeight="1" x14ac:dyDescent="0.2">
      <c r="C595" s="14"/>
      <c r="D595" s="14"/>
    </row>
    <row r="596" spans="3:4" ht="13.5" customHeight="1" x14ac:dyDescent="0.2">
      <c r="C596" s="14"/>
      <c r="D596" s="14"/>
    </row>
    <row r="597" spans="3:4" ht="13.5" customHeight="1" x14ac:dyDescent="0.2">
      <c r="C597" s="14"/>
      <c r="D597" s="14"/>
    </row>
    <row r="598" spans="3:4" ht="13.5" customHeight="1" x14ac:dyDescent="0.2">
      <c r="C598" s="14"/>
      <c r="D598" s="14"/>
    </row>
    <row r="599" spans="3:4" ht="13.5" customHeight="1" x14ac:dyDescent="0.2">
      <c r="C599" s="14"/>
      <c r="D599" s="14"/>
    </row>
    <row r="600" spans="3:4" ht="13.5" customHeight="1" x14ac:dyDescent="0.2">
      <c r="C600" s="14"/>
      <c r="D600" s="14"/>
    </row>
    <row r="601" spans="3:4" ht="13.5" customHeight="1" x14ac:dyDescent="0.2">
      <c r="C601" s="14"/>
      <c r="D601" s="14"/>
    </row>
    <row r="602" spans="3:4" ht="13.5" customHeight="1" x14ac:dyDescent="0.2">
      <c r="C602" s="14"/>
      <c r="D602" s="14"/>
    </row>
    <row r="603" spans="3:4" ht="13.5" customHeight="1" x14ac:dyDescent="0.2">
      <c r="C603" s="14"/>
      <c r="D603" s="14"/>
    </row>
    <row r="604" spans="3:4" ht="13.5" customHeight="1" x14ac:dyDescent="0.2">
      <c r="C604" s="14"/>
      <c r="D604" s="14"/>
    </row>
    <row r="605" spans="3:4" ht="13.5" customHeight="1" x14ac:dyDescent="0.2">
      <c r="C605" s="14"/>
      <c r="D605" s="14"/>
    </row>
    <row r="606" spans="3:4" ht="13.5" customHeight="1" x14ac:dyDescent="0.2">
      <c r="C606" s="14"/>
      <c r="D606" s="14"/>
    </row>
    <row r="607" spans="3:4" ht="13.5" customHeight="1" x14ac:dyDescent="0.2">
      <c r="C607" s="14"/>
      <c r="D607" s="14"/>
    </row>
    <row r="608" spans="3:4" ht="13.5" customHeight="1" x14ac:dyDescent="0.2">
      <c r="C608" s="14"/>
      <c r="D608" s="14"/>
    </row>
    <row r="609" spans="3:4" ht="13.5" customHeight="1" x14ac:dyDescent="0.2">
      <c r="C609" s="14"/>
      <c r="D609" s="14"/>
    </row>
    <row r="610" spans="3:4" ht="13.5" customHeight="1" x14ac:dyDescent="0.2">
      <c r="C610" s="14"/>
      <c r="D610" s="14"/>
    </row>
    <row r="611" spans="3:4" ht="13.5" customHeight="1" x14ac:dyDescent="0.2">
      <c r="C611" s="14"/>
      <c r="D611" s="14"/>
    </row>
    <row r="612" spans="3:4" ht="13.5" customHeight="1" x14ac:dyDescent="0.2">
      <c r="C612" s="14"/>
      <c r="D612" s="14"/>
    </row>
    <row r="613" spans="3:4" ht="13.5" customHeight="1" x14ac:dyDescent="0.2">
      <c r="C613" s="14"/>
      <c r="D613" s="14"/>
    </row>
    <row r="614" spans="3:4" ht="13.5" customHeight="1" x14ac:dyDescent="0.2">
      <c r="C614" s="14"/>
      <c r="D614" s="14"/>
    </row>
    <row r="615" spans="3:4" ht="13.5" customHeight="1" x14ac:dyDescent="0.2">
      <c r="C615" s="14"/>
      <c r="D615" s="14"/>
    </row>
    <row r="616" spans="3:4" ht="13.5" customHeight="1" x14ac:dyDescent="0.2">
      <c r="C616" s="14"/>
      <c r="D616" s="14"/>
    </row>
    <row r="617" spans="3:4" ht="13.5" customHeight="1" x14ac:dyDescent="0.2">
      <c r="C617" s="14"/>
      <c r="D617" s="14"/>
    </row>
    <row r="618" spans="3:4" ht="13.5" customHeight="1" x14ac:dyDescent="0.2">
      <c r="C618" s="14"/>
      <c r="D618" s="14"/>
    </row>
    <row r="619" spans="3:4" ht="13.5" customHeight="1" x14ac:dyDescent="0.2">
      <c r="C619" s="14"/>
      <c r="D619" s="14"/>
    </row>
    <row r="620" spans="3:4" ht="13.5" customHeight="1" x14ac:dyDescent="0.2">
      <c r="C620" s="14"/>
      <c r="D620" s="14"/>
    </row>
    <row r="621" spans="3:4" ht="13.5" customHeight="1" x14ac:dyDescent="0.2">
      <c r="C621" s="14"/>
      <c r="D621" s="14"/>
    </row>
    <row r="622" spans="3:4" ht="13.5" customHeight="1" x14ac:dyDescent="0.2">
      <c r="C622" s="14"/>
      <c r="D622" s="14"/>
    </row>
    <row r="623" spans="3:4" ht="13.5" customHeight="1" x14ac:dyDescent="0.2">
      <c r="C623" s="14"/>
      <c r="D623" s="14"/>
    </row>
    <row r="624" spans="3:4" ht="13.5" customHeight="1" x14ac:dyDescent="0.2">
      <c r="C624" s="14"/>
      <c r="D624" s="14"/>
    </row>
    <row r="625" spans="3:4" ht="13.5" customHeight="1" x14ac:dyDescent="0.2">
      <c r="C625" s="14"/>
      <c r="D625" s="14"/>
    </row>
    <row r="626" spans="3:4" ht="13.5" customHeight="1" x14ac:dyDescent="0.2">
      <c r="C626" s="14"/>
      <c r="D626" s="14"/>
    </row>
    <row r="627" spans="3:4" ht="13.5" customHeight="1" x14ac:dyDescent="0.2">
      <c r="C627" s="14"/>
      <c r="D627" s="14"/>
    </row>
    <row r="628" spans="3:4" ht="13.5" customHeight="1" x14ac:dyDescent="0.2">
      <c r="C628" s="14"/>
      <c r="D628" s="14"/>
    </row>
    <row r="629" spans="3:4" ht="13.5" customHeight="1" x14ac:dyDescent="0.2">
      <c r="C629" s="14"/>
      <c r="D629" s="14"/>
    </row>
    <row r="630" spans="3:4" ht="13.5" customHeight="1" x14ac:dyDescent="0.2">
      <c r="C630" s="14"/>
      <c r="D630" s="14"/>
    </row>
    <row r="631" spans="3:4" ht="13.5" customHeight="1" x14ac:dyDescent="0.2">
      <c r="C631" s="14"/>
      <c r="D631" s="14"/>
    </row>
    <row r="632" spans="3:4" ht="13.5" customHeight="1" x14ac:dyDescent="0.2">
      <c r="C632" s="14"/>
      <c r="D632" s="14"/>
    </row>
    <row r="633" spans="3:4" ht="13.5" customHeight="1" x14ac:dyDescent="0.2">
      <c r="C633" s="14"/>
      <c r="D633" s="14"/>
    </row>
    <row r="634" spans="3:4" ht="13.5" customHeight="1" x14ac:dyDescent="0.2">
      <c r="C634" s="14"/>
      <c r="D634" s="14"/>
    </row>
    <row r="635" spans="3:4" ht="13.5" customHeight="1" x14ac:dyDescent="0.2">
      <c r="C635" s="14"/>
      <c r="D635" s="14"/>
    </row>
    <row r="636" spans="3:4" ht="13.5" customHeight="1" x14ac:dyDescent="0.2">
      <c r="C636" s="14"/>
      <c r="D636" s="14"/>
    </row>
    <row r="637" spans="3:4" ht="13.5" customHeight="1" x14ac:dyDescent="0.2">
      <c r="C637" s="14"/>
      <c r="D637" s="14"/>
    </row>
    <row r="638" spans="3:4" ht="13.5" customHeight="1" x14ac:dyDescent="0.2">
      <c r="C638" s="14"/>
      <c r="D638" s="14"/>
    </row>
    <row r="639" spans="3:4" ht="13.5" customHeight="1" x14ac:dyDescent="0.2">
      <c r="C639" s="14"/>
      <c r="D639" s="14"/>
    </row>
    <row r="640" spans="3:4" ht="13.5" customHeight="1" x14ac:dyDescent="0.2">
      <c r="C640" s="14"/>
      <c r="D640" s="14"/>
    </row>
    <row r="641" spans="3:4" ht="13.5" customHeight="1" x14ac:dyDescent="0.2">
      <c r="C641" s="14"/>
      <c r="D641" s="14"/>
    </row>
    <row r="642" spans="3:4" ht="13.5" customHeight="1" x14ac:dyDescent="0.2">
      <c r="C642" s="14"/>
      <c r="D642" s="14"/>
    </row>
    <row r="643" spans="3:4" ht="13.5" customHeight="1" x14ac:dyDescent="0.2">
      <c r="C643" s="14"/>
      <c r="D643" s="14"/>
    </row>
    <row r="644" spans="3:4" ht="13.5" customHeight="1" x14ac:dyDescent="0.2">
      <c r="C644" s="14"/>
      <c r="D644" s="14"/>
    </row>
    <row r="645" spans="3:4" ht="13.5" customHeight="1" x14ac:dyDescent="0.2">
      <c r="C645" s="14"/>
      <c r="D645" s="14"/>
    </row>
    <row r="646" spans="3:4" ht="13.5" customHeight="1" x14ac:dyDescent="0.2">
      <c r="C646" s="14"/>
      <c r="D646" s="14"/>
    </row>
    <row r="647" spans="3:4" ht="13.5" customHeight="1" x14ac:dyDescent="0.2">
      <c r="C647" s="14"/>
      <c r="D647" s="14"/>
    </row>
    <row r="648" spans="3:4" ht="13.5" customHeight="1" x14ac:dyDescent="0.2">
      <c r="C648" s="14"/>
      <c r="D648" s="14"/>
    </row>
    <row r="651" spans="3:4" ht="13.5" customHeight="1" x14ac:dyDescent="0.2">
      <c r="C651" s="14"/>
      <c r="D651" s="14"/>
    </row>
    <row r="653" spans="3:4" ht="13.5" customHeight="1" x14ac:dyDescent="0.2">
      <c r="C653" s="14"/>
      <c r="D653" s="14"/>
    </row>
    <row r="654" spans="3:4" ht="13.5" customHeight="1" x14ac:dyDescent="0.2">
      <c r="C654" s="14"/>
      <c r="D654" s="14"/>
    </row>
    <row r="655" spans="3:4" ht="13.5" customHeight="1" x14ac:dyDescent="0.2">
      <c r="C655" s="14"/>
      <c r="D655" s="14"/>
    </row>
    <row r="656" spans="3:4" ht="13.5" customHeight="1" x14ac:dyDescent="0.2">
      <c r="C656" s="14"/>
      <c r="D656" s="14"/>
    </row>
    <row r="657" spans="3:4" ht="13.5" customHeight="1" x14ac:dyDescent="0.2">
      <c r="C657" s="14"/>
      <c r="D657" s="14"/>
    </row>
    <row r="658" spans="3:4" ht="13.5" customHeight="1" x14ac:dyDescent="0.2">
      <c r="C658" s="14"/>
      <c r="D658" s="14"/>
    </row>
    <row r="659" spans="3:4" ht="13.5" customHeight="1" x14ac:dyDescent="0.2">
      <c r="C659" s="14"/>
      <c r="D659" s="14"/>
    </row>
    <row r="660" spans="3:4" ht="13.5" customHeight="1" x14ac:dyDescent="0.2">
      <c r="C660" s="14"/>
      <c r="D660" s="14"/>
    </row>
    <row r="661" spans="3:4" ht="13.5" customHeight="1" x14ac:dyDescent="0.2">
      <c r="C661" s="14"/>
      <c r="D661" s="14"/>
    </row>
    <row r="662" spans="3:4" ht="13.5" customHeight="1" x14ac:dyDescent="0.2">
      <c r="C662" s="14"/>
      <c r="D662" s="14"/>
    </row>
    <row r="663" spans="3:4" ht="13.5" customHeight="1" x14ac:dyDescent="0.2">
      <c r="C663" s="14"/>
      <c r="D663" s="14"/>
    </row>
    <row r="664" spans="3:4" ht="13.5" customHeight="1" x14ac:dyDescent="0.2">
      <c r="C664" s="14"/>
      <c r="D664" s="14"/>
    </row>
    <row r="665" spans="3:4" ht="13.5" customHeight="1" x14ac:dyDescent="0.2">
      <c r="C665" s="14"/>
      <c r="D665" s="14"/>
    </row>
    <row r="666" spans="3:4" ht="13.5" customHeight="1" x14ac:dyDescent="0.2">
      <c r="C666" s="14"/>
      <c r="D666" s="14"/>
    </row>
    <row r="667" spans="3:4" ht="13.5" customHeight="1" x14ac:dyDescent="0.2">
      <c r="C667" s="14"/>
      <c r="D667" s="14"/>
    </row>
    <row r="668" spans="3:4" ht="13.5" customHeight="1" x14ac:dyDescent="0.2">
      <c r="C668" s="14"/>
      <c r="D668" s="14"/>
    </row>
    <row r="671" spans="3:4" ht="13.5" customHeight="1" x14ac:dyDescent="0.2">
      <c r="C671" s="14"/>
      <c r="D671" s="14"/>
    </row>
    <row r="673" spans="3:4" ht="13.5" customHeight="1" x14ac:dyDescent="0.2">
      <c r="C673" s="14"/>
      <c r="D673" s="14"/>
    </row>
    <row r="674" spans="3:4" ht="13.5" customHeight="1" x14ac:dyDescent="0.2">
      <c r="C674" s="14"/>
      <c r="D674" s="14"/>
    </row>
    <row r="675" spans="3:4" ht="13.5" customHeight="1" x14ac:dyDescent="0.2">
      <c r="C675" s="14"/>
      <c r="D675" s="14"/>
    </row>
    <row r="676" spans="3:4" ht="13.5" customHeight="1" x14ac:dyDescent="0.2">
      <c r="C676" s="14"/>
      <c r="D676" s="14"/>
    </row>
    <row r="677" spans="3:4" ht="13.5" customHeight="1" x14ac:dyDescent="0.2">
      <c r="C677" s="14"/>
      <c r="D677" s="14"/>
    </row>
    <row r="678" spans="3:4" ht="13.5" customHeight="1" x14ac:dyDescent="0.2">
      <c r="C678" s="14"/>
      <c r="D678" s="14"/>
    </row>
    <row r="679" spans="3:4" ht="13.5" customHeight="1" x14ac:dyDescent="0.2">
      <c r="C679" s="14"/>
      <c r="D679" s="14"/>
    </row>
    <row r="680" spans="3:4" ht="13.5" customHeight="1" x14ac:dyDescent="0.2">
      <c r="C680" s="14"/>
      <c r="D680" s="14"/>
    </row>
    <row r="681" spans="3:4" ht="13.5" customHeight="1" x14ac:dyDescent="0.2">
      <c r="C681" s="14"/>
      <c r="D681" s="14"/>
    </row>
    <row r="682" spans="3:4" ht="13.5" customHeight="1" x14ac:dyDescent="0.2">
      <c r="C682" s="14"/>
      <c r="D682" s="14"/>
    </row>
    <row r="683" spans="3:4" ht="13.5" customHeight="1" x14ac:dyDescent="0.2">
      <c r="C683" s="14"/>
      <c r="D683" s="14"/>
    </row>
    <row r="684" spans="3:4" ht="13.5" customHeight="1" x14ac:dyDescent="0.2">
      <c r="C684" s="14"/>
      <c r="D684" s="14"/>
    </row>
    <row r="685" spans="3:4" ht="13.5" customHeight="1" x14ac:dyDescent="0.2">
      <c r="C685" s="14"/>
      <c r="D685" s="14"/>
    </row>
    <row r="686" spans="3:4" ht="13.5" customHeight="1" x14ac:dyDescent="0.2">
      <c r="C686" s="14"/>
      <c r="D686" s="14"/>
    </row>
    <row r="687" spans="3:4" ht="13.5" customHeight="1" x14ac:dyDescent="0.2">
      <c r="C687" s="14"/>
      <c r="D687" s="14"/>
    </row>
    <row r="688" spans="3:4" ht="13.5" customHeight="1" x14ac:dyDescent="0.2">
      <c r="C688" s="14"/>
      <c r="D688" s="14"/>
    </row>
    <row r="689" spans="3:4" ht="13.5" customHeight="1" x14ac:dyDescent="0.2">
      <c r="C689" s="14"/>
      <c r="D689" s="14"/>
    </row>
    <row r="690" spans="3:4" ht="13.5" customHeight="1" x14ac:dyDescent="0.2">
      <c r="C690" s="14"/>
      <c r="D690" s="14"/>
    </row>
    <row r="691" spans="3:4" ht="13.5" customHeight="1" x14ac:dyDescent="0.2">
      <c r="C691" s="14"/>
      <c r="D691" s="14"/>
    </row>
    <row r="692" spans="3:4" ht="13.5" customHeight="1" x14ac:dyDescent="0.2">
      <c r="C692" s="14"/>
      <c r="D692" s="14"/>
    </row>
    <row r="693" spans="3:4" ht="13.5" customHeight="1" x14ac:dyDescent="0.2">
      <c r="C693" s="14"/>
      <c r="D693" s="14"/>
    </row>
    <row r="694" spans="3:4" ht="13.5" customHeight="1" x14ac:dyDescent="0.2">
      <c r="C694" s="14"/>
      <c r="D694" s="14"/>
    </row>
    <row r="697" spans="3:4" ht="13.5" customHeight="1" x14ac:dyDescent="0.2">
      <c r="C697" s="14"/>
      <c r="D697" s="14"/>
    </row>
    <row r="699" spans="3:4" ht="13.5" customHeight="1" x14ac:dyDescent="0.2">
      <c r="C699" s="14"/>
      <c r="D699" s="14"/>
    </row>
    <row r="700" spans="3:4" ht="13.5" customHeight="1" x14ac:dyDescent="0.2">
      <c r="C700" s="14"/>
      <c r="D700" s="14"/>
    </row>
    <row r="701" spans="3:4" ht="13.5" customHeight="1" x14ac:dyDescent="0.2">
      <c r="C701" s="14"/>
      <c r="D701" s="14"/>
    </row>
    <row r="702" spans="3:4" ht="13.5" customHeight="1" x14ac:dyDescent="0.2">
      <c r="C702" s="14"/>
      <c r="D702" s="14"/>
    </row>
    <row r="703" spans="3:4" ht="13.5" customHeight="1" x14ac:dyDescent="0.2">
      <c r="C703" s="14"/>
      <c r="D703" s="14"/>
    </row>
    <row r="704" spans="3:4" ht="13.5" customHeight="1" x14ac:dyDescent="0.2">
      <c r="C704" s="14"/>
      <c r="D704" s="14"/>
    </row>
    <row r="705" spans="3:4" ht="13.5" customHeight="1" x14ac:dyDescent="0.2">
      <c r="C705" s="14"/>
      <c r="D705" s="14"/>
    </row>
    <row r="706" spans="3:4" ht="13.5" customHeight="1" x14ac:dyDescent="0.2">
      <c r="C706" s="14"/>
      <c r="D706" s="14"/>
    </row>
    <row r="707" spans="3:4" ht="13.5" customHeight="1" x14ac:dyDescent="0.2">
      <c r="C707" s="14"/>
      <c r="D707" s="14"/>
    </row>
    <row r="708" spans="3:4" ht="13.5" customHeight="1" x14ac:dyDescent="0.2">
      <c r="C708" s="14"/>
      <c r="D708" s="14"/>
    </row>
    <row r="709" spans="3:4" ht="13.5" customHeight="1" x14ac:dyDescent="0.2">
      <c r="C709" s="14"/>
      <c r="D709" s="14"/>
    </row>
    <row r="710" spans="3:4" ht="13.5" customHeight="1" x14ac:dyDescent="0.2">
      <c r="C710" s="14"/>
      <c r="D710" s="14"/>
    </row>
    <row r="711" spans="3:4" ht="13.5" customHeight="1" x14ac:dyDescent="0.2">
      <c r="C711" s="14"/>
      <c r="D711" s="14"/>
    </row>
    <row r="712" spans="3:4" ht="13.5" customHeight="1" x14ac:dyDescent="0.2">
      <c r="C712" s="14"/>
      <c r="D712" s="14"/>
    </row>
    <row r="713" spans="3:4" ht="13.5" customHeight="1" x14ac:dyDescent="0.2">
      <c r="C713" s="14"/>
      <c r="D713" s="14"/>
    </row>
    <row r="714" spans="3:4" ht="13.5" customHeight="1" x14ac:dyDescent="0.2">
      <c r="C714" s="14"/>
      <c r="D714" s="14"/>
    </row>
    <row r="715" spans="3:4" ht="13.5" customHeight="1" x14ac:dyDescent="0.2">
      <c r="C715" s="14"/>
      <c r="D715" s="14"/>
    </row>
    <row r="716" spans="3:4" ht="13.5" customHeight="1" x14ac:dyDescent="0.2">
      <c r="C716" s="14"/>
      <c r="D716" s="14"/>
    </row>
    <row r="717" spans="3:4" ht="13.5" customHeight="1" x14ac:dyDescent="0.2">
      <c r="C717" s="14"/>
      <c r="D717" s="14"/>
    </row>
    <row r="718" spans="3:4" ht="13.5" customHeight="1" x14ac:dyDescent="0.2">
      <c r="C718" s="14"/>
      <c r="D718" s="14"/>
    </row>
    <row r="719" spans="3:4" ht="13.5" customHeight="1" x14ac:dyDescent="0.2">
      <c r="C719" s="14"/>
      <c r="D719" s="14"/>
    </row>
    <row r="720" spans="3:4" ht="13.5" customHeight="1" x14ac:dyDescent="0.2">
      <c r="C720" s="14"/>
      <c r="D720" s="14"/>
    </row>
    <row r="724" spans="3:4" ht="13.5" customHeight="1" x14ac:dyDescent="0.2">
      <c r="C724" s="14"/>
      <c r="D724" s="14"/>
    </row>
    <row r="725" spans="3:4" ht="13.5" customHeight="1" x14ac:dyDescent="0.2">
      <c r="C725" s="14"/>
      <c r="D725" s="14"/>
    </row>
    <row r="726" spans="3:4" ht="13.5" customHeight="1" x14ac:dyDescent="0.2">
      <c r="C726" s="14"/>
      <c r="D726" s="14"/>
    </row>
    <row r="727" spans="3:4" ht="13.5" customHeight="1" x14ac:dyDescent="0.2">
      <c r="C727" s="14"/>
      <c r="D727" s="14"/>
    </row>
    <row r="728" spans="3:4" ht="13.5" customHeight="1" x14ac:dyDescent="0.2">
      <c r="C728" s="14"/>
      <c r="D728" s="14"/>
    </row>
    <row r="729" spans="3:4" ht="13.5" customHeight="1" x14ac:dyDescent="0.2">
      <c r="C729" s="14"/>
      <c r="D729" s="14"/>
    </row>
    <row r="733" spans="3:4" ht="13.5" customHeight="1" x14ac:dyDescent="0.2">
      <c r="C733" s="14"/>
      <c r="D733" s="14"/>
    </row>
    <row r="734" spans="3:4" ht="13.5" customHeight="1" x14ac:dyDescent="0.2">
      <c r="C734" s="14"/>
      <c r="D734" s="14"/>
    </row>
    <row r="735" spans="3:4" ht="13.5" customHeight="1" x14ac:dyDescent="0.2">
      <c r="C735" s="14"/>
      <c r="D735" s="14"/>
    </row>
    <row r="736" spans="3:4" ht="13.5" customHeight="1" x14ac:dyDescent="0.2">
      <c r="C736" s="14"/>
      <c r="D736" s="14"/>
    </row>
    <row r="737" spans="3:4" ht="13.5" customHeight="1" x14ac:dyDescent="0.2">
      <c r="C737" s="14"/>
      <c r="D737" s="14"/>
    </row>
    <row r="738" spans="3:4" ht="13.5" customHeight="1" x14ac:dyDescent="0.2">
      <c r="C738" s="14"/>
      <c r="D738" s="14"/>
    </row>
    <row r="739" spans="3:4" ht="13.5" customHeight="1" x14ac:dyDescent="0.2">
      <c r="C739" s="14"/>
      <c r="D739" s="14"/>
    </row>
    <row r="740" spans="3:4" ht="13.5" customHeight="1" x14ac:dyDescent="0.2">
      <c r="C740" s="14"/>
      <c r="D740" s="14"/>
    </row>
    <row r="741" spans="3:4" ht="13.5" customHeight="1" x14ac:dyDescent="0.2">
      <c r="C741" s="14"/>
      <c r="D741" s="14"/>
    </row>
    <row r="742" spans="3:4" ht="13.5" customHeight="1" x14ac:dyDescent="0.2">
      <c r="C742" s="14"/>
      <c r="D742" s="14"/>
    </row>
    <row r="743" spans="3:4" ht="13.5" customHeight="1" x14ac:dyDescent="0.2">
      <c r="C743" s="14"/>
      <c r="D743" s="14"/>
    </row>
    <row r="744" spans="3:4" ht="13.5" customHeight="1" x14ac:dyDescent="0.2">
      <c r="C744" s="14"/>
      <c r="D744" s="14"/>
    </row>
    <row r="745" spans="3:4" ht="13.5" customHeight="1" x14ac:dyDescent="0.2">
      <c r="C745" s="14"/>
      <c r="D745" s="14"/>
    </row>
    <row r="746" spans="3:4" ht="13.5" customHeight="1" x14ac:dyDescent="0.2">
      <c r="C746" s="14"/>
      <c r="D746" s="14"/>
    </row>
    <row r="747" spans="3:4" ht="13.5" customHeight="1" x14ac:dyDescent="0.2">
      <c r="C747" s="14"/>
      <c r="D747" s="14"/>
    </row>
    <row r="748" spans="3:4" ht="13.5" customHeight="1" x14ac:dyDescent="0.2">
      <c r="C748" s="14"/>
      <c r="D748" s="14"/>
    </row>
    <row r="749" spans="3:4" ht="13.5" customHeight="1" x14ac:dyDescent="0.2">
      <c r="C749" s="14"/>
      <c r="D749" s="14"/>
    </row>
    <row r="750" spans="3:4" ht="13.5" customHeight="1" x14ac:dyDescent="0.2">
      <c r="C750" s="14"/>
      <c r="D750" s="14"/>
    </row>
    <row r="751" spans="3:4" ht="13.5" customHeight="1" x14ac:dyDescent="0.2">
      <c r="C751" s="14"/>
      <c r="D751" s="14"/>
    </row>
    <row r="752" spans="3:4" ht="13.5" customHeight="1" x14ac:dyDescent="0.2">
      <c r="C752" s="14"/>
      <c r="D752" s="14"/>
    </row>
    <row r="753" spans="3:4" ht="13.5" customHeight="1" x14ac:dyDescent="0.2">
      <c r="C753" s="14"/>
      <c r="D753" s="14"/>
    </row>
    <row r="754" spans="3:4" ht="13.5" customHeight="1" x14ac:dyDescent="0.2">
      <c r="C754" s="14"/>
      <c r="D754" s="14"/>
    </row>
    <row r="755" spans="3:4" ht="13.5" customHeight="1" x14ac:dyDescent="0.2">
      <c r="C755" s="14"/>
      <c r="D755" s="14"/>
    </row>
    <row r="756" spans="3:4" ht="13.5" customHeight="1" x14ac:dyDescent="0.2">
      <c r="C756" s="14"/>
      <c r="D756" s="14"/>
    </row>
    <row r="757" spans="3:4" ht="13.5" customHeight="1" x14ac:dyDescent="0.2">
      <c r="C757" s="14"/>
      <c r="D757" s="14"/>
    </row>
    <row r="758" spans="3:4" ht="13.5" customHeight="1" x14ac:dyDescent="0.2">
      <c r="C758" s="14"/>
      <c r="D758" s="14"/>
    </row>
    <row r="759" spans="3:4" ht="13.5" customHeight="1" x14ac:dyDescent="0.2">
      <c r="C759" s="14"/>
      <c r="D759" s="14"/>
    </row>
    <row r="760" spans="3:4" ht="13.5" customHeight="1" x14ac:dyDescent="0.2">
      <c r="C760" s="14"/>
      <c r="D760" s="14"/>
    </row>
    <row r="761" spans="3:4" ht="13.5" customHeight="1" x14ac:dyDescent="0.2">
      <c r="C761" s="14"/>
      <c r="D761" s="14"/>
    </row>
    <row r="762" spans="3:4" ht="13.5" customHeight="1" x14ac:dyDescent="0.2">
      <c r="C762" s="14"/>
      <c r="D762" s="14"/>
    </row>
    <row r="763" spans="3:4" ht="13.5" customHeight="1" x14ac:dyDescent="0.2">
      <c r="C763" s="14"/>
      <c r="D763" s="14"/>
    </row>
    <row r="764" spans="3:4" ht="13.5" customHeight="1" x14ac:dyDescent="0.2">
      <c r="C764" s="14"/>
      <c r="D764" s="14"/>
    </row>
    <row r="765" spans="3:4" ht="13.5" customHeight="1" x14ac:dyDescent="0.2">
      <c r="C765" s="14"/>
      <c r="D765" s="14"/>
    </row>
    <row r="766" spans="3:4" ht="13.5" customHeight="1" x14ac:dyDescent="0.2">
      <c r="C766" s="14"/>
      <c r="D766" s="14"/>
    </row>
    <row r="768" spans="3:4" ht="13.5" customHeight="1" x14ac:dyDescent="0.2">
      <c r="C768" s="14"/>
      <c r="D768" s="14"/>
    </row>
    <row r="769" spans="3:4" ht="13.5" customHeight="1" x14ac:dyDescent="0.2">
      <c r="C769" s="14"/>
      <c r="D769" s="14"/>
    </row>
    <row r="770" spans="3:4" ht="13.5" customHeight="1" x14ac:dyDescent="0.2">
      <c r="C770" s="14"/>
      <c r="D770" s="14"/>
    </row>
    <row r="772" spans="3:4" ht="13.5" customHeight="1" x14ac:dyDescent="0.2">
      <c r="C772" s="14"/>
      <c r="D772" s="14"/>
    </row>
    <row r="773" spans="3:4" ht="13.5" customHeight="1" x14ac:dyDescent="0.2">
      <c r="C773" s="14"/>
      <c r="D773" s="14"/>
    </row>
    <row r="774" spans="3:4" ht="13.5" customHeight="1" x14ac:dyDescent="0.2">
      <c r="C774" s="14"/>
      <c r="D774" s="14"/>
    </row>
    <row r="775" spans="3:4" ht="13.5" customHeight="1" x14ac:dyDescent="0.2">
      <c r="C775" s="14"/>
      <c r="D775" s="14"/>
    </row>
    <row r="776" spans="3:4" ht="13.5" customHeight="1" x14ac:dyDescent="0.2">
      <c r="C776" s="14"/>
      <c r="D776" s="14"/>
    </row>
    <row r="777" spans="3:4" ht="13.5" customHeight="1" x14ac:dyDescent="0.2">
      <c r="C777" s="14"/>
      <c r="D777" s="14"/>
    </row>
    <row r="778" spans="3:4" ht="13.5" customHeight="1" x14ac:dyDescent="0.2">
      <c r="C778" s="14"/>
      <c r="D778" s="14"/>
    </row>
    <row r="779" spans="3:4" ht="13.5" customHeight="1" x14ac:dyDescent="0.2">
      <c r="C779" s="14"/>
      <c r="D779" s="14"/>
    </row>
    <row r="780" spans="3:4" ht="13.5" customHeight="1" x14ac:dyDescent="0.2">
      <c r="C780" s="14"/>
      <c r="D780" s="14"/>
    </row>
    <row r="781" spans="3:4" ht="13.5" customHeight="1" x14ac:dyDescent="0.2">
      <c r="C781" s="14"/>
      <c r="D781" s="14"/>
    </row>
    <row r="783" spans="3:4" ht="13.5" customHeight="1" x14ac:dyDescent="0.2">
      <c r="C783" s="14"/>
      <c r="D783" s="14"/>
    </row>
    <row r="785" spans="1:6" s="19" customFormat="1" ht="13.5" customHeight="1" x14ac:dyDescent="0.25">
      <c r="A785" s="15"/>
      <c r="B785" s="11"/>
      <c r="C785" s="12"/>
      <c r="D785" s="12"/>
      <c r="E785" s="18"/>
      <c r="F785" s="18"/>
    </row>
    <row r="786" spans="1:6" ht="13.5" customHeight="1" x14ac:dyDescent="0.2">
      <c r="C786" s="14"/>
      <c r="D786" s="14"/>
    </row>
    <row r="787" spans="1:6" ht="13.5" customHeight="1" x14ac:dyDescent="0.2">
      <c r="C787" s="14"/>
      <c r="D787" s="14"/>
    </row>
    <row r="788" spans="1:6" ht="13.5" customHeight="1" x14ac:dyDescent="0.2">
      <c r="C788" s="14"/>
      <c r="D788" s="14"/>
    </row>
    <row r="789" spans="1:6" ht="13.5" customHeight="1" x14ac:dyDescent="0.2">
      <c r="C789" s="14"/>
      <c r="D789" s="14"/>
    </row>
    <row r="790" spans="1:6" ht="13.5" customHeight="1" x14ac:dyDescent="0.2">
      <c r="C790" s="14"/>
      <c r="D790" s="14"/>
    </row>
    <row r="791" spans="1:6" ht="13.5" customHeight="1" x14ac:dyDescent="0.2">
      <c r="C791" s="14"/>
      <c r="D791" s="14"/>
    </row>
    <row r="792" spans="1:6" ht="13.5" customHeight="1" x14ac:dyDescent="0.2">
      <c r="C792" s="14"/>
      <c r="D792" s="14"/>
    </row>
    <row r="793" spans="1:6" ht="13.5" customHeight="1" x14ac:dyDescent="0.2">
      <c r="C793" s="14"/>
      <c r="D793" s="14"/>
    </row>
    <row r="794" spans="1:6" ht="13.5" customHeight="1" x14ac:dyDescent="0.2">
      <c r="C794" s="14"/>
      <c r="D794" s="14"/>
    </row>
    <row r="795" spans="1:6" ht="13.5" customHeight="1" x14ac:dyDescent="0.2">
      <c r="C795" s="14"/>
      <c r="D795" s="14"/>
    </row>
    <row r="796" spans="1:6" ht="13.5" customHeight="1" x14ac:dyDescent="0.2">
      <c r="C796" s="14"/>
      <c r="D796" s="14"/>
    </row>
    <row r="797" spans="1:6" ht="13.5" customHeight="1" x14ac:dyDescent="0.2">
      <c r="C797" s="14"/>
      <c r="D797" s="14"/>
    </row>
    <row r="798" spans="1:6" ht="13.5" customHeight="1" x14ac:dyDescent="0.2">
      <c r="C798" s="14"/>
      <c r="D798" s="14"/>
    </row>
    <row r="799" spans="1:6" ht="13.5" customHeight="1" x14ac:dyDescent="0.2">
      <c r="C799" s="14"/>
      <c r="D799" s="14"/>
    </row>
    <row r="800" spans="1:6" ht="13.5" customHeight="1" x14ac:dyDescent="0.2">
      <c r="C800" s="14"/>
      <c r="D800" s="14"/>
    </row>
    <row r="801" spans="2:4" ht="13.5" customHeight="1" x14ac:dyDescent="0.2">
      <c r="C801" s="14"/>
      <c r="D801" s="14"/>
    </row>
    <row r="802" spans="2:4" ht="13.5" customHeight="1" x14ac:dyDescent="0.2">
      <c r="C802" s="14"/>
      <c r="D802" s="14"/>
    </row>
    <row r="803" spans="2:4" ht="13.5" customHeight="1" x14ac:dyDescent="0.2">
      <c r="C803" s="14"/>
      <c r="D803" s="14"/>
    </row>
    <row r="804" spans="2:4" ht="13.5" customHeight="1" x14ac:dyDescent="0.2">
      <c r="B804" s="16"/>
      <c r="C804" s="19"/>
      <c r="D804" s="19"/>
    </row>
    <row r="806" spans="2:4" ht="13.5" customHeight="1" x14ac:dyDescent="0.2">
      <c r="C806" s="14"/>
      <c r="D806" s="14"/>
    </row>
    <row r="807" spans="2:4" ht="13.5" customHeight="1" x14ac:dyDescent="0.2">
      <c r="C807" s="14"/>
      <c r="D807" s="14"/>
    </row>
    <row r="810" spans="2:4" ht="13.5" customHeight="1" x14ac:dyDescent="0.2">
      <c r="C810" s="14"/>
      <c r="D810" s="14"/>
    </row>
    <row r="811" spans="2:4" ht="13.5" customHeight="1" x14ac:dyDescent="0.2">
      <c r="C811" s="14"/>
      <c r="D811" s="14"/>
    </row>
    <row r="812" spans="2:4" ht="13.5" customHeight="1" x14ac:dyDescent="0.2">
      <c r="C812" s="14"/>
      <c r="D812" s="14"/>
    </row>
    <row r="813" spans="2:4" ht="13.5" customHeight="1" x14ac:dyDescent="0.2">
      <c r="C813" s="14"/>
      <c r="D813" s="14"/>
    </row>
    <row r="815" spans="2:4" ht="13.5" customHeight="1" x14ac:dyDescent="0.2">
      <c r="C815" s="14"/>
      <c r="D815" s="14"/>
    </row>
    <row r="816" spans="2:4" ht="13.5" customHeight="1" x14ac:dyDescent="0.2">
      <c r="C816" s="14"/>
      <c r="D816" s="14"/>
    </row>
    <row r="817" spans="1:6" ht="13.5" customHeight="1" x14ac:dyDescent="0.2">
      <c r="C817" s="14"/>
      <c r="D817" s="14"/>
    </row>
    <row r="818" spans="1:6" ht="13.5" customHeight="1" x14ac:dyDescent="0.2">
      <c r="C818" s="14"/>
      <c r="D818" s="14"/>
    </row>
    <row r="820" spans="1:6" ht="13.5" customHeight="1" x14ac:dyDescent="0.2">
      <c r="C820" s="14"/>
      <c r="D820" s="14"/>
    </row>
    <row r="821" spans="1:6" ht="13.5" customHeight="1" x14ac:dyDescent="0.2">
      <c r="C821" s="14"/>
      <c r="D821" s="14"/>
    </row>
    <row r="823" spans="1:6" s="28" customFormat="1" ht="13.5" customHeight="1" x14ac:dyDescent="0.25">
      <c r="A823" s="24"/>
      <c r="B823" s="11"/>
      <c r="C823" s="14"/>
      <c r="D823" s="14"/>
      <c r="E823" s="27"/>
      <c r="F823" s="27"/>
    </row>
    <row r="824" spans="1:6" s="19" customFormat="1" ht="13.5" customHeight="1" x14ac:dyDescent="0.25">
      <c r="A824" s="15"/>
      <c r="B824" s="11"/>
      <c r="C824" s="14"/>
      <c r="D824" s="14"/>
      <c r="E824" s="18"/>
      <c r="F824" s="18"/>
    </row>
    <row r="825" spans="1:6" s="19" customFormat="1" ht="13.5" customHeight="1" x14ac:dyDescent="0.25">
      <c r="A825" s="15"/>
      <c r="B825" s="11"/>
      <c r="C825" s="14"/>
      <c r="D825" s="14"/>
      <c r="E825" s="18"/>
      <c r="F825" s="18"/>
    </row>
    <row r="826" spans="1:6" s="19" customFormat="1" ht="13.5" customHeight="1" x14ac:dyDescent="0.25">
      <c r="A826" s="15"/>
      <c r="B826" s="11"/>
      <c r="C826" s="14"/>
      <c r="D826" s="14"/>
      <c r="E826" s="18"/>
      <c r="F826" s="18"/>
    </row>
    <row r="828" spans="1:6" ht="13.5" customHeight="1" x14ac:dyDescent="0.2">
      <c r="C828" s="14"/>
      <c r="D828" s="14"/>
    </row>
    <row r="829" spans="1:6" ht="13.5" customHeight="1" x14ac:dyDescent="0.2">
      <c r="C829" s="14"/>
      <c r="D829" s="14"/>
    </row>
    <row r="831" spans="1:6" ht="13.5" customHeight="1" x14ac:dyDescent="0.2">
      <c r="C831" s="14"/>
      <c r="D831" s="14"/>
    </row>
    <row r="832" spans="1:6" ht="13.5" customHeight="1" x14ac:dyDescent="0.2">
      <c r="C832" s="14"/>
      <c r="D832" s="14"/>
    </row>
    <row r="834" spans="2:4" ht="13.5" customHeight="1" x14ac:dyDescent="0.2">
      <c r="C834" s="14"/>
      <c r="D834" s="14"/>
    </row>
    <row r="835" spans="2:4" ht="13.5" customHeight="1" x14ac:dyDescent="0.2">
      <c r="C835" s="14"/>
      <c r="D835" s="14"/>
    </row>
    <row r="837" spans="2:4" ht="13.5" customHeight="1" x14ac:dyDescent="0.2">
      <c r="C837" s="14"/>
      <c r="D837" s="14"/>
    </row>
    <row r="838" spans="2:4" ht="13.5" customHeight="1" x14ac:dyDescent="0.2">
      <c r="C838" s="14"/>
      <c r="D838" s="14"/>
    </row>
    <row r="842" spans="2:4" ht="13.5" customHeight="1" x14ac:dyDescent="0.2">
      <c r="B842" s="25"/>
      <c r="C842" s="26"/>
      <c r="D842" s="26"/>
    </row>
    <row r="843" spans="2:4" ht="13.5" customHeight="1" x14ac:dyDescent="0.2">
      <c r="B843" s="16"/>
      <c r="C843" s="19"/>
      <c r="D843" s="19"/>
    </row>
    <row r="844" spans="2:4" ht="13.5" customHeight="1" x14ac:dyDescent="0.2">
      <c r="B844" s="16"/>
      <c r="C844" s="19"/>
      <c r="D844" s="19"/>
    </row>
    <row r="845" spans="2:4" ht="13.5" customHeight="1" x14ac:dyDescent="0.2">
      <c r="B845" s="16"/>
      <c r="C845" s="19"/>
      <c r="D845" s="19"/>
    </row>
    <row r="848" spans="2:4" ht="13.5" customHeight="1" x14ac:dyDescent="0.2">
      <c r="C848" s="14"/>
      <c r="D848" s="14"/>
    </row>
    <row r="850" spans="3:4" ht="13.5" customHeight="1" x14ac:dyDescent="0.2">
      <c r="C850" s="14"/>
      <c r="D850" s="14"/>
    </row>
    <row r="851" spans="3:4" ht="13.5" customHeight="1" x14ac:dyDescent="0.2">
      <c r="C851" s="14"/>
      <c r="D851" s="14"/>
    </row>
    <row r="858" spans="3:4" ht="13.5" customHeight="1" x14ac:dyDescent="0.2">
      <c r="C858" s="14"/>
      <c r="D858" s="14"/>
    </row>
    <row r="861" spans="3:4" ht="13.5" customHeight="1" x14ac:dyDescent="0.2">
      <c r="C861" s="14"/>
      <c r="D861" s="14"/>
    </row>
    <row r="862" spans="3:4" ht="13.5" customHeight="1" x14ac:dyDescent="0.2">
      <c r="C862" s="14"/>
      <c r="D862" s="14"/>
    </row>
    <row r="864" spans="3:4" ht="13.5" customHeight="1" x14ac:dyDescent="0.2">
      <c r="C864" s="14"/>
      <c r="D864" s="14"/>
    </row>
    <row r="865" spans="3:4" ht="13.5" customHeight="1" x14ac:dyDescent="0.2">
      <c r="C865" s="14"/>
      <c r="D865" s="14"/>
    </row>
    <row r="867" spans="3:4" ht="13.5" customHeight="1" x14ac:dyDescent="0.2">
      <c r="C867" s="14"/>
      <c r="D867" s="14"/>
    </row>
    <row r="869" spans="3:4" ht="13.5" customHeight="1" x14ac:dyDescent="0.2">
      <c r="C869" s="14"/>
      <c r="D869" s="14"/>
    </row>
    <row r="874" spans="3:4" ht="13.5" customHeight="1" x14ac:dyDescent="0.2">
      <c r="C874" s="14"/>
      <c r="D874" s="14"/>
    </row>
    <row r="875" spans="3:4" ht="13.5" customHeight="1" x14ac:dyDescent="0.2">
      <c r="C875" s="14"/>
      <c r="D875" s="14"/>
    </row>
    <row r="876" spans="3:4" ht="13.5" customHeight="1" x14ac:dyDescent="0.2">
      <c r="C876" s="14"/>
      <c r="D876" s="14"/>
    </row>
    <row r="877" spans="3:4" ht="13.5" customHeight="1" x14ac:dyDescent="0.2">
      <c r="C877" s="14"/>
      <c r="D877" s="14"/>
    </row>
    <row r="878" spans="3:4" ht="13.5" customHeight="1" x14ac:dyDescent="0.2">
      <c r="C878" s="14"/>
      <c r="D878" s="14"/>
    </row>
    <row r="879" spans="3:4" ht="13.5" customHeight="1" x14ac:dyDescent="0.2">
      <c r="C879" s="14"/>
      <c r="D879" s="14"/>
    </row>
    <row r="880" spans="3:4" ht="13.5" customHeight="1" x14ac:dyDescent="0.2">
      <c r="C880" s="14"/>
      <c r="D880" s="14"/>
    </row>
    <row r="881" spans="1:6" s="19" customFormat="1" ht="13.5" customHeight="1" x14ac:dyDescent="0.25">
      <c r="A881" s="15"/>
      <c r="B881" s="11"/>
      <c r="C881" s="14"/>
      <c r="D881" s="14"/>
      <c r="E881" s="18"/>
      <c r="F881" s="18"/>
    </row>
    <row r="882" spans="1:6" ht="13.5" customHeight="1" x14ac:dyDescent="0.2">
      <c r="C882" s="14"/>
      <c r="D882" s="14"/>
    </row>
    <row r="883" spans="1:6" ht="13.5" customHeight="1" x14ac:dyDescent="0.2">
      <c r="C883" s="14"/>
      <c r="D883" s="14"/>
    </row>
    <row r="884" spans="1:6" ht="13.5" customHeight="1" x14ac:dyDescent="0.2">
      <c r="C884" s="14"/>
      <c r="D884" s="14"/>
    </row>
    <row r="885" spans="1:6" ht="13.5" customHeight="1" x14ac:dyDescent="0.2">
      <c r="C885" s="14"/>
      <c r="D885" s="14"/>
    </row>
    <row r="886" spans="1:6" ht="13.5" customHeight="1" x14ac:dyDescent="0.2">
      <c r="C886" s="14"/>
      <c r="D886" s="14"/>
    </row>
    <row r="889" spans="1:6" ht="13.5" customHeight="1" x14ac:dyDescent="0.2">
      <c r="C889" s="14"/>
      <c r="D889" s="14"/>
    </row>
    <row r="890" spans="1:6" ht="13.5" customHeight="1" x14ac:dyDescent="0.2">
      <c r="C890" s="14"/>
      <c r="D890" s="14"/>
    </row>
    <row r="892" spans="1:6" s="23" customFormat="1" ht="13.5" customHeight="1" x14ac:dyDescent="0.2">
      <c r="A892" s="10"/>
      <c r="B892" s="11"/>
      <c r="C892" s="12"/>
      <c r="D892" s="12"/>
      <c r="E892" s="29"/>
      <c r="F892" s="29"/>
    </row>
    <row r="896" spans="1:6" s="19" customFormat="1" ht="13.5" customHeight="1" x14ac:dyDescent="0.25">
      <c r="A896" s="15"/>
      <c r="B896" s="11"/>
      <c r="C896" s="12"/>
      <c r="D896" s="12"/>
      <c r="E896" s="18"/>
      <c r="F896" s="18"/>
    </row>
    <row r="897" spans="1:4" s="31" customFormat="1" ht="13.5" customHeight="1" x14ac:dyDescent="0.2">
      <c r="A897" s="10"/>
      <c r="B897" s="11"/>
      <c r="C897" s="14"/>
      <c r="D897" s="14"/>
    </row>
    <row r="898" spans="1:4" s="2" customFormat="1" ht="13.5" customHeight="1" x14ac:dyDescent="0.25">
      <c r="A898" s="15"/>
      <c r="B898" s="11"/>
      <c r="C898" s="12"/>
      <c r="D898" s="12"/>
    </row>
    <row r="899" spans="1:4" s="31" customFormat="1" ht="13.5" customHeight="1" x14ac:dyDescent="0.2">
      <c r="A899" s="10"/>
      <c r="B899" s="11"/>
      <c r="C899" s="12"/>
      <c r="D899" s="12"/>
    </row>
    <row r="900" spans="1:4" s="31" customFormat="1" ht="13.5" customHeight="1" x14ac:dyDescent="0.2">
      <c r="A900" s="10"/>
      <c r="B900" s="16"/>
      <c r="C900" s="19"/>
      <c r="D900" s="19"/>
    </row>
    <row r="903" spans="1:4" ht="13.5" customHeight="1" x14ac:dyDescent="0.2">
      <c r="B903" s="33"/>
      <c r="C903" s="20"/>
      <c r="D903" s="20"/>
    </row>
    <row r="905" spans="1:4" ht="13.5" customHeight="1" x14ac:dyDescent="0.2">
      <c r="C905" s="14"/>
      <c r="D905" s="14"/>
    </row>
    <row r="906" spans="1:4" ht="13.5" customHeight="1" x14ac:dyDescent="0.2">
      <c r="C906" s="14"/>
      <c r="D906" s="14"/>
    </row>
    <row r="907" spans="1:4" ht="13.5" customHeight="1" x14ac:dyDescent="0.2">
      <c r="C907" s="14"/>
      <c r="D907" s="14"/>
    </row>
    <row r="909" spans="1:4" ht="13.5" customHeight="1" x14ac:dyDescent="0.2">
      <c r="C909" s="14"/>
      <c r="D909" s="14"/>
    </row>
    <row r="910" spans="1:4" ht="13.5" customHeight="1" x14ac:dyDescent="0.2">
      <c r="B910" s="33"/>
      <c r="C910" s="20"/>
      <c r="D910" s="20"/>
    </row>
    <row r="911" spans="1:4" ht="13.5" customHeight="1" x14ac:dyDescent="0.2">
      <c r="B911" s="33"/>
      <c r="C911" s="20"/>
      <c r="D911" s="20"/>
    </row>
    <row r="912" spans="1:4" ht="13.5" customHeight="1" x14ac:dyDescent="0.2">
      <c r="B912" s="33"/>
      <c r="C912" s="20"/>
      <c r="D912" s="20"/>
    </row>
    <row r="913" spans="1:6" s="31" customFormat="1" ht="13.5" customHeight="1" x14ac:dyDescent="0.2">
      <c r="A913" s="10"/>
      <c r="B913" s="33"/>
      <c r="C913" s="20"/>
      <c r="D913" s="20"/>
    </row>
    <row r="914" spans="1:6" s="31" customFormat="1" ht="13.5" customHeight="1" x14ac:dyDescent="0.2">
      <c r="A914" s="10"/>
      <c r="B914" s="33"/>
      <c r="C914" s="20"/>
      <c r="D914" s="20"/>
    </row>
    <row r="915" spans="1:6" s="31" customFormat="1" ht="13.5" customHeight="1" x14ac:dyDescent="0.2">
      <c r="A915" s="10"/>
      <c r="B915" s="16"/>
      <c r="C915" s="19"/>
      <c r="D915" s="19"/>
    </row>
    <row r="916" spans="1:6" s="31" customFormat="1" ht="13.5" customHeight="1" x14ac:dyDescent="0.2">
      <c r="A916" s="10"/>
      <c r="B916" s="11"/>
      <c r="C916" s="12"/>
      <c r="D916" s="12"/>
    </row>
    <row r="917" spans="1:6" ht="13.5" customHeight="1" x14ac:dyDescent="0.2">
      <c r="B917" s="16"/>
      <c r="C917" s="19"/>
      <c r="D917" s="19"/>
    </row>
    <row r="918" spans="1:6" ht="13.5" customHeight="1" x14ac:dyDescent="0.2">
      <c r="B918" s="33"/>
      <c r="C918" s="20"/>
      <c r="D918" s="20"/>
    </row>
    <row r="919" spans="1:6" ht="13.5" customHeight="1" x14ac:dyDescent="0.2">
      <c r="B919" s="33"/>
      <c r="C919" s="20"/>
      <c r="D919" s="20"/>
    </row>
    <row r="920" spans="1:6" s="31" customFormat="1" ht="13.5" customHeight="1" x14ac:dyDescent="0.2">
      <c r="A920" s="10"/>
      <c r="B920" s="33"/>
      <c r="C920" s="20"/>
      <c r="D920" s="20"/>
    </row>
    <row r="921" spans="1:6" s="31" customFormat="1" ht="13.5" customHeight="1" x14ac:dyDescent="0.2">
      <c r="A921" s="10"/>
      <c r="B921" s="11"/>
      <c r="C921" s="12"/>
      <c r="D921" s="12"/>
    </row>
    <row r="922" spans="1:6" ht="13.5" customHeight="1" x14ac:dyDescent="0.2">
      <c r="A922" s="32"/>
      <c r="B922" s="33"/>
      <c r="C922" s="22"/>
      <c r="D922" s="22"/>
    </row>
    <row r="923" spans="1:6" ht="13.5" customHeight="1" x14ac:dyDescent="0.2">
      <c r="A923" s="32"/>
    </row>
    <row r="924" spans="1:6" s="23" customFormat="1" ht="13.5" customHeight="1" x14ac:dyDescent="0.2">
      <c r="A924" s="10"/>
      <c r="B924" s="33"/>
      <c r="C924" s="22"/>
      <c r="D924" s="22"/>
      <c r="E924" s="29"/>
      <c r="F924" s="29"/>
    </row>
    <row r="925" spans="1:6" ht="13.5" customHeight="1" x14ac:dyDescent="0.2">
      <c r="B925" s="33"/>
      <c r="C925" s="22"/>
      <c r="D925" s="22"/>
    </row>
    <row r="926" spans="1:6" ht="13.5" customHeight="1" x14ac:dyDescent="0.2">
      <c r="C926" s="22"/>
      <c r="D926" s="22"/>
    </row>
    <row r="929" spans="2:4" ht="13.5" customHeight="1" x14ac:dyDescent="0.2">
      <c r="B929" s="33"/>
      <c r="C929" s="20"/>
      <c r="D929" s="20"/>
    </row>
    <row r="930" spans="2:4" ht="13.5" customHeight="1" x14ac:dyDescent="0.2">
      <c r="B930" s="33"/>
      <c r="C930" s="20"/>
      <c r="D930" s="20"/>
    </row>
    <row r="932" spans="2:4" ht="13.5" customHeight="1" x14ac:dyDescent="0.2">
      <c r="C932" s="14"/>
      <c r="D932" s="14"/>
    </row>
    <row r="933" spans="2:4" ht="13.5" customHeight="1" x14ac:dyDescent="0.2">
      <c r="B933" s="34"/>
      <c r="C933" s="23"/>
      <c r="D933" s="23"/>
    </row>
    <row r="942" spans="2:4" ht="13.5" customHeight="1" x14ac:dyDescent="0.2">
      <c r="C942" s="31"/>
      <c r="D942" s="31"/>
    </row>
  </sheetData>
  <mergeCells count="3">
    <mergeCell ref="A47:D47"/>
    <mergeCell ref="H72:J72"/>
    <mergeCell ref="A2:D2"/>
  </mergeCells>
  <phoneticPr fontId="0" type="noConversion"/>
  <pageMargins left="1" right="0.2" top="0.78740157480314965" bottom="0.78740157480314965" header="0.35433070866141736" footer="0"/>
  <pageSetup paperSize="9" fitToHeight="0" orientation="portrait" r:id="rId1"/>
  <headerFooter alignWithMargins="0">
    <oddFooter>&amp;R&amp;8&amp;P/&amp;N</oddFooter>
  </headerFooter>
  <rowBreaks count="1" manualBreakCount="1">
    <brk id="46"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4"/>
  <sheetViews>
    <sheetView view="pageBreakPreview" topLeftCell="B1" zoomScale="145" zoomScaleNormal="100" zoomScaleSheetLayoutView="145" workbookViewId="0">
      <selection activeCell="F1" sqref="F1"/>
    </sheetView>
  </sheetViews>
  <sheetFormatPr defaultColWidth="9.33203125" defaultRowHeight="13.2" x14ac:dyDescent="0.25"/>
  <cols>
    <col min="1" max="1" width="1.77734375" style="51" hidden="1" customWidth="1"/>
    <col min="2" max="2" width="7.109375" style="93" bestFit="1" customWidth="1"/>
    <col min="3" max="3" width="57.33203125" style="51" customWidth="1"/>
    <col min="4" max="4" width="7.6640625" style="71" bestFit="1" customWidth="1"/>
    <col min="5" max="5" width="9.44140625" style="78" bestFit="1" customWidth="1"/>
    <col min="6" max="6" width="12" style="51" customWidth="1"/>
    <col min="7" max="7" width="13.6640625" style="51" bestFit="1" customWidth="1"/>
    <col min="8" max="8" width="6.6640625" style="51" customWidth="1"/>
    <col min="9" max="16384" width="9.33203125" style="51"/>
  </cols>
  <sheetData>
    <row r="1" spans="1:7" x14ac:dyDescent="0.25">
      <c r="B1" s="96" t="s">
        <v>37</v>
      </c>
      <c r="C1" s="91" t="s">
        <v>36</v>
      </c>
      <c r="D1" s="92"/>
      <c r="E1" s="92"/>
      <c r="F1" s="92"/>
      <c r="G1" s="92"/>
    </row>
    <row r="2" spans="1:7" x14ac:dyDescent="0.25">
      <c r="B2" s="80"/>
      <c r="C2" s="88"/>
      <c r="D2" s="69"/>
      <c r="E2" s="75"/>
      <c r="F2" s="68"/>
    </row>
    <row r="3" spans="1:7" ht="26.4" x14ac:dyDescent="0.25">
      <c r="A3" s="99"/>
      <c r="B3" s="139" t="s">
        <v>13</v>
      </c>
      <c r="C3" s="140" t="s">
        <v>14</v>
      </c>
      <c r="D3" s="139" t="s">
        <v>15</v>
      </c>
      <c r="E3" s="139" t="s">
        <v>16</v>
      </c>
      <c r="F3" s="139" t="s">
        <v>133</v>
      </c>
      <c r="G3" s="139" t="s">
        <v>134</v>
      </c>
    </row>
    <row r="4" spans="1:7" x14ac:dyDescent="0.25">
      <c r="A4" s="99"/>
      <c r="B4" s="106" t="s">
        <v>88</v>
      </c>
      <c r="C4" s="125" t="s">
        <v>89</v>
      </c>
      <c r="D4" s="108"/>
      <c r="E4" s="109"/>
      <c r="F4" s="125"/>
      <c r="G4" s="125"/>
    </row>
    <row r="5" spans="1:7" ht="26.4" x14ac:dyDescent="0.25">
      <c r="A5" s="99"/>
      <c r="B5" s="106" t="s">
        <v>100</v>
      </c>
      <c r="C5" s="141" t="s">
        <v>95</v>
      </c>
      <c r="D5" s="142" t="s">
        <v>29</v>
      </c>
      <c r="E5" s="143">
        <v>1</v>
      </c>
      <c r="F5" s="144"/>
      <c r="G5" s="145">
        <f t="shared" ref="G5:G11" si="0">+ROUND((E5*F5),2)</f>
        <v>0</v>
      </c>
    </row>
    <row r="6" spans="1:7" ht="66" x14ac:dyDescent="0.25">
      <c r="A6" s="99"/>
      <c r="B6" s="106" t="s">
        <v>101</v>
      </c>
      <c r="C6" s="126" t="s">
        <v>194</v>
      </c>
      <c r="D6" s="146" t="s">
        <v>29</v>
      </c>
      <c r="E6" s="143">
        <v>1</v>
      </c>
      <c r="F6" s="144"/>
      <c r="G6" s="145">
        <f t="shared" si="0"/>
        <v>0</v>
      </c>
    </row>
    <row r="7" spans="1:7" ht="66" x14ac:dyDescent="0.25">
      <c r="A7" s="99"/>
      <c r="B7" s="106" t="s">
        <v>102</v>
      </c>
      <c r="C7" s="126" t="s">
        <v>195</v>
      </c>
      <c r="D7" s="146" t="s">
        <v>29</v>
      </c>
      <c r="E7" s="143">
        <v>1</v>
      </c>
      <c r="F7" s="144"/>
      <c r="G7" s="145">
        <f t="shared" ref="G7" si="1">+ROUND((E7*F7),2)</f>
        <v>0</v>
      </c>
    </row>
    <row r="8" spans="1:7" ht="26.4" x14ac:dyDescent="0.25">
      <c r="A8" s="99"/>
      <c r="B8" s="106" t="s">
        <v>103</v>
      </c>
      <c r="C8" s="126" t="s">
        <v>99</v>
      </c>
      <c r="D8" s="116" t="s">
        <v>29</v>
      </c>
      <c r="E8" s="143">
        <v>1</v>
      </c>
      <c r="F8" s="144"/>
      <c r="G8" s="145">
        <f t="shared" si="0"/>
        <v>0</v>
      </c>
    </row>
    <row r="9" spans="1:7" ht="39.6" x14ac:dyDescent="0.25">
      <c r="A9" s="99"/>
      <c r="B9" s="106" t="s">
        <v>104</v>
      </c>
      <c r="C9" s="127" t="s">
        <v>105</v>
      </c>
      <c r="D9" s="116" t="s">
        <v>29</v>
      </c>
      <c r="E9" s="143">
        <v>1</v>
      </c>
      <c r="F9" s="144"/>
      <c r="G9" s="145">
        <f t="shared" si="0"/>
        <v>0</v>
      </c>
    </row>
    <row r="10" spans="1:7" ht="92.4" x14ac:dyDescent="0.25">
      <c r="A10" s="99"/>
      <c r="B10" s="106" t="s">
        <v>182</v>
      </c>
      <c r="C10" s="127" t="s">
        <v>197</v>
      </c>
      <c r="D10" s="116" t="s">
        <v>1</v>
      </c>
      <c r="E10" s="143">
        <v>2977.52</v>
      </c>
      <c r="F10" s="144"/>
      <c r="G10" s="145">
        <f t="shared" si="0"/>
        <v>0</v>
      </c>
    </row>
    <row r="11" spans="1:7" ht="52.8" x14ac:dyDescent="0.25">
      <c r="A11" s="99"/>
      <c r="B11" s="106" t="s">
        <v>196</v>
      </c>
      <c r="C11" s="127" t="s">
        <v>181</v>
      </c>
      <c r="D11" s="116" t="s">
        <v>29</v>
      </c>
      <c r="E11" s="143">
        <v>1</v>
      </c>
      <c r="F11" s="144"/>
      <c r="G11" s="145">
        <f t="shared" si="0"/>
        <v>0</v>
      </c>
    </row>
    <row r="12" spans="1:7" x14ac:dyDescent="0.25">
      <c r="A12" s="99"/>
      <c r="B12" s="106" t="s">
        <v>90</v>
      </c>
      <c r="C12" s="147" t="s">
        <v>91</v>
      </c>
      <c r="D12" s="116"/>
      <c r="E12" s="148"/>
      <c r="F12" s="147"/>
      <c r="G12" s="147"/>
    </row>
    <row r="13" spans="1:7" ht="26.4" x14ac:dyDescent="0.25">
      <c r="A13" s="99"/>
      <c r="B13" s="106" t="s">
        <v>92</v>
      </c>
      <c r="C13" s="127" t="s">
        <v>94</v>
      </c>
      <c r="D13" s="116" t="s">
        <v>18</v>
      </c>
      <c r="E13" s="143">
        <v>1</v>
      </c>
      <c r="F13" s="144"/>
      <c r="G13" s="145">
        <f>+ROUND((E13*F13),2)</f>
        <v>0</v>
      </c>
    </row>
    <row r="14" spans="1:7" x14ac:dyDescent="0.25">
      <c r="A14" s="99"/>
      <c r="B14" s="106" t="s">
        <v>107</v>
      </c>
      <c r="C14" s="127" t="s">
        <v>108</v>
      </c>
      <c r="D14" s="116"/>
      <c r="E14" s="143"/>
      <c r="F14" s="144"/>
      <c r="G14" s="145"/>
    </row>
    <row r="15" spans="1:7" ht="52.8" x14ac:dyDescent="0.25">
      <c r="A15" s="99"/>
      <c r="B15" s="106" t="s">
        <v>109</v>
      </c>
      <c r="C15" s="119" t="s">
        <v>106</v>
      </c>
      <c r="D15" s="108" t="s">
        <v>29</v>
      </c>
      <c r="E15" s="120">
        <v>1</v>
      </c>
      <c r="F15" s="121"/>
      <c r="G15" s="128">
        <f>E15*F15</f>
        <v>0</v>
      </c>
    </row>
    <row r="16" spans="1:7" x14ac:dyDescent="0.25">
      <c r="A16" s="99"/>
      <c r="B16" s="106"/>
      <c r="C16" s="124" t="s">
        <v>93</v>
      </c>
      <c r="D16" s="108"/>
      <c r="E16" s="120"/>
      <c r="F16" s="121"/>
      <c r="G16" s="123">
        <f>SUM(G5:G15)</f>
        <v>0</v>
      </c>
    </row>
    <row r="17" spans="1:9" x14ac:dyDescent="0.25">
      <c r="A17" s="72"/>
      <c r="F17" s="87"/>
      <c r="H17" s="72"/>
      <c r="I17" s="72"/>
    </row>
    <row r="18" spans="1:9" x14ac:dyDescent="0.25">
      <c r="A18" s="72"/>
      <c r="C18" s="67"/>
      <c r="H18" s="72"/>
      <c r="I18" s="72"/>
    </row>
    <row r="19" spans="1:9" x14ac:dyDescent="0.25">
      <c r="A19" s="72"/>
      <c r="C19" s="76"/>
      <c r="D19" s="66"/>
      <c r="E19" s="75"/>
      <c r="F19" s="86"/>
      <c r="G19" s="68"/>
      <c r="H19" s="72"/>
      <c r="I19" s="72"/>
    </row>
    <row r="20" spans="1:9" x14ac:dyDescent="0.25">
      <c r="A20" s="72"/>
      <c r="C20" s="76"/>
      <c r="D20" s="66"/>
      <c r="E20" s="75"/>
      <c r="F20" s="86"/>
      <c r="G20" s="68"/>
      <c r="H20" s="72"/>
      <c r="I20" s="72"/>
    </row>
    <row r="21" spans="1:9" x14ac:dyDescent="0.25">
      <c r="A21" s="72"/>
      <c r="C21" s="76"/>
      <c r="D21" s="66"/>
      <c r="E21" s="75"/>
      <c r="F21" s="86"/>
      <c r="G21" s="68"/>
      <c r="H21" s="72"/>
      <c r="I21" s="72"/>
    </row>
    <row r="22" spans="1:9" x14ac:dyDescent="0.25">
      <c r="C22" s="73"/>
      <c r="D22" s="66"/>
      <c r="E22" s="74"/>
      <c r="F22" s="86"/>
      <c r="G22" s="68"/>
      <c r="H22" s="72"/>
      <c r="I22" s="72"/>
    </row>
    <row r="23" spans="1:9" x14ac:dyDescent="0.25">
      <c r="C23" s="73"/>
      <c r="D23" s="69"/>
      <c r="E23" s="82"/>
      <c r="F23" s="86"/>
      <c r="G23" s="68"/>
      <c r="H23" s="72"/>
      <c r="I23" s="72"/>
    </row>
    <row r="24" spans="1:9" x14ac:dyDescent="0.25">
      <c r="C24" s="73"/>
      <c r="D24" s="66"/>
      <c r="E24" s="75"/>
      <c r="F24" s="86"/>
      <c r="G24" s="68"/>
    </row>
    <row r="25" spans="1:9" x14ac:dyDescent="0.25">
      <c r="C25" s="77"/>
      <c r="D25" s="66"/>
      <c r="E25" s="75"/>
      <c r="F25" s="86"/>
      <c r="G25" s="68"/>
    </row>
    <row r="26" spans="1:9" x14ac:dyDescent="0.25">
      <c r="C26" s="75"/>
      <c r="D26" s="69"/>
      <c r="E26" s="75"/>
      <c r="F26" s="86"/>
      <c r="G26" s="68"/>
    </row>
    <row r="27" spans="1:9" x14ac:dyDescent="0.25">
      <c r="C27" s="68"/>
      <c r="D27" s="66"/>
      <c r="E27" s="74"/>
      <c r="F27" s="86"/>
      <c r="G27" s="68"/>
    </row>
    <row r="28" spans="1:9" x14ac:dyDescent="0.25">
      <c r="C28" s="67"/>
      <c r="D28" s="69"/>
      <c r="E28" s="75"/>
      <c r="F28" s="86"/>
      <c r="G28" s="68"/>
    </row>
    <row r="29" spans="1:9" x14ac:dyDescent="0.25">
      <c r="C29" s="73"/>
      <c r="D29" s="66"/>
      <c r="E29" s="75"/>
      <c r="F29" s="86"/>
      <c r="G29" s="68"/>
    </row>
    <row r="30" spans="1:9" x14ac:dyDescent="0.25">
      <c r="C30" s="68"/>
      <c r="D30" s="66"/>
      <c r="E30" s="75"/>
      <c r="F30" s="86"/>
      <c r="G30" s="68"/>
    </row>
    <row r="31" spans="1:9" x14ac:dyDescent="0.25">
      <c r="C31" s="73"/>
      <c r="D31" s="66"/>
      <c r="E31" s="75"/>
      <c r="F31" s="86"/>
      <c r="G31" s="68"/>
    </row>
    <row r="32" spans="1:9" x14ac:dyDescent="0.25">
      <c r="C32" s="73"/>
      <c r="D32" s="66"/>
      <c r="E32" s="75"/>
      <c r="F32" s="86"/>
      <c r="G32" s="68"/>
    </row>
    <row r="33" spans="2:7" x14ac:dyDescent="0.25">
      <c r="C33" s="68"/>
      <c r="D33" s="69"/>
      <c r="E33" s="75"/>
      <c r="F33" s="86"/>
      <c r="G33" s="68"/>
    </row>
    <row r="34" spans="2:7" x14ac:dyDescent="0.25">
      <c r="C34" s="73"/>
      <c r="D34" s="66"/>
      <c r="E34" s="75"/>
      <c r="F34" s="86"/>
      <c r="G34" s="68"/>
    </row>
    <row r="36" spans="2:7" x14ac:dyDescent="0.25">
      <c r="B36" s="51"/>
      <c r="D36" s="51"/>
      <c r="E36" s="51"/>
    </row>
    <row r="37" spans="2:7" x14ac:dyDescent="0.25">
      <c r="C37" s="73"/>
      <c r="D37" s="66"/>
      <c r="E37" s="75"/>
      <c r="F37" s="86"/>
      <c r="G37" s="68"/>
    </row>
    <row r="38" spans="2:7" x14ac:dyDescent="0.25">
      <c r="B38" s="51"/>
      <c r="D38" s="51"/>
      <c r="E38" s="51"/>
    </row>
    <row r="39" spans="2:7" x14ac:dyDescent="0.25">
      <c r="B39" s="51"/>
      <c r="D39" s="51"/>
      <c r="E39" s="51"/>
    </row>
    <row r="40" spans="2:7" x14ac:dyDescent="0.25">
      <c r="B40" s="51"/>
      <c r="D40" s="51"/>
      <c r="E40" s="51"/>
    </row>
    <row r="41" spans="2:7" x14ac:dyDescent="0.25">
      <c r="B41" s="51"/>
      <c r="D41" s="51"/>
      <c r="E41" s="51"/>
    </row>
    <row r="42" spans="2:7" x14ac:dyDescent="0.25">
      <c r="B42" s="94"/>
      <c r="C42" s="67"/>
      <c r="D42" s="69"/>
      <c r="E42" s="75"/>
      <c r="F42" s="86"/>
      <c r="G42" s="68"/>
    </row>
    <row r="43" spans="2:7" x14ac:dyDescent="0.25">
      <c r="B43" s="95"/>
      <c r="C43" s="72"/>
      <c r="D43" s="83"/>
      <c r="E43" s="81"/>
      <c r="F43" s="72"/>
      <c r="G43" s="72"/>
    </row>
    <row r="44" spans="2:7" x14ac:dyDescent="0.25">
      <c r="B44" s="95"/>
      <c r="C44" s="72"/>
      <c r="D44" s="83"/>
      <c r="E44" s="81"/>
      <c r="F44" s="72"/>
      <c r="G44" s="72"/>
    </row>
    <row r="45" spans="2:7" x14ac:dyDescent="0.25">
      <c r="B45" s="95"/>
      <c r="C45" s="72"/>
      <c r="D45" s="83"/>
      <c r="E45" s="81"/>
      <c r="F45" s="72"/>
      <c r="G45" s="72"/>
    </row>
    <row r="46" spans="2:7" x14ac:dyDescent="0.25">
      <c r="B46" s="95"/>
      <c r="C46" s="72"/>
      <c r="D46" s="83"/>
      <c r="E46" s="81"/>
      <c r="F46" s="72"/>
      <c r="G46" s="72"/>
    </row>
    <row r="47" spans="2:7" x14ac:dyDescent="0.25">
      <c r="B47" s="95"/>
      <c r="C47" s="72"/>
      <c r="D47" s="83"/>
      <c r="E47" s="81"/>
      <c r="F47" s="72"/>
      <c r="G47" s="72"/>
    </row>
    <row r="48" spans="2:7" x14ac:dyDescent="0.25">
      <c r="B48" s="95"/>
      <c r="C48" s="72"/>
      <c r="D48" s="83"/>
      <c r="E48" s="81"/>
      <c r="F48" s="72"/>
      <c r="G48" s="72"/>
    </row>
    <row r="49" spans="2:7" x14ac:dyDescent="0.25">
      <c r="B49" s="95"/>
      <c r="C49" s="72"/>
      <c r="D49" s="83"/>
      <c r="E49" s="81"/>
      <c r="F49" s="72"/>
      <c r="G49" s="72"/>
    </row>
    <row r="50" spans="2:7" x14ac:dyDescent="0.25">
      <c r="B50" s="95"/>
      <c r="C50" s="72"/>
      <c r="D50" s="83"/>
      <c r="E50" s="81"/>
      <c r="F50" s="72"/>
      <c r="G50" s="72"/>
    </row>
    <row r="51" spans="2:7" x14ac:dyDescent="0.25">
      <c r="B51" s="95"/>
      <c r="C51" s="72"/>
      <c r="D51" s="83"/>
      <c r="E51" s="81"/>
      <c r="F51" s="72"/>
      <c r="G51" s="72"/>
    </row>
    <row r="52" spans="2:7" x14ac:dyDescent="0.25">
      <c r="B52" s="95"/>
      <c r="C52" s="72"/>
      <c r="D52" s="83"/>
      <c r="E52" s="81"/>
      <c r="F52" s="72"/>
      <c r="G52" s="72"/>
    </row>
    <row r="53" spans="2:7" x14ac:dyDescent="0.25">
      <c r="B53" s="95"/>
      <c r="C53" s="72"/>
      <c r="D53" s="83"/>
      <c r="E53" s="81"/>
      <c r="F53" s="72"/>
      <c r="G53" s="72"/>
    </row>
    <row r="54" spans="2:7" x14ac:dyDescent="0.25">
      <c r="B54" s="95"/>
      <c r="C54" s="72"/>
      <c r="D54" s="83"/>
      <c r="E54" s="81"/>
      <c r="F54" s="72"/>
      <c r="G54" s="72"/>
    </row>
  </sheetData>
  <pageMargins left="0.70866141732283472" right="0.70866141732283472" top="0.74803149606299213" bottom="0.74803149606299213" header="0.31496062992125984" footer="0.31496062992125984"/>
  <pageSetup paperSize="9" scale="91" fitToHeight="2" orientation="portrait" r:id="rId1"/>
  <headerFooter>
    <oddFooter>&amp;L&amp;A&amp;RStran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J172"/>
  <sheetViews>
    <sheetView view="pageBreakPreview" topLeftCell="B1" zoomScale="145" zoomScaleSheetLayoutView="145" workbookViewId="0">
      <selection activeCell="B2" sqref="B2"/>
    </sheetView>
  </sheetViews>
  <sheetFormatPr defaultColWidth="9.33203125" defaultRowHeight="13.2" x14ac:dyDescent="0.25"/>
  <cols>
    <col min="1" max="1" width="1.77734375" style="51" hidden="1" customWidth="1"/>
    <col min="2" max="2" width="7.109375" style="93" bestFit="1" customWidth="1"/>
    <col min="3" max="3" width="57.33203125" style="51" customWidth="1"/>
    <col min="4" max="4" width="6.6640625" style="71" customWidth="1"/>
    <col min="5" max="5" width="9.44140625" style="78" bestFit="1" customWidth="1"/>
    <col min="6" max="6" width="10.44140625" style="51" customWidth="1"/>
    <col min="7" max="7" width="16.44140625" style="51" customWidth="1"/>
    <col min="8" max="8" width="6.6640625" style="51" customWidth="1"/>
    <col min="9" max="9" width="18.44140625" style="51" customWidth="1"/>
    <col min="10" max="16384" width="9.33203125" style="51"/>
  </cols>
  <sheetData>
    <row r="1" spans="1:9" ht="18.75" customHeight="1" x14ac:dyDescent="0.25">
      <c r="B1" s="96" t="s">
        <v>135</v>
      </c>
      <c r="C1" s="91" t="s">
        <v>210</v>
      </c>
      <c r="D1" s="92"/>
      <c r="E1" s="92"/>
      <c r="F1" s="92"/>
      <c r="G1" s="92"/>
    </row>
    <row r="2" spans="1:9" x14ac:dyDescent="0.25">
      <c r="B2" s="80"/>
      <c r="C2" s="88"/>
      <c r="D2" s="69"/>
      <c r="E2" s="75"/>
      <c r="F2" s="68"/>
    </row>
    <row r="3" spans="1:9" x14ac:dyDescent="0.25">
      <c r="B3" s="106" t="s">
        <v>10</v>
      </c>
      <c r="C3" s="107" t="s">
        <v>5</v>
      </c>
      <c r="D3" s="108"/>
      <c r="E3" s="109"/>
      <c r="F3" s="107"/>
      <c r="G3" s="110">
        <f>+G39</f>
        <v>0</v>
      </c>
    </row>
    <row r="4" spans="1:9" x14ac:dyDescent="0.25">
      <c r="B4" s="106" t="s">
        <v>11</v>
      </c>
      <c r="C4" s="107" t="s">
        <v>57</v>
      </c>
      <c r="D4" s="137"/>
      <c r="E4" s="109"/>
      <c r="F4" s="107"/>
      <c r="G4" s="110">
        <f>G68</f>
        <v>0</v>
      </c>
    </row>
    <row r="5" spans="1:9" x14ac:dyDescent="0.25">
      <c r="B5" s="106" t="s">
        <v>12</v>
      </c>
      <c r="C5" s="107" t="s">
        <v>58</v>
      </c>
      <c r="D5" s="108"/>
      <c r="E5" s="109"/>
      <c r="F5" s="107"/>
      <c r="G5" s="110">
        <f>+G78</f>
        <v>0</v>
      </c>
    </row>
    <row r="6" spans="1:9" x14ac:dyDescent="0.25">
      <c r="B6" s="106" t="s">
        <v>24</v>
      </c>
      <c r="C6" s="107" t="s">
        <v>7</v>
      </c>
      <c r="D6" s="108"/>
      <c r="E6" s="109"/>
      <c r="F6" s="107"/>
      <c r="G6" s="110">
        <f>+G100</f>
        <v>0</v>
      </c>
    </row>
    <row r="7" spans="1:9" x14ac:dyDescent="0.25">
      <c r="B7" s="106" t="s">
        <v>70</v>
      </c>
      <c r="C7" s="107" t="s">
        <v>8</v>
      </c>
      <c r="D7" s="108"/>
      <c r="E7" s="109"/>
      <c r="F7" s="107"/>
      <c r="G7" s="110">
        <f>+G131</f>
        <v>0</v>
      </c>
    </row>
    <row r="8" spans="1:9" x14ac:dyDescent="0.25">
      <c r="B8" s="111" t="s">
        <v>73</v>
      </c>
      <c r="C8" s="107" t="s">
        <v>175</v>
      </c>
      <c r="D8" s="108"/>
      <c r="E8" s="109"/>
      <c r="F8" s="107"/>
      <c r="G8" s="110">
        <f>+G137</f>
        <v>0</v>
      </c>
    </row>
    <row r="9" spans="1:9" x14ac:dyDescent="0.25">
      <c r="B9" s="106"/>
      <c r="C9" s="113" t="s">
        <v>0</v>
      </c>
      <c r="D9" s="85"/>
      <c r="E9" s="112"/>
      <c r="F9" s="114"/>
      <c r="G9" s="115">
        <f>SUM(G3:G8)</f>
        <v>0</v>
      </c>
      <c r="I9" s="51">
        <f>+G9/E$24</f>
        <v>0</v>
      </c>
    </row>
    <row r="10" spans="1:9" x14ac:dyDescent="0.25">
      <c r="B10" s="164"/>
      <c r="C10" s="165"/>
      <c r="D10" s="166"/>
      <c r="E10" s="167"/>
      <c r="F10" s="168"/>
      <c r="G10" s="169"/>
    </row>
    <row r="11" spans="1:9" x14ac:dyDescent="0.25">
      <c r="B11" s="175" t="s">
        <v>235</v>
      </c>
      <c r="C11" s="170"/>
      <c r="D11" s="171"/>
      <c r="E11" s="172"/>
      <c r="F11" s="173"/>
      <c r="G11" s="174"/>
    </row>
    <row r="12" spans="1:9" x14ac:dyDescent="0.25">
      <c r="B12" s="199" t="s">
        <v>238</v>
      </c>
      <c r="C12" s="200"/>
      <c r="D12" s="200"/>
      <c r="E12" s="200"/>
      <c r="F12" s="200"/>
      <c r="G12" s="200"/>
    </row>
    <row r="13" spans="1:9" x14ac:dyDescent="0.25">
      <c r="B13" s="200"/>
      <c r="C13" s="200"/>
      <c r="D13" s="200"/>
      <c r="E13" s="200"/>
      <c r="F13" s="200"/>
      <c r="G13" s="200"/>
    </row>
    <row r="14" spans="1:9" x14ac:dyDescent="0.25">
      <c r="B14" s="200"/>
      <c r="C14" s="200"/>
      <c r="D14" s="200"/>
      <c r="E14" s="200"/>
      <c r="F14" s="200"/>
      <c r="G14" s="200"/>
    </row>
    <row r="15" spans="1:9" ht="75.75" customHeight="1" x14ac:dyDescent="0.25">
      <c r="A15" s="99"/>
      <c r="B15" s="200"/>
      <c r="C15" s="200"/>
      <c r="D15" s="200"/>
      <c r="E15" s="200"/>
      <c r="F15" s="200"/>
      <c r="G15" s="200"/>
    </row>
    <row r="16" spans="1:9" ht="115.5" customHeight="1" x14ac:dyDescent="0.25">
      <c r="A16" s="99"/>
      <c r="B16" s="199" t="s">
        <v>239</v>
      </c>
      <c r="C16" s="200"/>
      <c r="D16" s="200"/>
      <c r="E16" s="200"/>
      <c r="F16" s="200"/>
      <c r="G16" s="200"/>
    </row>
    <row r="17" spans="1:9" ht="64.5" customHeight="1" x14ac:dyDescent="0.25">
      <c r="A17" s="99"/>
      <c r="B17" s="199" t="s">
        <v>240</v>
      </c>
      <c r="C17" s="200"/>
      <c r="D17" s="200"/>
      <c r="E17" s="200"/>
      <c r="F17" s="200"/>
      <c r="G17" s="200"/>
    </row>
    <row r="18" spans="1:9" ht="115.5" customHeight="1" x14ac:dyDescent="0.25">
      <c r="A18" s="99"/>
      <c r="B18" s="199" t="s">
        <v>241</v>
      </c>
      <c r="C18" s="200"/>
      <c r="D18" s="200"/>
      <c r="E18" s="200"/>
      <c r="F18" s="200"/>
      <c r="G18" s="200"/>
    </row>
    <row r="19" spans="1:9" ht="37.5" customHeight="1" x14ac:dyDescent="0.25">
      <c r="A19" s="99"/>
      <c r="B19" s="199" t="s">
        <v>242</v>
      </c>
      <c r="C19" s="200"/>
      <c r="D19" s="200"/>
      <c r="E19" s="200"/>
      <c r="F19" s="200"/>
      <c r="G19" s="200"/>
    </row>
    <row r="20" spans="1:9" x14ac:dyDescent="0.25">
      <c r="A20" s="99"/>
      <c r="B20" s="154"/>
      <c r="C20" s="138"/>
      <c r="D20" s="138"/>
      <c r="E20" s="138"/>
      <c r="F20" s="138"/>
      <c r="G20" s="138"/>
    </row>
    <row r="21" spans="1:9" ht="26.4" x14ac:dyDescent="0.25">
      <c r="A21" s="99"/>
      <c r="B21" s="177" t="s">
        <v>13</v>
      </c>
      <c r="C21" s="178" t="s">
        <v>14</v>
      </c>
      <c r="D21" s="177" t="s">
        <v>15</v>
      </c>
      <c r="E21" s="177" t="s">
        <v>16</v>
      </c>
      <c r="F21" s="177" t="s">
        <v>133</v>
      </c>
      <c r="G21" s="177" t="s">
        <v>134</v>
      </c>
      <c r="H21" s="67"/>
      <c r="I21" s="67"/>
    </row>
    <row r="22" spans="1:9" x14ac:dyDescent="0.25">
      <c r="A22" s="99"/>
      <c r="B22" s="84" t="s">
        <v>10</v>
      </c>
      <c r="C22" s="124" t="s">
        <v>5</v>
      </c>
      <c r="D22" s="108"/>
      <c r="E22" s="109"/>
      <c r="F22" s="125"/>
      <c r="G22" s="125"/>
      <c r="H22" s="67"/>
      <c r="I22" s="67"/>
    </row>
    <row r="23" spans="1:9" x14ac:dyDescent="0.25">
      <c r="A23" s="99"/>
      <c r="B23" s="106" t="s">
        <v>17</v>
      </c>
      <c r="C23" s="125" t="s">
        <v>45</v>
      </c>
      <c r="D23" s="108"/>
      <c r="E23" s="109"/>
      <c r="F23" s="125"/>
      <c r="G23" s="125"/>
      <c r="H23" s="67"/>
      <c r="I23" s="67"/>
    </row>
    <row r="24" spans="1:9" ht="52.8" x14ac:dyDescent="0.25">
      <c r="A24" s="99"/>
      <c r="B24" s="106" t="s">
        <v>111</v>
      </c>
      <c r="C24" s="179" t="s">
        <v>38</v>
      </c>
      <c r="D24" s="180" t="s">
        <v>1</v>
      </c>
      <c r="E24" s="120">
        <v>442.78000000000003</v>
      </c>
      <c r="F24" s="121"/>
      <c r="G24" s="122">
        <f>+ROUND((E24*F24),2)</f>
        <v>0</v>
      </c>
      <c r="H24" s="67"/>
      <c r="I24" s="67"/>
    </row>
    <row r="25" spans="1:9" ht="26.4" x14ac:dyDescent="0.25">
      <c r="A25" s="99"/>
      <c r="B25" s="106" t="s">
        <v>96</v>
      </c>
      <c r="C25" s="126" t="s">
        <v>39</v>
      </c>
      <c r="D25" s="181" t="s">
        <v>2</v>
      </c>
      <c r="E25" s="120">
        <v>16</v>
      </c>
      <c r="F25" s="121"/>
      <c r="G25" s="122">
        <f>+ROUND((E25*F25),2)</f>
        <v>0</v>
      </c>
      <c r="H25" s="67"/>
      <c r="I25" s="67"/>
    </row>
    <row r="26" spans="1:9" ht="52.8" x14ac:dyDescent="0.25">
      <c r="A26" s="99"/>
      <c r="B26" s="106" t="s">
        <v>97</v>
      </c>
      <c r="C26" s="126" t="s">
        <v>126</v>
      </c>
      <c r="D26" s="108" t="s">
        <v>1</v>
      </c>
      <c r="E26" s="120">
        <v>442.78000000000003</v>
      </c>
      <c r="F26" s="121"/>
      <c r="G26" s="122">
        <f>+ROUND((E26*F26),2)</f>
        <v>0</v>
      </c>
      <c r="H26" s="67"/>
      <c r="I26" s="67"/>
    </row>
    <row r="27" spans="1:9" ht="39.6" x14ac:dyDescent="0.25">
      <c r="A27" s="99"/>
      <c r="B27" s="106" t="s">
        <v>98</v>
      </c>
      <c r="C27" s="127" t="s">
        <v>40</v>
      </c>
      <c r="D27" s="108" t="s">
        <v>1</v>
      </c>
      <c r="E27" s="120">
        <v>442.78000000000003</v>
      </c>
      <c r="F27" s="121"/>
      <c r="G27" s="122">
        <f>+ROUND((E27*F27),2)</f>
        <v>0</v>
      </c>
      <c r="H27" s="67"/>
      <c r="I27" s="67"/>
    </row>
    <row r="28" spans="1:9" x14ac:dyDescent="0.25">
      <c r="A28" s="99"/>
      <c r="B28" s="106" t="s">
        <v>21</v>
      </c>
      <c r="C28" s="182" t="s">
        <v>47</v>
      </c>
      <c r="D28" s="108"/>
      <c r="E28" s="120"/>
      <c r="F28" s="121"/>
      <c r="G28" s="122"/>
      <c r="H28" s="67"/>
      <c r="I28" s="67"/>
    </row>
    <row r="29" spans="1:9" ht="39.6" x14ac:dyDescent="0.25">
      <c r="A29" s="99"/>
      <c r="B29" s="183" t="s">
        <v>41</v>
      </c>
      <c r="C29" s="184" t="s">
        <v>49</v>
      </c>
      <c r="D29" s="185" t="s">
        <v>1</v>
      </c>
      <c r="E29" s="186">
        <v>442.78000000000003</v>
      </c>
      <c r="F29" s="187"/>
      <c r="G29" s="128">
        <f t="shared" ref="G29:G33" si="0">E29*F29</f>
        <v>0</v>
      </c>
      <c r="H29" s="67"/>
      <c r="I29" s="67"/>
    </row>
    <row r="30" spans="1:9" ht="154.5" customHeight="1" x14ac:dyDescent="0.25">
      <c r="A30" s="99"/>
      <c r="B30" s="183" t="s">
        <v>42</v>
      </c>
      <c r="C30" s="184" t="s">
        <v>142</v>
      </c>
      <c r="D30" s="185" t="s">
        <v>1</v>
      </c>
      <c r="E30" s="186">
        <v>442.78000000000003</v>
      </c>
      <c r="F30" s="187"/>
      <c r="G30" s="128">
        <f t="shared" si="0"/>
        <v>0</v>
      </c>
      <c r="H30" s="67"/>
      <c r="I30" s="67"/>
    </row>
    <row r="31" spans="1:9" ht="66" x14ac:dyDescent="0.25">
      <c r="A31" s="99"/>
      <c r="B31" s="183" t="s">
        <v>43</v>
      </c>
      <c r="C31" s="184" t="s">
        <v>86</v>
      </c>
      <c r="D31" s="185" t="s">
        <v>1</v>
      </c>
      <c r="E31" s="186">
        <v>442.78000000000003</v>
      </c>
      <c r="F31" s="187"/>
      <c r="G31" s="128">
        <f t="shared" si="0"/>
        <v>0</v>
      </c>
      <c r="H31" s="67"/>
      <c r="I31" s="67"/>
    </row>
    <row r="32" spans="1:9" ht="52.8" x14ac:dyDescent="0.25">
      <c r="A32" s="99"/>
      <c r="B32" s="183" t="s">
        <v>44</v>
      </c>
      <c r="C32" s="188" t="s">
        <v>51</v>
      </c>
      <c r="D32" s="185" t="s">
        <v>18</v>
      </c>
      <c r="E32" s="186">
        <v>15</v>
      </c>
      <c r="F32" s="121"/>
      <c r="G32" s="128">
        <f t="shared" si="0"/>
        <v>0</v>
      </c>
      <c r="H32" s="67"/>
      <c r="I32" s="67"/>
    </row>
    <row r="33" spans="1:9" ht="39.6" x14ac:dyDescent="0.25">
      <c r="A33" s="99"/>
      <c r="B33" s="106" t="s">
        <v>143</v>
      </c>
      <c r="C33" s="119" t="s">
        <v>112</v>
      </c>
      <c r="D33" s="108" t="s">
        <v>29</v>
      </c>
      <c r="E33" s="120">
        <v>1</v>
      </c>
      <c r="F33" s="121"/>
      <c r="G33" s="128">
        <f t="shared" si="0"/>
        <v>0</v>
      </c>
      <c r="H33" s="67"/>
      <c r="I33" s="67"/>
    </row>
    <row r="34" spans="1:9" x14ac:dyDescent="0.25">
      <c r="A34" s="99"/>
      <c r="B34" s="106" t="s">
        <v>46</v>
      </c>
      <c r="C34" s="119" t="s">
        <v>52</v>
      </c>
      <c r="D34" s="108"/>
      <c r="E34" s="120"/>
      <c r="F34" s="121"/>
      <c r="G34" s="128"/>
      <c r="H34" s="67"/>
      <c r="I34" s="67"/>
    </row>
    <row r="35" spans="1:9" ht="26.4" x14ac:dyDescent="0.25">
      <c r="A35" s="99"/>
      <c r="B35" s="183" t="s">
        <v>48</v>
      </c>
      <c r="C35" s="184" t="s">
        <v>53</v>
      </c>
      <c r="D35" s="185" t="s">
        <v>9</v>
      </c>
      <c r="E35" s="186">
        <v>9</v>
      </c>
      <c r="F35" s="187"/>
      <c r="G35" s="128">
        <f>E35*F35</f>
        <v>0</v>
      </c>
      <c r="H35" s="67"/>
      <c r="I35" s="67"/>
    </row>
    <row r="36" spans="1:9" ht="26.4" x14ac:dyDescent="0.25">
      <c r="A36" s="99"/>
      <c r="B36" s="106" t="s">
        <v>50</v>
      </c>
      <c r="C36" s="184" t="s">
        <v>55</v>
      </c>
      <c r="D36" s="185" t="s">
        <v>9</v>
      </c>
      <c r="E36" s="186">
        <v>5</v>
      </c>
      <c r="F36" s="187"/>
      <c r="G36" s="128">
        <f>E36*F36</f>
        <v>0</v>
      </c>
      <c r="H36" s="67"/>
      <c r="I36" s="67"/>
    </row>
    <row r="37" spans="1:9" ht="26.4" x14ac:dyDescent="0.25">
      <c r="A37" s="99"/>
      <c r="B37" s="106" t="s">
        <v>113</v>
      </c>
      <c r="C37" s="119" t="s">
        <v>56</v>
      </c>
      <c r="D37" s="185" t="s">
        <v>9</v>
      </c>
      <c r="E37" s="186">
        <v>2</v>
      </c>
      <c r="F37" s="187"/>
      <c r="G37" s="128">
        <f>E37*F37</f>
        <v>0</v>
      </c>
      <c r="H37" s="67"/>
      <c r="I37" s="67"/>
    </row>
    <row r="38" spans="1:9" ht="39.6" x14ac:dyDescent="0.25">
      <c r="A38" s="99"/>
      <c r="B38" s="106" t="s">
        <v>54</v>
      </c>
      <c r="C38" s="119" t="s">
        <v>19</v>
      </c>
      <c r="D38" s="108"/>
      <c r="E38" s="120"/>
      <c r="F38" s="121"/>
      <c r="G38" s="122">
        <f>+ROUND((SUM(G24:G37)*0.1),-1)</f>
        <v>0</v>
      </c>
      <c r="H38" s="67"/>
      <c r="I38" s="67"/>
    </row>
    <row r="39" spans="1:9" x14ac:dyDescent="0.25">
      <c r="A39" s="99"/>
      <c r="B39" s="106"/>
      <c r="C39" s="124" t="s">
        <v>6</v>
      </c>
      <c r="D39" s="108"/>
      <c r="E39" s="120"/>
      <c r="F39" s="121"/>
      <c r="G39" s="123">
        <f>SUM(G24:G38)</f>
        <v>0</v>
      </c>
      <c r="H39" s="67"/>
      <c r="I39" s="67"/>
    </row>
    <row r="40" spans="1:9" x14ac:dyDescent="0.25">
      <c r="A40" s="99"/>
      <c r="B40" s="84" t="s">
        <v>11</v>
      </c>
      <c r="C40" s="124" t="s">
        <v>57</v>
      </c>
      <c r="D40" s="108"/>
      <c r="E40" s="109"/>
      <c r="F40" s="125"/>
      <c r="G40" s="125"/>
      <c r="H40" s="67"/>
      <c r="I40" s="67"/>
    </row>
    <row r="41" spans="1:9" ht="26.4" x14ac:dyDescent="0.25">
      <c r="A41" s="99"/>
      <c r="B41" s="84"/>
      <c r="C41" s="127" t="s">
        <v>204</v>
      </c>
      <c r="D41" s="108"/>
      <c r="E41" s="109"/>
      <c r="F41" s="125"/>
      <c r="G41" s="125"/>
      <c r="H41" s="67"/>
      <c r="I41" s="67"/>
    </row>
    <row r="42" spans="1:9" x14ac:dyDescent="0.25">
      <c r="A42" s="99"/>
      <c r="B42" s="106" t="s">
        <v>144</v>
      </c>
      <c r="C42" s="125" t="s">
        <v>23</v>
      </c>
      <c r="D42" s="108"/>
      <c r="E42" s="109"/>
      <c r="F42" s="125"/>
      <c r="G42" s="125"/>
      <c r="H42" s="67"/>
      <c r="I42" s="67"/>
    </row>
    <row r="43" spans="1:9" ht="26.4" x14ac:dyDescent="0.25">
      <c r="A43" s="99"/>
      <c r="B43" s="106" t="s">
        <v>190</v>
      </c>
      <c r="C43" s="179" t="s">
        <v>189</v>
      </c>
      <c r="D43" s="180" t="s">
        <v>1</v>
      </c>
      <c r="E43" s="120">
        <v>442.78000000000003</v>
      </c>
      <c r="F43" s="121"/>
      <c r="G43" s="122">
        <f>+ROUND((E43*F43),2)</f>
        <v>0</v>
      </c>
      <c r="H43" s="67" t="s">
        <v>253</v>
      </c>
      <c r="I43" s="67"/>
    </row>
    <row r="44" spans="1:9" ht="26.4" x14ac:dyDescent="0.25">
      <c r="A44" s="99"/>
      <c r="B44" s="106" t="s">
        <v>145</v>
      </c>
      <c r="C44" s="179" t="s">
        <v>191</v>
      </c>
      <c r="D44" s="180" t="s">
        <v>18</v>
      </c>
      <c r="E44" s="189">
        <v>22.139000000000003</v>
      </c>
      <c r="F44" s="121"/>
      <c r="G44" s="122">
        <f>+ROUND((E44*F44),2)</f>
        <v>0</v>
      </c>
      <c r="H44" s="67">
        <v>17</v>
      </c>
      <c r="I44" s="67"/>
    </row>
    <row r="45" spans="1:9" x14ac:dyDescent="0.25">
      <c r="A45" s="99"/>
      <c r="B45" s="106" t="s">
        <v>147</v>
      </c>
      <c r="C45" s="179" t="s">
        <v>146</v>
      </c>
      <c r="D45" s="180" t="s">
        <v>1</v>
      </c>
      <c r="E45" s="120">
        <v>45</v>
      </c>
      <c r="F45" s="121"/>
      <c r="G45" s="122">
        <f>+ROUND((E45*F45),2)</f>
        <v>0</v>
      </c>
      <c r="H45" s="67"/>
      <c r="I45" s="67"/>
    </row>
    <row r="46" spans="1:9" ht="39.6" x14ac:dyDescent="0.25">
      <c r="A46" s="99"/>
      <c r="B46" s="106" t="s">
        <v>168</v>
      </c>
      <c r="C46" s="119" t="s">
        <v>148</v>
      </c>
      <c r="D46" s="108" t="s">
        <v>3</v>
      </c>
      <c r="E46" s="120">
        <v>1660.5420000000001</v>
      </c>
      <c r="F46" s="121"/>
      <c r="G46" s="122">
        <f>+ROUND((E46*F46),2)</f>
        <v>0</v>
      </c>
      <c r="H46" s="67">
        <f>E43*3.9</f>
        <v>1726.8420000000001</v>
      </c>
      <c r="I46" s="67"/>
    </row>
    <row r="47" spans="1:9" ht="52.8" x14ac:dyDescent="0.25">
      <c r="A47" s="99"/>
      <c r="B47" s="106" t="s">
        <v>192</v>
      </c>
      <c r="C47" s="119" t="s">
        <v>169</v>
      </c>
      <c r="D47" s="108" t="s">
        <v>4</v>
      </c>
      <c r="E47" s="120">
        <v>398.50200000000001</v>
      </c>
      <c r="F47" s="121"/>
      <c r="G47" s="122">
        <f>+ROUND((E47*F47),2)</f>
        <v>0</v>
      </c>
      <c r="H47" s="67"/>
      <c r="I47" s="67"/>
    </row>
    <row r="48" spans="1:9" x14ac:dyDescent="0.25">
      <c r="A48" s="99"/>
      <c r="B48" s="106" t="s">
        <v>149</v>
      </c>
      <c r="C48" s="125" t="s">
        <v>150</v>
      </c>
      <c r="D48" s="108"/>
      <c r="E48" s="120"/>
      <c r="F48" s="121"/>
      <c r="G48" s="122"/>
      <c r="H48" s="67"/>
      <c r="I48" s="67"/>
    </row>
    <row r="49" spans="1:9" ht="39.6" x14ac:dyDescent="0.25">
      <c r="A49" s="99"/>
      <c r="B49" s="106" t="s">
        <v>151</v>
      </c>
      <c r="C49" s="119" t="s">
        <v>233</v>
      </c>
      <c r="D49" s="108" t="s">
        <v>4</v>
      </c>
      <c r="E49" s="120">
        <v>1036.1052</v>
      </c>
      <c r="F49" s="121"/>
      <c r="G49" s="122">
        <f t="shared" ref="G49:G55" si="1">+ROUND((E49*F49),2)</f>
        <v>0</v>
      </c>
      <c r="H49" s="67"/>
      <c r="I49" s="67"/>
    </row>
    <row r="50" spans="1:9" ht="39.6" x14ac:dyDescent="0.25">
      <c r="A50" s="99"/>
      <c r="B50" s="106" t="s">
        <v>225</v>
      </c>
      <c r="C50" s="119" t="s">
        <v>234</v>
      </c>
      <c r="D50" s="108" t="s">
        <v>3</v>
      </c>
      <c r="E50" s="120">
        <v>1899.5262000000002</v>
      </c>
      <c r="F50" s="121"/>
      <c r="G50" s="122">
        <f t="shared" si="1"/>
        <v>0</v>
      </c>
      <c r="H50" s="67"/>
      <c r="I50" s="67"/>
    </row>
    <row r="51" spans="1:9" ht="39.6" x14ac:dyDescent="0.25">
      <c r="A51" s="99"/>
      <c r="B51" s="106" t="s">
        <v>153</v>
      </c>
      <c r="C51" s="119" t="s">
        <v>203</v>
      </c>
      <c r="D51" s="108" t="s">
        <v>4</v>
      </c>
      <c r="E51" s="120">
        <v>690.73680000000013</v>
      </c>
      <c r="F51" s="121"/>
      <c r="G51" s="122">
        <f t="shared" si="1"/>
        <v>0</v>
      </c>
      <c r="H51" s="67"/>
      <c r="I51" s="67"/>
    </row>
    <row r="52" spans="1:9" x14ac:dyDescent="0.25">
      <c r="A52" s="99"/>
      <c r="B52" s="106" t="s">
        <v>154</v>
      </c>
      <c r="C52" s="119" t="s">
        <v>152</v>
      </c>
      <c r="D52" s="108" t="s">
        <v>3</v>
      </c>
      <c r="E52" s="120">
        <v>1726.8420000000001</v>
      </c>
      <c r="F52" s="121"/>
      <c r="G52" s="122">
        <f t="shared" si="1"/>
        <v>0</v>
      </c>
      <c r="H52" s="67"/>
      <c r="I52" s="67"/>
    </row>
    <row r="53" spans="1:9" ht="52.8" x14ac:dyDescent="0.25">
      <c r="A53" s="99"/>
      <c r="B53" s="106" t="s">
        <v>156</v>
      </c>
      <c r="C53" s="119" t="s">
        <v>232</v>
      </c>
      <c r="D53" s="108" t="s">
        <v>4</v>
      </c>
      <c r="E53" s="120">
        <v>345.36840000000007</v>
      </c>
      <c r="F53" s="121"/>
      <c r="G53" s="122">
        <f t="shared" si="1"/>
        <v>0</v>
      </c>
      <c r="H53" s="67"/>
      <c r="I53" s="67"/>
    </row>
    <row r="54" spans="1:9" ht="26.4" x14ac:dyDescent="0.25">
      <c r="A54" s="99"/>
      <c r="B54" s="106" t="s">
        <v>200</v>
      </c>
      <c r="C54" s="119" t="s">
        <v>155</v>
      </c>
      <c r="D54" s="108" t="s">
        <v>3</v>
      </c>
      <c r="E54" s="120">
        <v>1660.5420000000001</v>
      </c>
      <c r="F54" s="121"/>
      <c r="G54" s="122">
        <f t="shared" si="1"/>
        <v>0</v>
      </c>
      <c r="H54" s="67"/>
      <c r="I54" s="67"/>
    </row>
    <row r="55" spans="1:9" ht="26.4" x14ac:dyDescent="0.25">
      <c r="A55" s="99"/>
      <c r="B55" s="106" t="s">
        <v>201</v>
      </c>
      <c r="C55" s="119" t="s">
        <v>157</v>
      </c>
      <c r="D55" s="108" t="s">
        <v>3</v>
      </c>
      <c r="E55" s="120">
        <v>1660.5420000000001</v>
      </c>
      <c r="F55" s="121"/>
      <c r="G55" s="122">
        <f t="shared" si="1"/>
        <v>0</v>
      </c>
      <c r="H55" s="67"/>
      <c r="I55" s="67"/>
    </row>
    <row r="56" spans="1:9" ht="26.4" x14ac:dyDescent="0.25">
      <c r="A56" s="99"/>
      <c r="B56" s="106" t="s">
        <v>158</v>
      </c>
      <c r="C56" s="119" t="s">
        <v>159</v>
      </c>
      <c r="D56" s="108" t="s">
        <v>3</v>
      </c>
      <c r="E56" s="120">
        <v>22.5</v>
      </c>
      <c r="F56" s="121"/>
      <c r="G56" s="122">
        <f t="shared" ref="G56:G66" si="2">+ROUND((E56*F56),2)</f>
        <v>0</v>
      </c>
      <c r="H56" s="67"/>
      <c r="I56" s="67"/>
    </row>
    <row r="57" spans="1:9" ht="26.4" x14ac:dyDescent="0.25">
      <c r="A57" s="99"/>
      <c r="B57" s="106" t="s">
        <v>160</v>
      </c>
      <c r="C57" s="119" t="s">
        <v>161</v>
      </c>
      <c r="D57" s="108" t="s">
        <v>3</v>
      </c>
      <c r="E57" s="120">
        <v>1660.5420000000001</v>
      </c>
      <c r="F57" s="121"/>
      <c r="G57" s="122">
        <f t="shared" si="2"/>
        <v>0</v>
      </c>
      <c r="H57" s="67"/>
      <c r="I57" s="67"/>
    </row>
    <row r="58" spans="1:9" ht="52.8" x14ac:dyDescent="0.25">
      <c r="A58" s="99"/>
      <c r="B58" s="106" t="s">
        <v>245</v>
      </c>
      <c r="C58" s="119" t="s">
        <v>162</v>
      </c>
      <c r="D58" s="108" t="s">
        <v>20</v>
      </c>
      <c r="E58" s="120">
        <v>45</v>
      </c>
      <c r="F58" s="121"/>
      <c r="G58" s="122">
        <f t="shared" si="2"/>
        <v>0</v>
      </c>
      <c r="H58" s="67"/>
      <c r="I58" s="67"/>
    </row>
    <row r="59" spans="1:9" ht="44.25" customHeight="1" x14ac:dyDescent="0.25">
      <c r="A59" s="99"/>
      <c r="B59" s="106" t="s">
        <v>170</v>
      </c>
      <c r="C59" s="119" t="s">
        <v>172</v>
      </c>
      <c r="D59" s="108" t="s">
        <v>20</v>
      </c>
      <c r="E59" s="120">
        <v>25</v>
      </c>
      <c r="F59" s="121"/>
      <c r="G59" s="122">
        <f t="shared" si="2"/>
        <v>0</v>
      </c>
      <c r="H59" s="67"/>
      <c r="I59" s="67"/>
    </row>
    <row r="60" spans="1:9" ht="28.5" customHeight="1" x14ac:dyDescent="0.25">
      <c r="A60" s="99"/>
      <c r="B60" s="106" t="s">
        <v>171</v>
      </c>
      <c r="C60" s="119" t="s">
        <v>173</v>
      </c>
      <c r="D60" s="108" t="s">
        <v>20</v>
      </c>
      <c r="E60" s="120">
        <v>20</v>
      </c>
      <c r="F60" s="121"/>
      <c r="G60" s="122">
        <f t="shared" ref="G60:G61" si="3">+ROUND((E60*F60),2)</f>
        <v>0</v>
      </c>
      <c r="H60" s="67"/>
      <c r="I60" s="67"/>
    </row>
    <row r="61" spans="1:9" ht="28.5" customHeight="1" x14ac:dyDescent="0.25">
      <c r="A61" s="99"/>
      <c r="B61" s="106" t="s">
        <v>178</v>
      </c>
      <c r="C61" s="119" t="s">
        <v>198</v>
      </c>
      <c r="D61" s="108" t="s">
        <v>20</v>
      </c>
      <c r="E61" s="120">
        <v>5</v>
      </c>
      <c r="F61" s="121"/>
      <c r="G61" s="122">
        <f t="shared" si="3"/>
        <v>0</v>
      </c>
      <c r="H61" s="67"/>
      <c r="I61" s="67"/>
    </row>
    <row r="62" spans="1:9" ht="26.4" x14ac:dyDescent="0.25">
      <c r="A62" s="99"/>
      <c r="B62" s="106" t="s">
        <v>179</v>
      </c>
      <c r="C62" s="119" t="s">
        <v>202</v>
      </c>
      <c r="D62" s="108" t="s">
        <v>2</v>
      </c>
      <c r="E62" s="120">
        <v>8</v>
      </c>
      <c r="F62" s="121"/>
      <c r="G62" s="122">
        <f t="shared" si="2"/>
        <v>0</v>
      </c>
      <c r="H62" s="67"/>
      <c r="I62" s="67"/>
    </row>
    <row r="63" spans="1:9" x14ac:dyDescent="0.25">
      <c r="A63" s="99"/>
      <c r="B63" s="106" t="s">
        <v>163</v>
      </c>
      <c r="C63" s="125" t="s">
        <v>164</v>
      </c>
      <c r="D63" s="108"/>
      <c r="E63" s="120"/>
      <c r="F63" s="121"/>
      <c r="G63" s="122"/>
      <c r="H63" s="67"/>
      <c r="I63" s="67"/>
    </row>
    <row r="64" spans="1:9" ht="39.6" x14ac:dyDescent="0.25">
      <c r="A64" s="99"/>
      <c r="B64" s="106" t="s">
        <v>165</v>
      </c>
      <c r="C64" s="119" t="s">
        <v>246</v>
      </c>
      <c r="D64" s="108" t="s">
        <v>18</v>
      </c>
      <c r="E64" s="120">
        <v>1</v>
      </c>
      <c r="F64" s="121"/>
      <c r="G64" s="122">
        <f t="shared" si="2"/>
        <v>0</v>
      </c>
      <c r="H64" s="67"/>
      <c r="I64" s="67"/>
    </row>
    <row r="65" spans="1:9" ht="39.6" x14ac:dyDescent="0.25">
      <c r="A65" s="99"/>
      <c r="B65" s="106" t="s">
        <v>266</v>
      </c>
      <c r="C65" s="119" t="s">
        <v>270</v>
      </c>
      <c r="D65" s="108" t="s">
        <v>18</v>
      </c>
      <c r="E65" s="120">
        <v>2</v>
      </c>
      <c r="F65" s="121"/>
      <c r="G65" s="122">
        <f t="shared" si="2"/>
        <v>0</v>
      </c>
      <c r="H65" s="67"/>
      <c r="I65" s="67"/>
    </row>
    <row r="66" spans="1:9" ht="52.8" x14ac:dyDescent="0.25">
      <c r="A66" s="99"/>
      <c r="B66" s="106" t="s">
        <v>269</v>
      </c>
      <c r="C66" s="119" t="s">
        <v>247</v>
      </c>
      <c r="D66" s="108" t="s">
        <v>18</v>
      </c>
      <c r="E66" s="120">
        <v>2</v>
      </c>
      <c r="F66" s="121"/>
      <c r="G66" s="122">
        <f t="shared" si="2"/>
        <v>0</v>
      </c>
      <c r="H66" s="67"/>
      <c r="I66" s="67"/>
    </row>
    <row r="67" spans="1:9" ht="39.6" x14ac:dyDescent="0.25">
      <c r="A67" s="99"/>
      <c r="B67" s="106" t="s">
        <v>166</v>
      </c>
      <c r="C67" s="119" t="s">
        <v>19</v>
      </c>
      <c r="D67" s="108"/>
      <c r="E67" s="120"/>
      <c r="F67" s="121"/>
      <c r="G67" s="122">
        <f>+ROUND((SUM(G44:G66)*0.1),-1)</f>
        <v>0</v>
      </c>
      <c r="H67" s="67"/>
      <c r="I67" s="67"/>
    </row>
    <row r="68" spans="1:9" x14ac:dyDescent="0.25">
      <c r="A68" s="99"/>
      <c r="B68" s="106"/>
      <c r="C68" s="124" t="s">
        <v>167</v>
      </c>
      <c r="D68" s="108"/>
      <c r="E68" s="120"/>
      <c r="F68" s="121"/>
      <c r="G68" s="123">
        <f>SUM(G43:G67)</f>
        <v>0</v>
      </c>
      <c r="H68" s="67"/>
      <c r="I68" s="67"/>
    </row>
    <row r="69" spans="1:9" x14ac:dyDescent="0.25">
      <c r="A69" s="99"/>
      <c r="B69" s="84" t="s">
        <v>12</v>
      </c>
      <c r="C69" s="124" t="s">
        <v>58</v>
      </c>
      <c r="D69" s="108"/>
      <c r="E69" s="120"/>
      <c r="F69" s="121"/>
      <c r="G69" s="122"/>
      <c r="H69" s="117"/>
      <c r="I69" s="67"/>
    </row>
    <row r="70" spans="1:9" x14ac:dyDescent="0.25">
      <c r="A70" s="99"/>
      <c r="B70" s="106" t="s">
        <v>59</v>
      </c>
      <c r="C70" s="119" t="s">
        <v>23</v>
      </c>
      <c r="D70" s="108"/>
      <c r="E70" s="120"/>
      <c r="F70" s="121"/>
      <c r="G70" s="122"/>
      <c r="H70" s="117"/>
      <c r="I70" s="67"/>
    </row>
    <row r="71" spans="1:9" ht="39.6" x14ac:dyDescent="0.25">
      <c r="A71" s="99"/>
      <c r="B71" s="106" t="s">
        <v>256</v>
      </c>
      <c r="C71" s="119" t="s">
        <v>219</v>
      </c>
      <c r="D71" s="108" t="s">
        <v>1</v>
      </c>
      <c r="E71" s="120">
        <v>40</v>
      </c>
      <c r="F71" s="121"/>
      <c r="G71" s="122">
        <f t="shared" ref="G71:G72" si="4">+ROUND((E71*F71),2)</f>
        <v>0</v>
      </c>
      <c r="H71" s="117"/>
      <c r="I71" s="67"/>
    </row>
    <row r="72" spans="1:9" ht="39.6" x14ac:dyDescent="0.25">
      <c r="A72" s="99"/>
      <c r="B72" s="106" t="s">
        <v>184</v>
      </c>
      <c r="C72" s="119" t="s">
        <v>220</v>
      </c>
      <c r="D72" s="108" t="s">
        <v>18</v>
      </c>
      <c r="E72" s="120">
        <v>20</v>
      </c>
      <c r="F72" s="121"/>
      <c r="G72" s="122">
        <f t="shared" si="4"/>
        <v>0</v>
      </c>
      <c r="H72" s="117"/>
      <c r="I72" s="67"/>
    </row>
    <row r="73" spans="1:9" x14ac:dyDescent="0.25">
      <c r="A73" s="99"/>
      <c r="B73" s="106" t="s">
        <v>186</v>
      </c>
      <c r="C73" s="119" t="s">
        <v>187</v>
      </c>
      <c r="D73" s="108"/>
      <c r="E73" s="120"/>
      <c r="F73" s="121"/>
      <c r="G73" s="122"/>
      <c r="H73" s="117"/>
      <c r="I73" s="67"/>
    </row>
    <row r="74" spans="1:9" ht="52.8" x14ac:dyDescent="0.25">
      <c r="A74" s="99"/>
      <c r="B74" s="106" t="s">
        <v>259</v>
      </c>
      <c r="C74" s="119" t="s">
        <v>221</v>
      </c>
      <c r="D74" s="108" t="s">
        <v>3</v>
      </c>
      <c r="E74" s="120">
        <v>2</v>
      </c>
      <c r="F74" s="121"/>
      <c r="G74" s="122">
        <f>+ROUND((E74*F74),2)</f>
        <v>0</v>
      </c>
      <c r="H74" s="117"/>
      <c r="I74" s="67"/>
    </row>
    <row r="75" spans="1:9" x14ac:dyDescent="0.25">
      <c r="A75" s="99"/>
      <c r="B75" s="106" t="s">
        <v>222</v>
      </c>
      <c r="C75" s="119" t="s">
        <v>223</v>
      </c>
      <c r="D75" s="108"/>
      <c r="E75" s="120"/>
      <c r="F75" s="121"/>
      <c r="G75" s="122"/>
      <c r="H75" s="117"/>
      <c r="I75" s="67"/>
    </row>
    <row r="76" spans="1:9" ht="52.8" x14ac:dyDescent="0.25">
      <c r="A76" s="99"/>
      <c r="B76" s="106" t="s">
        <v>188</v>
      </c>
      <c r="C76" s="119" t="s">
        <v>254</v>
      </c>
      <c r="D76" s="108" t="s">
        <v>1</v>
      </c>
      <c r="E76" s="120">
        <v>125</v>
      </c>
      <c r="F76" s="121"/>
      <c r="G76" s="122">
        <f>+ROUND((E76*F76),2)</f>
        <v>0</v>
      </c>
      <c r="H76" s="117"/>
      <c r="I76" s="67"/>
    </row>
    <row r="77" spans="1:9" ht="39.6" x14ac:dyDescent="0.25">
      <c r="A77" s="99"/>
      <c r="B77" s="106" t="s">
        <v>260</v>
      </c>
      <c r="C77" s="119" t="s">
        <v>19</v>
      </c>
      <c r="D77" s="108"/>
      <c r="E77" s="120"/>
      <c r="F77" s="121"/>
      <c r="G77" s="122">
        <f>+ROUND((SUM(G71:G76)*0.1),-1)</f>
        <v>0</v>
      </c>
      <c r="H77" s="67"/>
      <c r="I77" s="67"/>
    </row>
    <row r="78" spans="1:9" x14ac:dyDescent="0.25">
      <c r="A78" s="99"/>
      <c r="B78" s="106"/>
      <c r="C78" s="124" t="s">
        <v>60</v>
      </c>
      <c r="D78" s="108"/>
      <c r="E78" s="120"/>
      <c r="F78" s="121"/>
      <c r="G78" s="123">
        <f>SUM(G71:G77)</f>
        <v>0</v>
      </c>
      <c r="H78" s="67"/>
      <c r="I78" s="67"/>
    </row>
    <row r="79" spans="1:9" x14ac:dyDescent="0.25">
      <c r="A79" s="99"/>
      <c r="B79" s="84" t="s">
        <v>24</v>
      </c>
      <c r="C79" s="124" t="s">
        <v>7</v>
      </c>
      <c r="D79" s="108"/>
      <c r="E79" s="120"/>
      <c r="F79" s="121"/>
      <c r="G79" s="122"/>
      <c r="H79" s="67"/>
      <c r="I79" s="67"/>
    </row>
    <row r="80" spans="1:9" ht="39.6" x14ac:dyDescent="0.25">
      <c r="A80" s="99"/>
      <c r="B80" s="84"/>
      <c r="C80" s="127" t="s">
        <v>317</v>
      </c>
      <c r="D80" s="108"/>
      <c r="E80" s="120"/>
      <c r="F80" s="121"/>
      <c r="G80" s="122"/>
      <c r="H80" s="67"/>
      <c r="I80" s="67"/>
    </row>
    <row r="81" spans="1:10" ht="66" x14ac:dyDescent="0.25">
      <c r="A81" s="99"/>
      <c r="B81" s="84"/>
      <c r="C81" s="127" t="s">
        <v>316</v>
      </c>
      <c r="D81" s="108"/>
      <c r="E81" s="120"/>
      <c r="F81" s="121"/>
      <c r="G81" s="122"/>
      <c r="H81" s="67"/>
      <c r="I81" s="67"/>
    </row>
    <row r="82" spans="1:10" x14ac:dyDescent="0.25">
      <c r="A82" s="99"/>
      <c r="B82" s="106" t="s">
        <v>25</v>
      </c>
      <c r="C82" s="119" t="s">
        <v>22</v>
      </c>
      <c r="D82" s="108"/>
      <c r="E82" s="120"/>
      <c r="F82" s="121"/>
      <c r="G82" s="122"/>
      <c r="H82" s="67"/>
      <c r="I82" s="67"/>
    </row>
    <row r="83" spans="1:10" ht="39.6" x14ac:dyDescent="0.25">
      <c r="A83" s="99"/>
      <c r="B83" s="106" t="s">
        <v>61</v>
      </c>
      <c r="C83" s="119" t="s">
        <v>129</v>
      </c>
      <c r="D83" s="108" t="s">
        <v>3</v>
      </c>
      <c r="E83" s="120">
        <v>1594.008</v>
      </c>
      <c r="F83" s="121"/>
      <c r="G83" s="122">
        <f t="shared" ref="G83:G95" si="5">+ROUND((E83*F83),2)</f>
        <v>0</v>
      </c>
      <c r="H83" s="67"/>
      <c r="I83" s="68">
        <f>E84+E85</f>
        <v>1534.1100000000001</v>
      </c>
    </row>
    <row r="84" spans="1:10" ht="26.4" x14ac:dyDescent="0.25">
      <c r="A84" s="99"/>
      <c r="B84" s="106" t="s">
        <v>123</v>
      </c>
      <c r="C84" s="119" t="s">
        <v>115</v>
      </c>
      <c r="D84" s="108" t="s">
        <v>4</v>
      </c>
      <c r="E84" s="120">
        <v>1380.6990000000001</v>
      </c>
      <c r="F84" s="121"/>
      <c r="G84" s="122">
        <f t="shared" si="5"/>
        <v>0</v>
      </c>
      <c r="H84" s="67"/>
      <c r="I84" s="67"/>
    </row>
    <row r="85" spans="1:10" ht="39.6" x14ac:dyDescent="0.25">
      <c r="A85" s="99"/>
      <c r="B85" s="106" t="s">
        <v>124</v>
      </c>
      <c r="C85" s="119" t="s">
        <v>252</v>
      </c>
      <c r="D85" s="108" t="s">
        <v>4</v>
      </c>
      <c r="E85" s="120">
        <v>153.41100000000003</v>
      </c>
      <c r="F85" s="121"/>
      <c r="G85" s="122">
        <f t="shared" si="5"/>
        <v>0</v>
      </c>
      <c r="H85" s="67"/>
      <c r="I85" s="67"/>
      <c r="J85" s="70"/>
    </row>
    <row r="86" spans="1:10" x14ac:dyDescent="0.25">
      <c r="A86" s="99"/>
      <c r="B86" s="106" t="s">
        <v>125</v>
      </c>
      <c r="C86" s="119" t="s">
        <v>116</v>
      </c>
      <c r="D86" s="108" t="s">
        <v>4</v>
      </c>
      <c r="E86" s="120">
        <v>15.341100000000001</v>
      </c>
      <c r="F86" s="121"/>
      <c r="G86" s="122">
        <f t="shared" si="5"/>
        <v>0</v>
      </c>
      <c r="H86" s="67"/>
      <c r="I86" s="67"/>
    </row>
    <row r="87" spans="1:10" ht="26.4" x14ac:dyDescent="0.25">
      <c r="A87" s="99"/>
      <c r="B87" s="106" t="s">
        <v>183</v>
      </c>
      <c r="C87" s="119" t="s">
        <v>132</v>
      </c>
      <c r="D87" s="108" t="s">
        <v>9</v>
      </c>
      <c r="E87" s="120">
        <v>20</v>
      </c>
      <c r="F87" s="121"/>
      <c r="G87" s="122">
        <f t="shared" ref="G87" si="6">+ROUND((E87*F87),2)</f>
        <v>0</v>
      </c>
      <c r="H87" s="67"/>
      <c r="I87" s="67"/>
    </row>
    <row r="88" spans="1:10" x14ac:dyDescent="0.25">
      <c r="A88" s="99"/>
      <c r="B88" s="106" t="s">
        <v>30</v>
      </c>
      <c r="C88" s="119" t="s">
        <v>62</v>
      </c>
      <c r="D88" s="108"/>
      <c r="E88" s="120"/>
      <c r="F88" s="121"/>
      <c r="G88" s="122"/>
      <c r="H88" s="67"/>
      <c r="I88" s="67"/>
    </row>
    <row r="89" spans="1:10" ht="26.4" x14ac:dyDescent="0.25">
      <c r="A89" s="99"/>
      <c r="B89" s="106" t="s">
        <v>224</v>
      </c>
      <c r="C89" s="119" t="s">
        <v>63</v>
      </c>
      <c r="D89" s="108" t="s">
        <v>3</v>
      </c>
      <c r="E89" s="120">
        <v>664.17000000000007</v>
      </c>
      <c r="F89" s="121"/>
      <c r="G89" s="122">
        <f t="shared" si="5"/>
        <v>0</v>
      </c>
      <c r="H89" s="67"/>
      <c r="I89" s="67"/>
    </row>
    <row r="90" spans="1:10" ht="39.6" x14ac:dyDescent="0.25">
      <c r="A90" s="99"/>
      <c r="B90" s="106" t="s">
        <v>225</v>
      </c>
      <c r="C90" s="119" t="s">
        <v>248</v>
      </c>
      <c r="D90" s="108" t="s">
        <v>4</v>
      </c>
      <c r="E90" s="120">
        <v>166.04250000000002</v>
      </c>
      <c r="F90" s="121"/>
      <c r="G90" s="122">
        <f t="shared" si="5"/>
        <v>0</v>
      </c>
      <c r="H90" s="67"/>
      <c r="I90" s="67"/>
    </row>
    <row r="91" spans="1:10" ht="66" x14ac:dyDescent="0.25">
      <c r="A91" s="99"/>
      <c r="B91" s="106" t="s">
        <v>65</v>
      </c>
      <c r="C91" s="119" t="s">
        <v>64</v>
      </c>
      <c r="D91" s="108" t="s">
        <v>4</v>
      </c>
      <c r="E91" s="120">
        <v>66.417000000000016</v>
      </c>
      <c r="F91" s="121"/>
      <c r="G91" s="122">
        <f t="shared" si="5"/>
        <v>0</v>
      </c>
      <c r="H91" s="67"/>
      <c r="I91" s="67"/>
    </row>
    <row r="92" spans="1:10" ht="52.8" x14ac:dyDescent="0.25">
      <c r="A92" s="99"/>
      <c r="B92" s="106" t="s">
        <v>66</v>
      </c>
      <c r="C92" s="119" t="s">
        <v>68</v>
      </c>
      <c r="D92" s="108" t="s">
        <v>4</v>
      </c>
      <c r="E92" s="120">
        <v>308.83999999999997</v>
      </c>
      <c r="F92" s="121"/>
      <c r="G92" s="122">
        <f t="shared" si="5"/>
        <v>0</v>
      </c>
      <c r="H92" s="67"/>
      <c r="I92" s="67"/>
    </row>
    <row r="93" spans="1:10" ht="39.6" x14ac:dyDescent="0.25">
      <c r="A93" s="99"/>
      <c r="B93" s="106" t="s">
        <v>226</v>
      </c>
      <c r="C93" s="119" t="s">
        <v>227</v>
      </c>
      <c r="D93" s="108" t="s">
        <v>3</v>
      </c>
      <c r="E93" s="120">
        <v>1771.1200000000001</v>
      </c>
      <c r="F93" s="121"/>
      <c r="G93" s="122">
        <f t="shared" si="5"/>
        <v>0</v>
      </c>
      <c r="H93" s="67"/>
      <c r="I93" s="67"/>
    </row>
    <row r="94" spans="1:10" ht="66" x14ac:dyDescent="0.25">
      <c r="A94" s="99"/>
      <c r="B94" s="106" t="s">
        <v>319</v>
      </c>
      <c r="C94" s="119" t="s">
        <v>320</v>
      </c>
      <c r="D94" s="108" t="s">
        <v>4</v>
      </c>
      <c r="E94" s="120">
        <v>404.60199999999998</v>
      </c>
      <c r="F94" s="121"/>
      <c r="G94" s="122">
        <f t="shared" si="5"/>
        <v>0</v>
      </c>
      <c r="H94" s="67"/>
      <c r="I94" s="68">
        <f>E94+E95</f>
        <v>505.75249999999994</v>
      </c>
    </row>
    <row r="95" spans="1:10" ht="66" x14ac:dyDescent="0.25">
      <c r="A95" s="99"/>
      <c r="B95" s="106" t="s">
        <v>67</v>
      </c>
      <c r="C95" s="119" t="s">
        <v>318</v>
      </c>
      <c r="D95" s="108" t="s">
        <v>4</v>
      </c>
      <c r="E95" s="190">
        <v>101.15049999999999</v>
      </c>
      <c r="F95" s="121"/>
      <c r="G95" s="122">
        <f t="shared" si="5"/>
        <v>0</v>
      </c>
      <c r="H95" s="67"/>
      <c r="I95" s="67"/>
    </row>
    <row r="96" spans="1:10" x14ac:dyDescent="0.25">
      <c r="A96" s="99"/>
      <c r="B96" s="106" t="s">
        <v>114</v>
      </c>
      <c r="C96" s="119" t="s">
        <v>118</v>
      </c>
      <c r="D96" s="108"/>
      <c r="E96" s="190"/>
      <c r="F96" s="121"/>
      <c r="G96" s="122"/>
      <c r="H96" s="67"/>
      <c r="I96" s="67"/>
    </row>
    <row r="97" spans="1:9" ht="26.4" x14ac:dyDescent="0.25">
      <c r="A97" s="99"/>
      <c r="B97" s="106" t="s">
        <v>117</v>
      </c>
      <c r="C97" s="119" t="s">
        <v>119</v>
      </c>
      <c r="D97" s="108" t="s">
        <v>4</v>
      </c>
      <c r="E97" s="190">
        <v>1432.9595000000002</v>
      </c>
      <c r="F97" s="121"/>
      <c r="G97" s="122">
        <f t="shared" ref="G97:G98" si="7">+ROUND((E97*F97),2)</f>
        <v>0</v>
      </c>
      <c r="H97" s="67"/>
      <c r="I97" s="68"/>
    </row>
    <row r="98" spans="1:9" ht="26.4" x14ac:dyDescent="0.25">
      <c r="A98" s="99"/>
      <c r="B98" s="106" t="s">
        <v>120</v>
      </c>
      <c r="C98" s="119" t="s">
        <v>127</v>
      </c>
      <c r="D98" s="108" t="s">
        <v>4</v>
      </c>
      <c r="E98" s="190">
        <v>101.15049999999999</v>
      </c>
      <c r="F98" s="121"/>
      <c r="G98" s="122">
        <f t="shared" si="7"/>
        <v>0</v>
      </c>
      <c r="H98" s="67"/>
      <c r="I98" s="68">
        <f>E98+E97</f>
        <v>1534.1100000000001</v>
      </c>
    </row>
    <row r="99" spans="1:9" ht="39.6" x14ac:dyDescent="0.25">
      <c r="A99" s="99"/>
      <c r="B99" s="106" t="s">
        <v>122</v>
      </c>
      <c r="C99" s="119" t="s">
        <v>19</v>
      </c>
      <c r="D99" s="108"/>
      <c r="E99" s="190"/>
      <c r="F99" s="121"/>
      <c r="G99" s="122">
        <f>+ROUND((SUM(G83:G98)*0.1),-1)</f>
        <v>0</v>
      </c>
      <c r="H99" s="67"/>
      <c r="I99" s="67"/>
    </row>
    <row r="100" spans="1:9" x14ac:dyDescent="0.25">
      <c r="A100" s="99"/>
      <c r="B100" s="106"/>
      <c r="C100" s="124" t="s">
        <v>69</v>
      </c>
      <c r="D100" s="108"/>
      <c r="E100" s="190"/>
      <c r="F100" s="121"/>
      <c r="G100" s="123">
        <f>SUM(G83:G99)</f>
        <v>0</v>
      </c>
      <c r="H100" s="67"/>
      <c r="I100" s="67"/>
    </row>
    <row r="101" spans="1:9" x14ac:dyDescent="0.25">
      <c r="A101" s="99"/>
      <c r="B101" s="106" t="s">
        <v>71</v>
      </c>
      <c r="C101" s="119" t="s">
        <v>74</v>
      </c>
      <c r="D101" s="108"/>
      <c r="E101" s="120"/>
      <c r="F101" s="121"/>
      <c r="G101" s="122"/>
      <c r="H101" s="67"/>
      <c r="I101" s="67"/>
    </row>
    <row r="102" spans="1:9" ht="145.19999999999999" x14ac:dyDescent="0.25">
      <c r="A102" s="99"/>
      <c r="B102" s="106" t="s">
        <v>121</v>
      </c>
      <c r="C102" s="119" t="s">
        <v>228</v>
      </c>
      <c r="D102" s="108" t="s">
        <v>1</v>
      </c>
      <c r="E102" s="120">
        <v>442.78000000000003</v>
      </c>
      <c r="F102" s="121"/>
      <c r="G102" s="122">
        <f t="shared" ref="G102" si="8">+ROUND((E102*F102),2)</f>
        <v>0</v>
      </c>
      <c r="H102" s="67"/>
      <c r="I102" s="67"/>
    </row>
    <row r="103" spans="1:9" x14ac:dyDescent="0.25">
      <c r="A103" s="99"/>
      <c r="B103" s="106" t="s">
        <v>280</v>
      </c>
      <c r="C103" s="119" t="s">
        <v>76</v>
      </c>
      <c r="D103" s="108"/>
      <c r="E103" s="120"/>
      <c r="F103" s="121"/>
      <c r="G103" s="122"/>
      <c r="H103" s="67"/>
      <c r="I103" s="67"/>
    </row>
    <row r="104" spans="1:9" ht="79.2" x14ac:dyDescent="0.25">
      <c r="A104" s="99"/>
      <c r="B104" s="106" t="s">
        <v>72</v>
      </c>
      <c r="C104" s="119" t="s">
        <v>243</v>
      </c>
      <c r="D104" s="108" t="s">
        <v>18</v>
      </c>
      <c r="E104" s="120">
        <v>13</v>
      </c>
      <c r="F104" s="121"/>
      <c r="G104" s="122">
        <f t="shared" ref="G104" si="9">+ROUND((E104*F104),2)</f>
        <v>0</v>
      </c>
      <c r="H104" s="67"/>
      <c r="I104" s="67"/>
    </row>
    <row r="105" spans="1:9" ht="79.2" x14ac:dyDescent="0.25">
      <c r="A105" s="99"/>
      <c r="B105" s="106" t="s">
        <v>281</v>
      </c>
      <c r="C105" s="119" t="s">
        <v>131</v>
      </c>
      <c r="D105" s="108" t="s">
        <v>18</v>
      </c>
      <c r="E105" s="120">
        <v>2</v>
      </c>
      <c r="F105" s="121"/>
      <c r="G105" s="122">
        <f t="shared" ref="G105:G106" si="10">+ROUND((E105*F105),2)</f>
        <v>0</v>
      </c>
      <c r="H105" s="67"/>
      <c r="I105" s="67"/>
    </row>
    <row r="106" spans="1:9" ht="105.6" x14ac:dyDescent="0.25">
      <c r="A106" s="99"/>
      <c r="B106" s="106" t="s">
        <v>282</v>
      </c>
      <c r="C106" s="119" t="s">
        <v>77</v>
      </c>
      <c r="D106" s="108" t="s">
        <v>18</v>
      </c>
      <c r="E106" s="120">
        <v>15</v>
      </c>
      <c r="F106" s="121"/>
      <c r="G106" s="122">
        <f t="shared" si="10"/>
        <v>0</v>
      </c>
      <c r="H106" s="67"/>
      <c r="I106" s="67"/>
    </row>
    <row r="107" spans="1:9" x14ac:dyDescent="0.25">
      <c r="A107" s="99"/>
      <c r="B107" s="106" t="s">
        <v>283</v>
      </c>
      <c r="C107" s="119" t="s">
        <v>130</v>
      </c>
      <c r="D107" s="108"/>
      <c r="E107" s="120"/>
      <c r="F107" s="121"/>
      <c r="G107" s="122"/>
      <c r="H107" s="67"/>
      <c r="I107" s="67"/>
    </row>
    <row r="108" spans="1:9" ht="39.6" x14ac:dyDescent="0.25">
      <c r="A108" s="99"/>
      <c r="B108" s="106" t="s">
        <v>284</v>
      </c>
      <c r="C108" s="119" t="s">
        <v>229</v>
      </c>
      <c r="D108" s="108" t="s">
        <v>18</v>
      </c>
      <c r="E108" s="120">
        <v>23</v>
      </c>
      <c r="F108" s="121"/>
      <c r="G108" s="122">
        <f t="shared" ref="G108:G129" si="11">+ROUND((E108*F108),2)</f>
        <v>0</v>
      </c>
      <c r="H108" s="67"/>
      <c r="I108" s="67"/>
    </row>
    <row r="109" spans="1:9" ht="39.6" x14ac:dyDescent="0.25">
      <c r="A109" s="99"/>
      <c r="B109" s="106" t="s">
        <v>285</v>
      </c>
      <c r="C109" s="119" t="s">
        <v>230</v>
      </c>
      <c r="D109" s="108" t="s">
        <v>18</v>
      </c>
      <c r="E109" s="120">
        <v>3</v>
      </c>
      <c r="F109" s="121"/>
      <c r="G109" s="122">
        <f t="shared" si="11"/>
        <v>0</v>
      </c>
      <c r="H109" s="67"/>
      <c r="I109" s="67"/>
    </row>
    <row r="110" spans="1:9" ht="26.4" x14ac:dyDescent="0.25">
      <c r="A110" s="99"/>
      <c r="B110" s="106" t="s">
        <v>286</v>
      </c>
      <c r="C110" s="119" t="s">
        <v>277</v>
      </c>
      <c r="D110" s="108" t="s">
        <v>18</v>
      </c>
      <c r="E110" s="120">
        <v>1</v>
      </c>
      <c r="F110" s="121"/>
      <c r="G110" s="122">
        <f>+ROUND((E110*F110),2)</f>
        <v>0</v>
      </c>
      <c r="H110" s="67"/>
      <c r="I110" s="67"/>
    </row>
    <row r="111" spans="1:9" x14ac:dyDescent="0.25">
      <c r="A111" s="99"/>
      <c r="B111" s="106" t="s">
        <v>287</v>
      </c>
      <c r="C111" s="119" t="s">
        <v>79</v>
      </c>
      <c r="D111" s="108"/>
      <c r="E111" s="120"/>
      <c r="F111" s="121"/>
      <c r="G111" s="122"/>
      <c r="H111" s="67"/>
      <c r="I111" s="67"/>
    </row>
    <row r="112" spans="1:9" x14ac:dyDescent="0.25">
      <c r="A112" s="99"/>
      <c r="B112" s="106" t="s">
        <v>288</v>
      </c>
      <c r="C112" s="119" t="s">
        <v>78</v>
      </c>
      <c r="D112" s="108" t="s">
        <v>1</v>
      </c>
      <c r="E112" s="120">
        <v>442.78000000000003</v>
      </c>
      <c r="F112" s="121"/>
      <c r="G112" s="122">
        <f t="shared" si="11"/>
        <v>0</v>
      </c>
      <c r="H112" s="67"/>
      <c r="I112" s="67"/>
    </row>
    <row r="113" spans="1:9" ht="26.4" x14ac:dyDescent="0.25">
      <c r="A113" s="99"/>
      <c r="B113" s="106" t="s">
        <v>289</v>
      </c>
      <c r="C113" s="119" t="s">
        <v>80</v>
      </c>
      <c r="D113" s="108" t="s">
        <v>1</v>
      </c>
      <c r="E113" s="120">
        <v>442.78000000000003</v>
      </c>
      <c r="F113" s="121"/>
      <c r="G113" s="122">
        <f t="shared" si="11"/>
        <v>0</v>
      </c>
      <c r="H113" s="67"/>
      <c r="I113" s="67"/>
    </row>
    <row r="114" spans="1:9" ht="52.8" x14ac:dyDescent="0.25">
      <c r="A114" s="99"/>
      <c r="B114" s="106" t="s">
        <v>290</v>
      </c>
      <c r="C114" s="119" t="s">
        <v>81</v>
      </c>
      <c r="D114" s="108" t="s">
        <v>1</v>
      </c>
      <c r="E114" s="120">
        <v>442.78000000000003</v>
      </c>
      <c r="F114" s="121"/>
      <c r="G114" s="122">
        <f t="shared" si="11"/>
        <v>0</v>
      </c>
      <c r="H114" s="67"/>
      <c r="I114" s="67"/>
    </row>
    <row r="115" spans="1:9" x14ac:dyDescent="0.25">
      <c r="A115" s="99"/>
      <c r="B115" s="106" t="s">
        <v>291</v>
      </c>
      <c r="C115" s="119" t="s">
        <v>82</v>
      </c>
      <c r="D115" s="108"/>
      <c r="E115" s="120"/>
      <c r="F115" s="121"/>
      <c r="G115" s="122"/>
      <c r="H115" s="67"/>
      <c r="I115" s="67"/>
    </row>
    <row r="116" spans="1:9" ht="26.4" x14ac:dyDescent="0.25">
      <c r="A116" s="99"/>
      <c r="B116" s="106" t="s">
        <v>292</v>
      </c>
      <c r="C116" s="119" t="s">
        <v>83</v>
      </c>
      <c r="D116" s="108" t="s">
        <v>18</v>
      </c>
      <c r="E116" s="120">
        <v>5</v>
      </c>
      <c r="F116" s="121"/>
      <c r="G116" s="122">
        <f t="shared" si="11"/>
        <v>0</v>
      </c>
      <c r="H116" s="67"/>
      <c r="I116" s="67"/>
    </row>
    <row r="117" spans="1:9" ht="26.4" x14ac:dyDescent="0.25">
      <c r="A117" s="99"/>
      <c r="B117" s="106" t="s">
        <v>293</v>
      </c>
      <c r="C117" s="119" t="s">
        <v>249</v>
      </c>
      <c r="D117" s="108" t="s">
        <v>18</v>
      </c>
      <c r="E117" s="120">
        <v>2</v>
      </c>
      <c r="F117" s="121"/>
      <c r="G117" s="122">
        <f t="shared" ref="G117" si="12">+ROUND((E117*F117),2)</f>
        <v>0</v>
      </c>
      <c r="H117" s="67"/>
      <c r="I117" s="67"/>
    </row>
    <row r="118" spans="1:9" ht="26.4" x14ac:dyDescent="0.25">
      <c r="A118" s="99"/>
      <c r="B118" s="106" t="s">
        <v>294</v>
      </c>
      <c r="C118" s="119" t="s">
        <v>251</v>
      </c>
      <c r="D118" s="108" t="s">
        <v>18</v>
      </c>
      <c r="E118" s="120">
        <v>5</v>
      </c>
      <c r="F118" s="121"/>
      <c r="G118" s="122">
        <f t="shared" si="11"/>
        <v>0</v>
      </c>
      <c r="H118" s="67"/>
      <c r="I118" s="67"/>
    </row>
    <row r="119" spans="1:9" ht="26.4" x14ac:dyDescent="0.25">
      <c r="A119" s="99"/>
      <c r="B119" s="106" t="s">
        <v>295</v>
      </c>
      <c r="C119" s="119" t="s">
        <v>84</v>
      </c>
      <c r="D119" s="108" t="s">
        <v>18</v>
      </c>
      <c r="E119" s="120">
        <v>1</v>
      </c>
      <c r="F119" s="121"/>
      <c r="G119" s="122">
        <f t="shared" ref="G119" si="13">+ROUND((E119*F119),2)</f>
        <v>0</v>
      </c>
      <c r="H119" s="67"/>
      <c r="I119" s="67"/>
    </row>
    <row r="120" spans="1:9" ht="66" x14ac:dyDescent="0.25">
      <c r="A120" s="99"/>
      <c r="B120" s="106" t="s">
        <v>296</v>
      </c>
      <c r="C120" s="119" t="s">
        <v>325</v>
      </c>
      <c r="D120" s="108" t="s">
        <v>1</v>
      </c>
      <c r="E120" s="120">
        <v>4</v>
      </c>
      <c r="F120" s="121"/>
      <c r="G120" s="122">
        <f t="shared" si="11"/>
        <v>0</v>
      </c>
      <c r="H120" s="67"/>
      <c r="I120" s="67"/>
    </row>
    <row r="121" spans="1:9" ht="66" x14ac:dyDescent="0.25">
      <c r="A121" s="99"/>
      <c r="B121" s="106" t="s">
        <v>297</v>
      </c>
      <c r="C121" s="119" t="s">
        <v>326</v>
      </c>
      <c r="D121" s="108" t="s">
        <v>1</v>
      </c>
      <c r="E121" s="120">
        <v>4</v>
      </c>
      <c r="F121" s="121"/>
      <c r="G121" s="122">
        <f t="shared" ref="G121:G122" si="14">+ROUND((E121*F121),2)</f>
        <v>0</v>
      </c>
      <c r="H121" s="67"/>
      <c r="I121" s="67"/>
    </row>
    <row r="122" spans="1:9" ht="66" x14ac:dyDescent="0.25">
      <c r="A122" s="99"/>
      <c r="B122" s="106" t="s">
        <v>298</v>
      </c>
      <c r="C122" s="119" t="s">
        <v>327</v>
      </c>
      <c r="D122" s="108" t="s">
        <v>1</v>
      </c>
      <c r="E122" s="120">
        <v>4</v>
      </c>
      <c r="F122" s="121"/>
      <c r="G122" s="122">
        <f t="shared" si="14"/>
        <v>0</v>
      </c>
      <c r="H122" s="67"/>
      <c r="I122" s="67"/>
    </row>
    <row r="123" spans="1:9" ht="66" x14ac:dyDescent="0.25">
      <c r="A123" s="99"/>
      <c r="B123" s="106" t="s">
        <v>299</v>
      </c>
      <c r="C123" s="119" t="s">
        <v>328</v>
      </c>
      <c r="D123" s="108" t="s">
        <v>1</v>
      </c>
      <c r="E123" s="120">
        <v>4</v>
      </c>
      <c r="F123" s="121"/>
      <c r="G123" s="122">
        <f t="shared" ref="G123" si="15">+ROUND((E123*F123),2)</f>
        <v>0</v>
      </c>
      <c r="H123" s="67"/>
      <c r="I123" s="67"/>
    </row>
    <row r="124" spans="1:9" ht="79.2" x14ac:dyDescent="0.25">
      <c r="A124" s="99"/>
      <c r="B124" s="106" t="s">
        <v>300</v>
      </c>
      <c r="C124" s="119" t="s">
        <v>309</v>
      </c>
      <c r="D124" s="108" t="s">
        <v>1</v>
      </c>
      <c r="E124" s="120">
        <v>70</v>
      </c>
      <c r="F124" s="121"/>
      <c r="G124" s="122">
        <f t="shared" si="11"/>
        <v>0</v>
      </c>
      <c r="H124" s="67"/>
      <c r="I124" s="67"/>
    </row>
    <row r="125" spans="1:9" ht="79.2" x14ac:dyDescent="0.25">
      <c r="A125" s="99"/>
      <c r="B125" s="106" t="s">
        <v>301</v>
      </c>
      <c r="C125" s="119" t="s">
        <v>310</v>
      </c>
      <c r="D125" s="108" t="s">
        <v>1</v>
      </c>
      <c r="E125" s="120">
        <v>50</v>
      </c>
      <c r="F125" s="121"/>
      <c r="G125" s="122">
        <f t="shared" ref="G125:G128" si="16">+ROUND((E125*F125),2)</f>
        <v>0</v>
      </c>
      <c r="H125" s="67"/>
      <c r="I125" s="67"/>
    </row>
    <row r="126" spans="1:9" ht="79.2" x14ac:dyDescent="0.25">
      <c r="A126" s="99"/>
      <c r="B126" s="106" t="s">
        <v>307</v>
      </c>
      <c r="C126" s="119" t="s">
        <v>311</v>
      </c>
      <c r="D126" s="108" t="s">
        <v>1</v>
      </c>
      <c r="E126" s="120">
        <v>60</v>
      </c>
      <c r="F126" s="121"/>
      <c r="G126" s="122">
        <f t="shared" si="16"/>
        <v>0</v>
      </c>
      <c r="H126" s="67"/>
      <c r="I126" s="67"/>
    </row>
    <row r="127" spans="1:9" ht="52.8" x14ac:dyDescent="0.25">
      <c r="A127" s="99"/>
      <c r="B127" s="106" t="s">
        <v>322</v>
      </c>
      <c r="C127" s="119" t="s">
        <v>236</v>
      </c>
      <c r="D127" s="108" t="s">
        <v>1</v>
      </c>
      <c r="E127" s="120">
        <v>60</v>
      </c>
      <c r="F127" s="121"/>
      <c r="G127" s="122">
        <f t="shared" si="16"/>
        <v>0</v>
      </c>
      <c r="H127" s="67"/>
      <c r="I127" s="67"/>
    </row>
    <row r="128" spans="1:9" ht="79.2" x14ac:dyDescent="0.25">
      <c r="A128" s="99"/>
      <c r="B128" s="106" t="s">
        <v>323</v>
      </c>
      <c r="C128" s="119" t="s">
        <v>308</v>
      </c>
      <c r="D128" s="108" t="s">
        <v>1</v>
      </c>
      <c r="E128" s="120">
        <v>60</v>
      </c>
      <c r="F128" s="121"/>
      <c r="G128" s="122">
        <f t="shared" si="16"/>
        <v>0</v>
      </c>
      <c r="H128" s="67"/>
      <c r="I128" s="67"/>
    </row>
    <row r="129" spans="1:9" ht="79.2" x14ac:dyDescent="0.25">
      <c r="A129" s="99"/>
      <c r="B129" s="106" t="s">
        <v>324</v>
      </c>
      <c r="C129" s="119" t="s">
        <v>312</v>
      </c>
      <c r="D129" s="108" t="s">
        <v>1</v>
      </c>
      <c r="E129" s="120">
        <v>40</v>
      </c>
      <c r="F129" s="121"/>
      <c r="G129" s="122">
        <f t="shared" si="11"/>
        <v>0</v>
      </c>
      <c r="H129" s="67"/>
      <c r="I129" s="67"/>
    </row>
    <row r="130" spans="1:9" ht="39.6" x14ac:dyDescent="0.25">
      <c r="A130" s="99"/>
      <c r="B130" s="106" t="s">
        <v>302</v>
      </c>
      <c r="C130" s="119" t="s">
        <v>19</v>
      </c>
      <c r="D130" s="108"/>
      <c r="E130" s="120"/>
      <c r="F130" s="121"/>
      <c r="G130" s="122">
        <f>+ROUND((SUM(G102:G129)*0.1),-1)</f>
        <v>0</v>
      </c>
      <c r="H130" s="67"/>
      <c r="I130" s="67"/>
    </row>
    <row r="131" spans="1:9" x14ac:dyDescent="0.25">
      <c r="A131" s="99"/>
      <c r="B131" s="106"/>
      <c r="C131" s="124" t="s">
        <v>85</v>
      </c>
      <c r="D131" s="108"/>
      <c r="E131" s="120"/>
      <c r="F131" s="121"/>
      <c r="G131" s="123">
        <f>SUM(G102:G130)</f>
        <v>0</v>
      </c>
      <c r="H131" s="67"/>
      <c r="I131" s="67"/>
    </row>
    <row r="132" spans="1:9" x14ac:dyDescent="0.25">
      <c r="A132" s="72"/>
      <c r="B132" s="84" t="s">
        <v>73</v>
      </c>
      <c r="C132" s="124" t="s">
        <v>174</v>
      </c>
      <c r="D132" s="108"/>
      <c r="E132" s="120"/>
      <c r="F132" s="121"/>
      <c r="G132" s="122"/>
      <c r="H132" s="191"/>
      <c r="I132" s="191"/>
    </row>
    <row r="133" spans="1:9" ht="321.75" customHeight="1" x14ac:dyDescent="0.25">
      <c r="A133" s="72"/>
      <c r="B133" s="106" t="s">
        <v>303</v>
      </c>
      <c r="C133" s="119" t="s">
        <v>315</v>
      </c>
      <c r="D133" s="108" t="s">
        <v>1</v>
      </c>
      <c r="E133" s="120">
        <v>108</v>
      </c>
      <c r="F133" s="121"/>
      <c r="G133" s="122">
        <f t="shared" ref="G133:G135" si="17">+ROUND((E133*F133),2)</f>
        <v>0</v>
      </c>
      <c r="H133" s="191"/>
      <c r="I133" s="191"/>
    </row>
    <row r="134" spans="1:9" ht="109.5" customHeight="1" x14ac:dyDescent="0.25">
      <c r="A134" s="72"/>
      <c r="B134" s="106" t="s">
        <v>304</v>
      </c>
      <c r="C134" s="119" t="s">
        <v>237</v>
      </c>
      <c r="D134" s="108" t="s">
        <v>18</v>
      </c>
      <c r="E134" s="120">
        <v>22</v>
      </c>
      <c r="F134" s="121"/>
      <c r="G134" s="122">
        <f t="shared" ref="G134" si="18">+ROUND((E134*F134),2)</f>
        <v>0</v>
      </c>
      <c r="H134" s="191"/>
      <c r="I134" s="191"/>
    </row>
    <row r="135" spans="1:9" ht="109.5" customHeight="1" x14ac:dyDescent="0.25">
      <c r="A135" s="72"/>
      <c r="B135" s="106" t="s">
        <v>305</v>
      </c>
      <c r="C135" s="119" t="s">
        <v>176</v>
      </c>
      <c r="D135" s="108" t="s">
        <v>18</v>
      </c>
      <c r="E135" s="120">
        <v>5</v>
      </c>
      <c r="F135" s="121"/>
      <c r="G135" s="122">
        <f t="shared" si="17"/>
        <v>0</v>
      </c>
      <c r="H135" s="191"/>
      <c r="I135" s="191"/>
    </row>
    <row r="136" spans="1:9" ht="39.6" x14ac:dyDescent="0.25">
      <c r="B136" s="106" t="s">
        <v>75</v>
      </c>
      <c r="C136" s="119" t="s">
        <v>19</v>
      </c>
      <c r="D136" s="108"/>
      <c r="E136" s="120"/>
      <c r="F136" s="121"/>
      <c r="G136" s="122">
        <f>+ROUND((SUM(G133:G135)*0.1),-1)</f>
        <v>0</v>
      </c>
      <c r="H136" s="191"/>
      <c r="I136" s="191"/>
    </row>
    <row r="137" spans="1:9" x14ac:dyDescent="0.25">
      <c r="B137" s="106"/>
      <c r="C137" s="124" t="s">
        <v>87</v>
      </c>
      <c r="D137" s="108"/>
      <c r="E137" s="120"/>
      <c r="F137" s="121"/>
      <c r="G137" s="123">
        <f>SUM(G133:G136)</f>
        <v>0</v>
      </c>
      <c r="H137" s="191"/>
      <c r="I137" s="191"/>
    </row>
    <row r="138" spans="1:9" x14ac:dyDescent="0.25">
      <c r="C138" s="76"/>
      <c r="D138" s="66"/>
      <c r="E138" s="75"/>
      <c r="F138" s="86"/>
      <c r="G138" s="68"/>
    </row>
    <row r="139" spans="1:9" x14ac:dyDescent="0.25">
      <c r="C139" s="76"/>
      <c r="D139" s="66"/>
      <c r="E139" s="75"/>
      <c r="F139" s="86"/>
      <c r="G139" s="68"/>
    </row>
    <row r="140" spans="1:9" x14ac:dyDescent="0.25">
      <c r="C140" s="73"/>
      <c r="D140" s="66"/>
      <c r="E140" s="74"/>
      <c r="F140" s="86"/>
      <c r="G140" s="68"/>
    </row>
    <row r="141" spans="1:9" x14ac:dyDescent="0.25">
      <c r="C141" s="73"/>
      <c r="D141" s="69"/>
      <c r="E141" s="82"/>
      <c r="F141" s="86"/>
      <c r="G141" s="68"/>
    </row>
    <row r="142" spans="1:9" x14ac:dyDescent="0.25">
      <c r="C142" s="73"/>
      <c r="D142" s="66"/>
      <c r="E142" s="75"/>
      <c r="F142" s="86"/>
      <c r="G142" s="68"/>
    </row>
    <row r="143" spans="1:9" x14ac:dyDescent="0.25">
      <c r="C143" s="77"/>
      <c r="D143" s="66"/>
      <c r="E143" s="75"/>
      <c r="F143" s="86"/>
      <c r="G143" s="68"/>
    </row>
    <row r="144" spans="1:9" x14ac:dyDescent="0.25">
      <c r="C144" s="75"/>
      <c r="D144" s="69"/>
      <c r="E144" s="75"/>
      <c r="F144" s="86"/>
      <c r="G144" s="68"/>
    </row>
    <row r="145" spans="2:7" x14ac:dyDescent="0.25">
      <c r="C145" s="68"/>
      <c r="D145" s="66"/>
      <c r="E145" s="74"/>
      <c r="F145" s="86"/>
      <c r="G145" s="68"/>
    </row>
    <row r="146" spans="2:7" x14ac:dyDescent="0.25">
      <c r="C146" s="67"/>
      <c r="D146" s="69"/>
      <c r="E146" s="75"/>
      <c r="F146" s="86"/>
      <c r="G146" s="68"/>
    </row>
    <row r="147" spans="2:7" x14ac:dyDescent="0.25">
      <c r="C147" s="73"/>
      <c r="D147" s="66"/>
      <c r="E147" s="75"/>
      <c r="F147" s="86"/>
      <c r="G147" s="68"/>
    </row>
    <row r="148" spans="2:7" x14ac:dyDescent="0.25">
      <c r="C148" s="68"/>
      <c r="D148" s="66"/>
      <c r="E148" s="75"/>
      <c r="F148" s="86"/>
      <c r="G148" s="68"/>
    </row>
    <row r="149" spans="2:7" x14ac:dyDescent="0.25">
      <c r="C149" s="73"/>
      <c r="D149" s="66"/>
      <c r="E149" s="75"/>
      <c r="F149" s="86"/>
      <c r="G149" s="68"/>
    </row>
    <row r="150" spans="2:7" x14ac:dyDescent="0.25">
      <c r="C150" s="73"/>
      <c r="D150" s="66"/>
      <c r="E150" s="75"/>
      <c r="F150" s="86"/>
      <c r="G150" s="68"/>
    </row>
    <row r="151" spans="2:7" x14ac:dyDescent="0.25">
      <c r="C151" s="68"/>
      <c r="D151" s="69"/>
      <c r="E151" s="75"/>
      <c r="F151" s="86"/>
      <c r="G151" s="68"/>
    </row>
    <row r="152" spans="2:7" x14ac:dyDescent="0.25">
      <c r="C152" s="73"/>
      <c r="D152" s="66"/>
      <c r="E152" s="75"/>
      <c r="F152" s="86"/>
      <c r="G152" s="68"/>
    </row>
    <row r="154" spans="2:7" x14ac:dyDescent="0.25">
      <c r="B154" s="51"/>
      <c r="D154" s="51"/>
      <c r="E154" s="51"/>
    </row>
    <row r="155" spans="2:7" x14ac:dyDescent="0.25">
      <c r="C155" s="73"/>
      <c r="D155" s="66"/>
      <c r="E155" s="75"/>
      <c r="F155" s="86"/>
      <c r="G155" s="68"/>
    </row>
    <row r="156" spans="2:7" x14ac:dyDescent="0.25">
      <c r="B156" s="51"/>
      <c r="D156" s="51"/>
      <c r="E156" s="51"/>
    </row>
    <row r="157" spans="2:7" x14ac:dyDescent="0.25">
      <c r="B157" s="51"/>
      <c r="D157" s="51"/>
      <c r="E157" s="51"/>
    </row>
    <row r="158" spans="2:7" x14ac:dyDescent="0.25">
      <c r="B158" s="51"/>
      <c r="D158" s="51"/>
      <c r="E158" s="51"/>
    </row>
    <row r="159" spans="2:7" x14ac:dyDescent="0.25">
      <c r="B159" s="51"/>
      <c r="D159" s="51"/>
      <c r="E159" s="51"/>
    </row>
    <row r="160" spans="2:7" x14ac:dyDescent="0.25">
      <c r="B160" s="94"/>
      <c r="C160" s="67"/>
      <c r="D160" s="69"/>
      <c r="E160" s="75"/>
      <c r="F160" s="86"/>
      <c r="G160" s="68"/>
    </row>
    <row r="161" spans="2:7" x14ac:dyDescent="0.25">
      <c r="B161" s="95"/>
      <c r="C161" s="72"/>
      <c r="D161" s="83"/>
      <c r="E161" s="81"/>
      <c r="F161" s="72"/>
      <c r="G161" s="72"/>
    </row>
    <row r="162" spans="2:7" x14ac:dyDescent="0.25">
      <c r="B162" s="95"/>
      <c r="C162" s="72"/>
      <c r="D162" s="83"/>
      <c r="E162" s="81"/>
      <c r="F162" s="72"/>
      <c r="G162" s="72"/>
    </row>
    <row r="163" spans="2:7" x14ac:dyDescent="0.25">
      <c r="B163" s="95"/>
      <c r="C163" s="72"/>
      <c r="D163" s="83"/>
      <c r="E163" s="81"/>
      <c r="F163" s="72"/>
      <c r="G163" s="72"/>
    </row>
    <row r="164" spans="2:7" x14ac:dyDescent="0.25">
      <c r="B164" s="95"/>
      <c r="C164" s="72"/>
      <c r="D164" s="83"/>
      <c r="E164" s="81"/>
      <c r="F164" s="72"/>
      <c r="G164" s="72"/>
    </row>
    <row r="165" spans="2:7" x14ac:dyDescent="0.25">
      <c r="B165" s="95"/>
      <c r="C165" s="72"/>
      <c r="D165" s="83"/>
      <c r="E165" s="81"/>
      <c r="F165" s="72"/>
      <c r="G165" s="72"/>
    </row>
    <row r="166" spans="2:7" x14ac:dyDescent="0.25">
      <c r="B166" s="95"/>
      <c r="C166" s="72"/>
      <c r="D166" s="83"/>
      <c r="E166" s="81"/>
      <c r="F166" s="72"/>
      <c r="G166" s="72"/>
    </row>
    <row r="167" spans="2:7" x14ac:dyDescent="0.25">
      <c r="B167" s="95"/>
      <c r="C167" s="72"/>
      <c r="D167" s="83"/>
      <c r="E167" s="81"/>
      <c r="F167" s="72"/>
      <c r="G167" s="72"/>
    </row>
    <row r="168" spans="2:7" x14ac:dyDescent="0.25">
      <c r="B168" s="95"/>
      <c r="C168" s="72"/>
      <c r="D168" s="83"/>
      <c r="E168" s="81"/>
      <c r="F168" s="72"/>
      <c r="G168" s="72"/>
    </row>
    <row r="169" spans="2:7" x14ac:dyDescent="0.25">
      <c r="B169" s="95"/>
      <c r="C169" s="72"/>
      <c r="D169" s="83"/>
      <c r="E169" s="81"/>
      <c r="F169" s="72"/>
      <c r="G169" s="72"/>
    </row>
    <row r="170" spans="2:7" x14ac:dyDescent="0.25">
      <c r="B170" s="95"/>
      <c r="C170" s="72"/>
      <c r="D170" s="83"/>
      <c r="E170" s="81"/>
      <c r="F170" s="72"/>
      <c r="G170" s="72"/>
    </row>
    <row r="171" spans="2:7" x14ac:dyDescent="0.25">
      <c r="B171" s="95"/>
      <c r="C171" s="72"/>
      <c r="D171" s="83"/>
      <c r="E171" s="81"/>
      <c r="F171" s="72"/>
      <c r="G171" s="72"/>
    </row>
    <row r="172" spans="2:7" x14ac:dyDescent="0.25">
      <c r="B172" s="95"/>
      <c r="C172" s="72"/>
      <c r="D172" s="83"/>
      <c r="E172" s="81"/>
      <c r="F172" s="72"/>
      <c r="G172" s="72"/>
    </row>
  </sheetData>
  <mergeCells count="5">
    <mergeCell ref="B12:G15"/>
    <mergeCell ref="B16:G16"/>
    <mergeCell ref="B17:G17"/>
    <mergeCell ref="B18:G18"/>
    <mergeCell ref="B19:G19"/>
  </mergeCells>
  <conditionalFormatting sqref="F29 F31">
    <cfRule type="cellIs" dxfId="20" priority="3" operator="equal">
      <formula>0</formula>
    </cfRule>
  </conditionalFormatting>
  <conditionalFormatting sqref="F35:F37">
    <cfRule type="cellIs" dxfId="19" priority="2" operator="equal">
      <formula>0</formula>
    </cfRule>
  </conditionalFormatting>
  <conditionalFormatting sqref="F30">
    <cfRule type="cellIs" dxfId="18" priority="1" operator="equal">
      <formula>0</formula>
    </cfRule>
  </conditionalFormatting>
  <pageMargins left="0.98425196850393704" right="0.39370078740157483" top="0.78740157480314965" bottom="0.78740157480314965" header="0.47244094488188981" footer="0"/>
  <pageSetup paperSize="9" scale="91" fitToHeight="10" orientation="portrait" r:id="rId1"/>
  <headerFooter alignWithMargins="0">
    <oddFooter>&amp;L&amp;A&amp;R&amp;9Stran &amp;P/&amp;N</oddFooter>
  </headerFooter>
  <rowBreaks count="4" manualBreakCount="4">
    <brk id="20" max="6" man="1"/>
    <brk id="39" max="6" man="1"/>
    <brk id="102" max="6" man="1"/>
    <brk id="13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sheetPr>
  <dimension ref="A1:J166"/>
  <sheetViews>
    <sheetView view="pageBreakPreview" topLeftCell="B1" zoomScale="145" zoomScaleSheetLayoutView="145" workbookViewId="0">
      <selection activeCell="F2" sqref="F2"/>
    </sheetView>
  </sheetViews>
  <sheetFormatPr defaultColWidth="9.33203125" defaultRowHeight="13.2" x14ac:dyDescent="0.25"/>
  <cols>
    <col min="1" max="1" width="1.77734375" style="51" hidden="1" customWidth="1"/>
    <col min="2" max="2" width="7.109375" style="93" bestFit="1" customWidth="1"/>
    <col min="3" max="3" width="57.33203125" style="51" customWidth="1"/>
    <col min="4" max="4" width="6.6640625" style="71" customWidth="1"/>
    <col min="5" max="5" width="9.44140625" style="78" customWidth="1"/>
    <col min="6" max="6" width="10.44140625" style="51" customWidth="1"/>
    <col min="7" max="7" width="16.44140625" style="51" customWidth="1"/>
    <col min="8" max="8" width="6.6640625" style="51" customWidth="1"/>
    <col min="9" max="9" width="18.44140625" style="51" customWidth="1"/>
    <col min="10" max="16384" width="9.33203125" style="51"/>
  </cols>
  <sheetData>
    <row r="1" spans="1:9" ht="18.75" customHeight="1" x14ac:dyDescent="0.25">
      <c r="B1" s="96" t="s">
        <v>136</v>
      </c>
      <c r="C1" s="91" t="s">
        <v>211</v>
      </c>
      <c r="D1" s="92"/>
      <c r="E1" s="92"/>
      <c r="F1" s="92"/>
      <c r="G1" s="92"/>
    </row>
    <row r="2" spans="1:9" x14ac:dyDescent="0.25">
      <c r="B2" s="80"/>
      <c r="C2" s="88"/>
      <c r="D2" s="69"/>
      <c r="E2" s="75"/>
      <c r="F2" s="68"/>
    </row>
    <row r="3" spans="1:9" x14ac:dyDescent="0.25">
      <c r="B3" s="106" t="s">
        <v>10</v>
      </c>
      <c r="C3" s="107" t="s">
        <v>5</v>
      </c>
      <c r="D3" s="108"/>
      <c r="E3" s="109"/>
      <c r="F3" s="107"/>
      <c r="G3" s="110">
        <f>+G39</f>
        <v>0</v>
      </c>
    </row>
    <row r="4" spans="1:9" x14ac:dyDescent="0.25">
      <c r="B4" s="106" t="s">
        <v>11</v>
      </c>
      <c r="C4" s="107" t="s">
        <v>57</v>
      </c>
      <c r="D4" s="137"/>
      <c r="E4" s="109"/>
      <c r="F4" s="107"/>
      <c r="G4" s="110">
        <f>G65</f>
        <v>0</v>
      </c>
    </row>
    <row r="5" spans="1:9" x14ac:dyDescent="0.25">
      <c r="B5" s="106" t="s">
        <v>12</v>
      </c>
      <c r="C5" s="107" t="s">
        <v>58</v>
      </c>
      <c r="D5" s="108"/>
      <c r="E5" s="109"/>
      <c r="F5" s="107"/>
      <c r="G5" s="110">
        <f>+G77</f>
        <v>0</v>
      </c>
    </row>
    <row r="6" spans="1:9" x14ac:dyDescent="0.25">
      <c r="B6" s="106" t="s">
        <v>24</v>
      </c>
      <c r="C6" s="107" t="s">
        <v>7</v>
      </c>
      <c r="D6" s="108"/>
      <c r="E6" s="109"/>
      <c r="F6" s="107"/>
      <c r="G6" s="110">
        <f>+G98</f>
        <v>0</v>
      </c>
    </row>
    <row r="7" spans="1:9" x14ac:dyDescent="0.25">
      <c r="B7" s="106" t="s">
        <v>70</v>
      </c>
      <c r="C7" s="107" t="s">
        <v>8</v>
      </c>
      <c r="D7" s="108"/>
      <c r="E7" s="109"/>
      <c r="F7" s="107"/>
      <c r="G7" s="110">
        <f>+G125</f>
        <v>0</v>
      </c>
    </row>
    <row r="8" spans="1:9" x14ac:dyDescent="0.25">
      <c r="B8" s="111" t="s">
        <v>73</v>
      </c>
      <c r="C8" s="107" t="s">
        <v>175</v>
      </c>
      <c r="D8" s="108"/>
      <c r="E8" s="109"/>
      <c r="F8" s="107"/>
      <c r="G8" s="110">
        <f>+G131</f>
        <v>0</v>
      </c>
    </row>
    <row r="9" spans="1:9" x14ac:dyDescent="0.25">
      <c r="B9" s="106"/>
      <c r="C9" s="113" t="s">
        <v>0</v>
      </c>
      <c r="D9" s="85"/>
      <c r="E9" s="112"/>
      <c r="F9" s="114"/>
      <c r="G9" s="115">
        <f>SUM(G3:G8)</f>
        <v>0</v>
      </c>
      <c r="I9" s="51">
        <f>+G9/E$24</f>
        <v>0</v>
      </c>
    </row>
    <row r="10" spans="1:9" x14ac:dyDescent="0.25">
      <c r="B10" s="164"/>
      <c r="C10" s="165"/>
      <c r="D10" s="166"/>
      <c r="E10" s="167"/>
      <c r="F10" s="168"/>
      <c r="G10" s="169"/>
    </row>
    <row r="11" spans="1:9" x14ac:dyDescent="0.25">
      <c r="B11" s="175" t="s">
        <v>235</v>
      </c>
      <c r="C11" s="170"/>
      <c r="D11" s="171"/>
      <c r="E11" s="172"/>
      <c r="F11" s="173"/>
      <c r="G11" s="174"/>
    </row>
    <row r="12" spans="1:9" x14ac:dyDescent="0.25">
      <c r="B12" s="199" t="s">
        <v>238</v>
      </c>
      <c r="C12" s="200"/>
      <c r="D12" s="200"/>
      <c r="E12" s="200"/>
      <c r="F12" s="200"/>
      <c r="G12" s="200"/>
    </row>
    <row r="13" spans="1:9" x14ac:dyDescent="0.25">
      <c r="B13" s="200"/>
      <c r="C13" s="200"/>
      <c r="D13" s="200"/>
      <c r="E13" s="200"/>
      <c r="F13" s="200"/>
      <c r="G13" s="200"/>
    </row>
    <row r="14" spans="1:9" x14ac:dyDescent="0.25">
      <c r="B14" s="200"/>
      <c r="C14" s="200"/>
      <c r="D14" s="200"/>
      <c r="E14" s="200"/>
      <c r="F14" s="200"/>
      <c r="G14" s="200"/>
    </row>
    <row r="15" spans="1:9" ht="75.75" customHeight="1" x14ac:dyDescent="0.25">
      <c r="A15" s="99"/>
      <c r="B15" s="200"/>
      <c r="C15" s="200"/>
      <c r="D15" s="200"/>
      <c r="E15" s="200"/>
      <c r="F15" s="200"/>
      <c r="G15" s="200"/>
    </row>
    <row r="16" spans="1:9" ht="115.5" customHeight="1" x14ac:dyDescent="0.25">
      <c r="A16" s="99"/>
      <c r="B16" s="199" t="s">
        <v>239</v>
      </c>
      <c r="C16" s="200"/>
      <c r="D16" s="200"/>
      <c r="E16" s="200"/>
      <c r="F16" s="200"/>
      <c r="G16" s="200"/>
    </row>
    <row r="17" spans="1:9" ht="64.5" customHeight="1" x14ac:dyDescent="0.25">
      <c r="A17" s="99"/>
      <c r="B17" s="199" t="s">
        <v>240</v>
      </c>
      <c r="C17" s="200"/>
      <c r="D17" s="200"/>
      <c r="E17" s="200"/>
      <c r="F17" s="200"/>
      <c r="G17" s="200"/>
    </row>
    <row r="18" spans="1:9" ht="115.5" customHeight="1" x14ac:dyDescent="0.25">
      <c r="A18" s="99"/>
      <c r="B18" s="199" t="s">
        <v>241</v>
      </c>
      <c r="C18" s="200"/>
      <c r="D18" s="200"/>
      <c r="E18" s="200"/>
      <c r="F18" s="200"/>
      <c r="G18" s="200"/>
    </row>
    <row r="19" spans="1:9" ht="37.5" customHeight="1" x14ac:dyDescent="0.25">
      <c r="A19" s="99"/>
      <c r="B19" s="199" t="s">
        <v>242</v>
      </c>
      <c r="C19" s="200"/>
      <c r="D19" s="200"/>
      <c r="E19" s="200"/>
      <c r="F19" s="200"/>
      <c r="G19" s="200"/>
    </row>
    <row r="20" spans="1:9" x14ac:dyDescent="0.25">
      <c r="A20" s="99"/>
      <c r="B20" s="154"/>
      <c r="C20" s="154"/>
      <c r="D20" s="154"/>
      <c r="E20" s="154"/>
      <c r="F20" s="154"/>
      <c r="G20" s="154"/>
    </row>
    <row r="21" spans="1:9" ht="26.4" x14ac:dyDescent="0.25">
      <c r="A21" s="99"/>
      <c r="B21" s="177" t="s">
        <v>13</v>
      </c>
      <c r="C21" s="178" t="s">
        <v>14</v>
      </c>
      <c r="D21" s="177" t="s">
        <v>15</v>
      </c>
      <c r="E21" s="177" t="s">
        <v>16</v>
      </c>
      <c r="F21" s="177" t="s">
        <v>133</v>
      </c>
      <c r="G21" s="177" t="s">
        <v>134</v>
      </c>
      <c r="H21" s="67"/>
      <c r="I21" s="67"/>
    </row>
    <row r="22" spans="1:9" x14ac:dyDescent="0.25">
      <c r="A22" s="99"/>
      <c r="B22" s="84" t="s">
        <v>10</v>
      </c>
      <c r="C22" s="124" t="s">
        <v>5</v>
      </c>
      <c r="D22" s="108"/>
      <c r="E22" s="109"/>
      <c r="F22" s="125"/>
      <c r="G22" s="125"/>
      <c r="H22" s="67"/>
      <c r="I22" s="67"/>
    </row>
    <row r="23" spans="1:9" x14ac:dyDescent="0.25">
      <c r="A23" s="99"/>
      <c r="B23" s="106" t="s">
        <v>17</v>
      </c>
      <c r="C23" s="125" t="s">
        <v>45</v>
      </c>
      <c r="D23" s="108"/>
      <c r="E23" s="109"/>
      <c r="F23" s="125"/>
      <c r="G23" s="125"/>
      <c r="H23" s="67"/>
      <c r="I23" s="67"/>
    </row>
    <row r="24" spans="1:9" ht="52.8" x14ac:dyDescent="0.25">
      <c r="A24" s="99"/>
      <c r="B24" s="106" t="s">
        <v>111</v>
      </c>
      <c r="C24" s="179" t="s">
        <v>38</v>
      </c>
      <c r="D24" s="180" t="s">
        <v>1</v>
      </c>
      <c r="E24" s="120">
        <v>401.94</v>
      </c>
      <c r="F24" s="121"/>
      <c r="G24" s="122">
        <f>+ROUND((E24*F24),2)</f>
        <v>0</v>
      </c>
      <c r="H24" s="67"/>
      <c r="I24" s="67"/>
    </row>
    <row r="25" spans="1:9" ht="26.4" x14ac:dyDescent="0.25">
      <c r="A25" s="99"/>
      <c r="B25" s="106" t="s">
        <v>96</v>
      </c>
      <c r="C25" s="126" t="s">
        <v>39</v>
      </c>
      <c r="D25" s="181" t="s">
        <v>2</v>
      </c>
      <c r="E25" s="120">
        <v>21</v>
      </c>
      <c r="F25" s="121"/>
      <c r="G25" s="122">
        <f>+ROUND((E25*F25),2)</f>
        <v>0</v>
      </c>
      <c r="H25" s="67"/>
      <c r="I25" s="67"/>
    </row>
    <row r="26" spans="1:9" ht="52.8" x14ac:dyDescent="0.25">
      <c r="A26" s="99"/>
      <c r="B26" s="106" t="s">
        <v>97</v>
      </c>
      <c r="C26" s="126" t="s">
        <v>126</v>
      </c>
      <c r="D26" s="108" t="s">
        <v>1</v>
      </c>
      <c r="E26" s="120">
        <v>401.94</v>
      </c>
      <c r="F26" s="121"/>
      <c r="G26" s="122">
        <f>+ROUND((E26*F26),2)</f>
        <v>0</v>
      </c>
      <c r="H26" s="67"/>
      <c r="I26" s="67"/>
    </row>
    <row r="27" spans="1:9" ht="39.6" x14ac:dyDescent="0.25">
      <c r="A27" s="99"/>
      <c r="B27" s="106" t="s">
        <v>98</v>
      </c>
      <c r="C27" s="127" t="s">
        <v>40</v>
      </c>
      <c r="D27" s="108" t="s">
        <v>1</v>
      </c>
      <c r="E27" s="120">
        <v>401.94</v>
      </c>
      <c r="F27" s="121"/>
      <c r="G27" s="122">
        <f>+ROUND((E27*F27),2)</f>
        <v>0</v>
      </c>
      <c r="H27" s="67"/>
      <c r="I27" s="67"/>
    </row>
    <row r="28" spans="1:9" x14ac:dyDescent="0.25">
      <c r="A28" s="99"/>
      <c r="B28" s="106" t="s">
        <v>21</v>
      </c>
      <c r="C28" s="182" t="s">
        <v>47</v>
      </c>
      <c r="D28" s="108"/>
      <c r="E28" s="120"/>
      <c r="F28" s="121"/>
      <c r="G28" s="122"/>
      <c r="H28" s="67"/>
      <c r="I28" s="67"/>
    </row>
    <row r="29" spans="1:9" ht="39.6" x14ac:dyDescent="0.25">
      <c r="A29" s="99"/>
      <c r="B29" s="183" t="s">
        <v>41</v>
      </c>
      <c r="C29" s="184" t="s">
        <v>49</v>
      </c>
      <c r="D29" s="185" t="s">
        <v>1</v>
      </c>
      <c r="E29" s="186">
        <v>401.94</v>
      </c>
      <c r="F29" s="187"/>
      <c r="G29" s="128">
        <f t="shared" ref="G29:G33" si="0">E29*F29</f>
        <v>0</v>
      </c>
      <c r="H29" s="67"/>
      <c r="I29" s="67"/>
    </row>
    <row r="30" spans="1:9" ht="154.5" customHeight="1" x14ac:dyDescent="0.25">
      <c r="A30" s="99"/>
      <c r="B30" s="183" t="s">
        <v>42</v>
      </c>
      <c r="C30" s="184" t="s">
        <v>142</v>
      </c>
      <c r="D30" s="185" t="s">
        <v>1</v>
      </c>
      <c r="E30" s="186">
        <v>401.94</v>
      </c>
      <c r="F30" s="187"/>
      <c r="G30" s="128">
        <f t="shared" si="0"/>
        <v>0</v>
      </c>
      <c r="H30" s="67"/>
      <c r="I30" s="67"/>
    </row>
    <row r="31" spans="1:9" ht="66" x14ac:dyDescent="0.25">
      <c r="A31" s="99"/>
      <c r="B31" s="183" t="s">
        <v>43</v>
      </c>
      <c r="C31" s="184" t="s">
        <v>86</v>
      </c>
      <c r="D31" s="185" t="s">
        <v>1</v>
      </c>
      <c r="E31" s="186">
        <v>401.94</v>
      </c>
      <c r="F31" s="187"/>
      <c r="G31" s="128">
        <f t="shared" si="0"/>
        <v>0</v>
      </c>
      <c r="H31" s="67"/>
      <c r="I31" s="67"/>
    </row>
    <row r="32" spans="1:9" ht="52.8" x14ac:dyDescent="0.25">
      <c r="A32" s="99"/>
      <c r="B32" s="183" t="s">
        <v>44</v>
      </c>
      <c r="C32" s="188" t="s">
        <v>51</v>
      </c>
      <c r="D32" s="185" t="s">
        <v>18</v>
      </c>
      <c r="E32" s="186">
        <v>7</v>
      </c>
      <c r="F32" s="121"/>
      <c r="G32" s="128">
        <f t="shared" si="0"/>
        <v>0</v>
      </c>
      <c r="H32" s="67"/>
      <c r="I32" s="67"/>
    </row>
    <row r="33" spans="1:9" ht="39.6" x14ac:dyDescent="0.25">
      <c r="A33" s="99"/>
      <c r="B33" s="106" t="s">
        <v>143</v>
      </c>
      <c r="C33" s="119" t="s">
        <v>112</v>
      </c>
      <c r="D33" s="108" t="s">
        <v>29</v>
      </c>
      <c r="E33" s="120">
        <v>1</v>
      </c>
      <c r="F33" s="121"/>
      <c r="G33" s="128">
        <f t="shared" si="0"/>
        <v>0</v>
      </c>
      <c r="H33" s="67"/>
      <c r="I33" s="67"/>
    </row>
    <row r="34" spans="1:9" x14ac:dyDescent="0.25">
      <c r="A34" s="99"/>
      <c r="B34" s="106" t="s">
        <v>46</v>
      </c>
      <c r="C34" s="119" t="s">
        <v>52</v>
      </c>
      <c r="D34" s="108"/>
      <c r="E34" s="120"/>
      <c r="F34" s="121"/>
      <c r="G34" s="128"/>
      <c r="H34" s="67"/>
      <c r="I34" s="67"/>
    </row>
    <row r="35" spans="1:9" ht="26.4" x14ac:dyDescent="0.25">
      <c r="A35" s="99"/>
      <c r="B35" s="183" t="s">
        <v>48</v>
      </c>
      <c r="C35" s="184" t="s">
        <v>53</v>
      </c>
      <c r="D35" s="185" t="s">
        <v>9</v>
      </c>
      <c r="E35" s="186">
        <v>9</v>
      </c>
      <c r="F35" s="187"/>
      <c r="G35" s="128">
        <f>E35*F35</f>
        <v>0</v>
      </c>
      <c r="H35" s="67"/>
      <c r="I35" s="67"/>
    </row>
    <row r="36" spans="1:9" ht="26.4" x14ac:dyDescent="0.25">
      <c r="A36" s="99"/>
      <c r="B36" s="106" t="s">
        <v>50</v>
      </c>
      <c r="C36" s="184" t="s">
        <v>55</v>
      </c>
      <c r="D36" s="185" t="s">
        <v>9</v>
      </c>
      <c r="E36" s="186">
        <v>5</v>
      </c>
      <c r="F36" s="187"/>
      <c r="G36" s="128">
        <f>E36*F36</f>
        <v>0</v>
      </c>
      <c r="H36" s="67"/>
      <c r="I36" s="67"/>
    </row>
    <row r="37" spans="1:9" ht="26.4" x14ac:dyDescent="0.25">
      <c r="A37" s="99"/>
      <c r="B37" s="106" t="s">
        <v>113</v>
      </c>
      <c r="C37" s="119" t="s">
        <v>56</v>
      </c>
      <c r="D37" s="185" t="s">
        <v>9</v>
      </c>
      <c r="E37" s="186">
        <v>2</v>
      </c>
      <c r="F37" s="187"/>
      <c r="G37" s="128">
        <f>E37*F37</f>
        <v>0</v>
      </c>
      <c r="H37" s="67"/>
      <c r="I37" s="67"/>
    </row>
    <row r="38" spans="1:9" ht="39.6" x14ac:dyDescent="0.25">
      <c r="A38" s="99"/>
      <c r="B38" s="106" t="s">
        <v>54</v>
      </c>
      <c r="C38" s="119" t="s">
        <v>19</v>
      </c>
      <c r="D38" s="108"/>
      <c r="E38" s="120"/>
      <c r="F38" s="121"/>
      <c r="G38" s="122">
        <f>+ROUND((SUM(G24:G37)*0.1),-1)</f>
        <v>0</v>
      </c>
      <c r="H38" s="67"/>
      <c r="I38" s="67"/>
    </row>
    <row r="39" spans="1:9" x14ac:dyDescent="0.25">
      <c r="A39" s="99"/>
      <c r="B39" s="106"/>
      <c r="C39" s="124" t="s">
        <v>6</v>
      </c>
      <c r="D39" s="108"/>
      <c r="E39" s="120"/>
      <c r="F39" s="121"/>
      <c r="G39" s="123">
        <f>SUM(G24:G38)</f>
        <v>0</v>
      </c>
      <c r="H39" s="67"/>
      <c r="I39" s="67"/>
    </row>
    <row r="40" spans="1:9" x14ac:dyDescent="0.25">
      <c r="A40" s="99"/>
      <c r="B40" s="84" t="s">
        <v>11</v>
      </c>
      <c r="C40" s="124" t="s">
        <v>57</v>
      </c>
      <c r="D40" s="108"/>
      <c r="E40" s="109"/>
      <c r="F40" s="125"/>
      <c r="G40" s="125"/>
      <c r="H40" s="67"/>
      <c r="I40" s="67"/>
    </row>
    <row r="41" spans="1:9" ht="26.4" x14ac:dyDescent="0.25">
      <c r="A41" s="99"/>
      <c r="B41" s="84"/>
      <c r="C41" s="127" t="s">
        <v>204</v>
      </c>
      <c r="D41" s="108"/>
      <c r="E41" s="109"/>
      <c r="F41" s="125"/>
      <c r="G41" s="125"/>
      <c r="H41" s="67"/>
      <c r="I41" s="67"/>
    </row>
    <row r="42" spans="1:9" x14ac:dyDescent="0.25">
      <c r="A42" s="99"/>
      <c r="B42" s="106" t="s">
        <v>144</v>
      </c>
      <c r="C42" s="125" t="s">
        <v>23</v>
      </c>
      <c r="D42" s="108"/>
      <c r="E42" s="109"/>
      <c r="F42" s="125"/>
      <c r="G42" s="125"/>
      <c r="H42" s="67"/>
      <c r="I42" s="67"/>
    </row>
    <row r="43" spans="1:9" ht="26.4" x14ac:dyDescent="0.25">
      <c r="A43" s="99"/>
      <c r="B43" s="106" t="s">
        <v>190</v>
      </c>
      <c r="C43" s="179" t="s">
        <v>189</v>
      </c>
      <c r="D43" s="180" t="s">
        <v>1</v>
      </c>
      <c r="E43" s="120">
        <v>401.94</v>
      </c>
      <c r="F43" s="121"/>
      <c r="G43" s="122">
        <f>+ROUND((E43*F43),2)</f>
        <v>0</v>
      </c>
      <c r="H43" s="67" t="s">
        <v>253</v>
      </c>
      <c r="I43" s="67"/>
    </row>
    <row r="44" spans="1:9" ht="26.4" x14ac:dyDescent="0.25">
      <c r="A44" s="99"/>
      <c r="B44" s="106" t="s">
        <v>145</v>
      </c>
      <c r="C44" s="179" t="s">
        <v>191</v>
      </c>
      <c r="D44" s="180" t="s">
        <v>18</v>
      </c>
      <c r="E44" s="189">
        <v>20.097000000000001</v>
      </c>
      <c r="F44" s="121"/>
      <c r="G44" s="122">
        <f>+ROUND((E44*F44),2)</f>
        <v>0</v>
      </c>
      <c r="H44" s="67">
        <v>43</v>
      </c>
      <c r="I44" s="67"/>
    </row>
    <row r="45" spans="1:9" x14ac:dyDescent="0.25">
      <c r="A45" s="99"/>
      <c r="B45" s="106" t="s">
        <v>147</v>
      </c>
      <c r="C45" s="179" t="s">
        <v>146</v>
      </c>
      <c r="D45" s="180" t="s">
        <v>1</v>
      </c>
      <c r="E45" s="120">
        <v>25</v>
      </c>
      <c r="F45" s="121"/>
      <c r="G45" s="122">
        <f>+ROUND((E45*F45),2)</f>
        <v>0</v>
      </c>
      <c r="H45" s="67"/>
      <c r="I45" s="67"/>
    </row>
    <row r="46" spans="1:9" ht="39.6" x14ac:dyDescent="0.25">
      <c r="A46" s="99"/>
      <c r="B46" s="106" t="s">
        <v>168</v>
      </c>
      <c r="C46" s="119" t="s">
        <v>148</v>
      </c>
      <c r="D46" s="108" t="s">
        <v>3</v>
      </c>
      <c r="E46" s="120">
        <v>1076.82</v>
      </c>
      <c r="F46" s="121"/>
      <c r="G46" s="122">
        <f>+ROUND((E46*F46),2)</f>
        <v>0</v>
      </c>
      <c r="H46" s="67">
        <f>E43*3</f>
        <v>1205.82</v>
      </c>
      <c r="I46" s="67"/>
    </row>
    <row r="47" spans="1:9" ht="52.8" x14ac:dyDescent="0.25">
      <c r="A47" s="99"/>
      <c r="B47" s="106" t="s">
        <v>192</v>
      </c>
      <c r="C47" s="119" t="s">
        <v>169</v>
      </c>
      <c r="D47" s="108" t="s">
        <v>4</v>
      </c>
      <c r="E47" s="120">
        <v>361.74599999999998</v>
      </c>
      <c r="F47" s="121"/>
      <c r="G47" s="122">
        <f>+ROUND((E47*F47),2)</f>
        <v>0</v>
      </c>
      <c r="H47" s="67"/>
      <c r="I47" s="67"/>
    </row>
    <row r="48" spans="1:9" x14ac:dyDescent="0.25">
      <c r="A48" s="99"/>
      <c r="B48" s="106" t="s">
        <v>149</v>
      </c>
      <c r="C48" s="125" t="s">
        <v>150</v>
      </c>
      <c r="D48" s="108"/>
      <c r="E48" s="120"/>
      <c r="F48" s="121"/>
      <c r="G48" s="122"/>
      <c r="H48" s="67"/>
      <c r="I48" s="67"/>
    </row>
    <row r="49" spans="1:9" ht="39.6" x14ac:dyDescent="0.25">
      <c r="A49" s="99"/>
      <c r="B49" s="106" t="s">
        <v>151</v>
      </c>
      <c r="C49" s="119" t="s">
        <v>233</v>
      </c>
      <c r="D49" s="108" t="s">
        <v>4</v>
      </c>
      <c r="E49" s="120">
        <v>723.49199999999996</v>
      </c>
      <c r="F49" s="121"/>
      <c r="G49" s="122">
        <f t="shared" ref="G49:G63" si="1">+ROUND((E49*F49),2)</f>
        <v>0</v>
      </c>
      <c r="H49" s="67"/>
      <c r="I49" s="67"/>
    </row>
    <row r="50" spans="1:9" ht="39.6" x14ac:dyDescent="0.25">
      <c r="A50" s="99"/>
      <c r="B50" s="106" t="s">
        <v>225</v>
      </c>
      <c r="C50" s="119" t="s">
        <v>234</v>
      </c>
      <c r="D50" s="108" t="s">
        <v>3</v>
      </c>
      <c r="E50" s="120">
        <v>1326.402</v>
      </c>
      <c r="F50" s="121"/>
      <c r="G50" s="122">
        <f t="shared" si="1"/>
        <v>0</v>
      </c>
      <c r="H50" s="67"/>
      <c r="I50" s="67"/>
    </row>
    <row r="51" spans="1:9" ht="39.6" x14ac:dyDescent="0.25">
      <c r="A51" s="99"/>
      <c r="B51" s="106" t="s">
        <v>153</v>
      </c>
      <c r="C51" s="119" t="s">
        <v>203</v>
      </c>
      <c r="D51" s="108" t="s">
        <v>4</v>
      </c>
      <c r="E51" s="120">
        <v>482.32799999999997</v>
      </c>
      <c r="F51" s="121"/>
      <c r="G51" s="122">
        <f t="shared" si="1"/>
        <v>0</v>
      </c>
      <c r="H51" s="67"/>
      <c r="I51" s="67"/>
    </row>
    <row r="52" spans="1:9" x14ac:dyDescent="0.25">
      <c r="A52" s="99"/>
      <c r="B52" s="106" t="s">
        <v>154</v>
      </c>
      <c r="C52" s="119" t="s">
        <v>152</v>
      </c>
      <c r="D52" s="108" t="s">
        <v>3</v>
      </c>
      <c r="E52" s="120">
        <v>1205.82</v>
      </c>
      <c r="F52" s="121"/>
      <c r="G52" s="122">
        <f t="shared" si="1"/>
        <v>0</v>
      </c>
      <c r="H52" s="67"/>
      <c r="I52" s="67"/>
    </row>
    <row r="53" spans="1:9" ht="52.8" x14ac:dyDescent="0.25">
      <c r="A53" s="99"/>
      <c r="B53" s="106" t="s">
        <v>156</v>
      </c>
      <c r="C53" s="119" t="s">
        <v>232</v>
      </c>
      <c r="D53" s="108" t="s">
        <v>4</v>
      </c>
      <c r="E53" s="120">
        <v>241.16399999999999</v>
      </c>
      <c r="F53" s="121"/>
      <c r="G53" s="122">
        <f t="shared" si="1"/>
        <v>0</v>
      </c>
      <c r="H53" s="67"/>
      <c r="I53" s="67"/>
    </row>
    <row r="54" spans="1:9" ht="26.4" x14ac:dyDescent="0.25">
      <c r="A54" s="99"/>
      <c r="B54" s="106" t="s">
        <v>200</v>
      </c>
      <c r="C54" s="119" t="s">
        <v>155</v>
      </c>
      <c r="D54" s="108" t="s">
        <v>3</v>
      </c>
      <c r="E54" s="120">
        <v>1076.82</v>
      </c>
      <c r="F54" s="121"/>
      <c r="G54" s="122">
        <f t="shared" si="1"/>
        <v>0</v>
      </c>
      <c r="H54" s="67"/>
      <c r="I54" s="67"/>
    </row>
    <row r="55" spans="1:9" ht="26.4" x14ac:dyDescent="0.25">
      <c r="A55" s="99"/>
      <c r="B55" s="106" t="s">
        <v>201</v>
      </c>
      <c r="C55" s="119" t="s">
        <v>157</v>
      </c>
      <c r="D55" s="108" t="s">
        <v>3</v>
      </c>
      <c r="E55" s="120">
        <v>1076.82</v>
      </c>
      <c r="F55" s="121"/>
      <c r="G55" s="122">
        <f t="shared" si="1"/>
        <v>0</v>
      </c>
      <c r="H55" s="67"/>
      <c r="I55" s="67"/>
    </row>
    <row r="56" spans="1:9" ht="26.4" x14ac:dyDescent="0.25">
      <c r="A56" s="99"/>
      <c r="B56" s="106" t="s">
        <v>158</v>
      </c>
      <c r="C56" s="119" t="s">
        <v>159</v>
      </c>
      <c r="D56" s="108" t="s">
        <v>3</v>
      </c>
      <c r="E56" s="120">
        <v>12.5</v>
      </c>
      <c r="F56" s="121"/>
      <c r="G56" s="122">
        <f t="shared" si="1"/>
        <v>0</v>
      </c>
      <c r="H56" s="67"/>
      <c r="I56" s="67"/>
    </row>
    <row r="57" spans="1:9" ht="26.4" x14ac:dyDescent="0.25">
      <c r="A57" s="99"/>
      <c r="B57" s="106" t="s">
        <v>160</v>
      </c>
      <c r="C57" s="119" t="s">
        <v>161</v>
      </c>
      <c r="D57" s="108" t="s">
        <v>3</v>
      </c>
      <c r="E57" s="120">
        <v>1076.82</v>
      </c>
      <c r="F57" s="121"/>
      <c r="G57" s="122">
        <f t="shared" si="1"/>
        <v>0</v>
      </c>
      <c r="H57" s="67"/>
      <c r="I57" s="67"/>
    </row>
    <row r="58" spans="1:9" ht="52.8" x14ac:dyDescent="0.25">
      <c r="A58" s="99"/>
      <c r="B58" s="106" t="s">
        <v>245</v>
      </c>
      <c r="C58" s="119" t="s">
        <v>162</v>
      </c>
      <c r="D58" s="108" t="s">
        <v>20</v>
      </c>
      <c r="E58" s="120">
        <v>25</v>
      </c>
      <c r="F58" s="121"/>
      <c r="G58" s="122">
        <f t="shared" si="1"/>
        <v>0</v>
      </c>
      <c r="H58" s="67"/>
      <c r="I58" s="67"/>
    </row>
    <row r="59" spans="1:9" ht="44.25" customHeight="1" x14ac:dyDescent="0.25">
      <c r="A59" s="99"/>
      <c r="B59" s="106" t="s">
        <v>170</v>
      </c>
      <c r="C59" s="119" t="s">
        <v>172</v>
      </c>
      <c r="D59" s="108" t="s">
        <v>20</v>
      </c>
      <c r="E59" s="120">
        <v>20</v>
      </c>
      <c r="F59" s="121"/>
      <c r="G59" s="122">
        <f t="shared" si="1"/>
        <v>0</v>
      </c>
      <c r="H59" s="67"/>
      <c r="I59" s="67"/>
    </row>
    <row r="60" spans="1:9" ht="40.5" customHeight="1" x14ac:dyDescent="0.25">
      <c r="A60" s="99"/>
      <c r="B60" s="106" t="s">
        <v>171</v>
      </c>
      <c r="C60" s="119" t="s">
        <v>261</v>
      </c>
      <c r="D60" s="108" t="s">
        <v>20</v>
      </c>
      <c r="E60" s="120">
        <v>20</v>
      </c>
      <c r="F60" s="121"/>
      <c r="G60" s="122">
        <f t="shared" si="1"/>
        <v>0</v>
      </c>
      <c r="H60" s="67"/>
      <c r="I60" s="67"/>
    </row>
    <row r="61" spans="1:9" ht="57" customHeight="1" x14ac:dyDescent="0.25">
      <c r="A61" s="99"/>
      <c r="B61" s="106" t="s">
        <v>179</v>
      </c>
      <c r="C61" s="119" t="s">
        <v>177</v>
      </c>
      <c r="D61" s="108" t="s">
        <v>20</v>
      </c>
      <c r="E61" s="120">
        <v>3</v>
      </c>
      <c r="F61" s="121"/>
      <c r="G61" s="122">
        <f t="shared" si="1"/>
        <v>0</v>
      </c>
      <c r="H61" s="67"/>
      <c r="I61" s="67"/>
    </row>
    <row r="62" spans="1:9" ht="84.75" customHeight="1" x14ac:dyDescent="0.25">
      <c r="A62" s="99"/>
      <c r="B62" s="106" t="s">
        <v>199</v>
      </c>
      <c r="C62" s="119" t="s">
        <v>180</v>
      </c>
      <c r="D62" s="108" t="s">
        <v>20</v>
      </c>
      <c r="E62" s="120">
        <v>3</v>
      </c>
      <c r="F62" s="121"/>
      <c r="G62" s="122">
        <f t="shared" si="1"/>
        <v>0</v>
      </c>
      <c r="H62" s="67"/>
      <c r="I62" s="67"/>
    </row>
    <row r="63" spans="1:9" ht="26.4" x14ac:dyDescent="0.25">
      <c r="A63" s="99"/>
      <c r="B63" s="106" t="s">
        <v>179</v>
      </c>
      <c r="C63" s="119" t="s">
        <v>202</v>
      </c>
      <c r="D63" s="108" t="s">
        <v>2</v>
      </c>
      <c r="E63" s="120">
        <v>3</v>
      </c>
      <c r="F63" s="121"/>
      <c r="G63" s="122">
        <f t="shared" si="1"/>
        <v>0</v>
      </c>
      <c r="H63" s="67"/>
      <c r="I63" s="67"/>
    </row>
    <row r="64" spans="1:9" ht="39.6" x14ac:dyDescent="0.25">
      <c r="A64" s="99"/>
      <c r="B64" s="106" t="s">
        <v>165</v>
      </c>
      <c r="C64" s="119" t="s">
        <v>19</v>
      </c>
      <c r="D64" s="108"/>
      <c r="E64" s="120"/>
      <c r="F64" s="121"/>
      <c r="G64" s="122">
        <f>+ROUND((SUM(G44:G63)*0.1),-1)</f>
        <v>0</v>
      </c>
      <c r="H64" s="67"/>
      <c r="I64" s="67"/>
    </row>
    <row r="65" spans="1:9" x14ac:dyDescent="0.25">
      <c r="A65" s="99"/>
      <c r="B65" s="106"/>
      <c r="C65" s="124" t="s">
        <v>167</v>
      </c>
      <c r="D65" s="108"/>
      <c r="E65" s="120"/>
      <c r="F65" s="121"/>
      <c r="G65" s="123">
        <f>SUM(G43:G64)</f>
        <v>0</v>
      </c>
      <c r="H65" s="67"/>
      <c r="I65" s="67"/>
    </row>
    <row r="66" spans="1:9" x14ac:dyDescent="0.25">
      <c r="A66" s="99"/>
      <c r="B66" s="84" t="s">
        <v>12</v>
      </c>
      <c r="C66" s="124" t="s">
        <v>58</v>
      </c>
      <c r="D66" s="108"/>
      <c r="E66" s="120"/>
      <c r="F66" s="121"/>
      <c r="G66" s="122"/>
      <c r="H66" s="117"/>
      <c r="I66" s="67"/>
    </row>
    <row r="67" spans="1:9" x14ac:dyDescent="0.25">
      <c r="A67" s="99"/>
      <c r="B67" s="106" t="s">
        <v>59</v>
      </c>
      <c r="C67" s="119" t="s">
        <v>23</v>
      </c>
      <c r="D67" s="108"/>
      <c r="E67" s="120"/>
      <c r="F67" s="121"/>
      <c r="G67" s="122"/>
      <c r="H67" s="117"/>
      <c r="I67" s="67"/>
    </row>
    <row r="68" spans="1:9" x14ac:dyDescent="0.25">
      <c r="A68" s="99"/>
      <c r="B68" s="106" t="s">
        <v>256</v>
      </c>
      <c r="C68" s="119" t="s">
        <v>255</v>
      </c>
      <c r="D68" s="108" t="s">
        <v>1</v>
      </c>
      <c r="E68" s="120">
        <v>120</v>
      </c>
      <c r="F68" s="121"/>
      <c r="G68" s="122">
        <f t="shared" ref="G68" si="2">+ROUND((E68*F68),2)</f>
        <v>0</v>
      </c>
      <c r="H68" s="117"/>
      <c r="I68" s="67"/>
    </row>
    <row r="69" spans="1:9" ht="39.6" x14ac:dyDescent="0.25">
      <c r="A69" s="99"/>
      <c r="B69" s="106" t="s">
        <v>184</v>
      </c>
      <c r="C69" s="119" t="s">
        <v>219</v>
      </c>
      <c r="D69" s="108" t="s">
        <v>1</v>
      </c>
      <c r="E69" s="120">
        <v>15</v>
      </c>
      <c r="F69" s="121"/>
      <c r="G69" s="122">
        <f t="shared" ref="G69" si="3">+ROUND((E69*F69),2)</f>
        <v>0</v>
      </c>
      <c r="H69" s="117"/>
      <c r="I69" s="67"/>
    </row>
    <row r="70" spans="1:9" ht="39.6" x14ac:dyDescent="0.25">
      <c r="A70" s="99"/>
      <c r="B70" s="106" t="s">
        <v>185</v>
      </c>
      <c r="C70" s="119" t="s">
        <v>220</v>
      </c>
      <c r="D70" s="108" t="s">
        <v>18</v>
      </c>
      <c r="E70" s="120">
        <v>5</v>
      </c>
      <c r="F70" s="121"/>
      <c r="G70" s="122">
        <f>+ROUND((E70*F70),2)</f>
        <v>0</v>
      </c>
      <c r="H70" s="117"/>
      <c r="I70" s="67"/>
    </row>
    <row r="71" spans="1:9" ht="39.6" x14ac:dyDescent="0.25">
      <c r="A71" s="99"/>
      <c r="B71" s="106" t="s">
        <v>193</v>
      </c>
      <c r="C71" s="119" t="s">
        <v>257</v>
      </c>
      <c r="D71" s="108" t="s">
        <v>18</v>
      </c>
      <c r="E71" s="120">
        <v>20</v>
      </c>
      <c r="F71" s="121"/>
      <c r="G71" s="122">
        <f t="shared" ref="G71" si="4">+ROUND((E71*F71),2)</f>
        <v>0</v>
      </c>
      <c r="H71" s="117"/>
      <c r="I71" s="67"/>
    </row>
    <row r="72" spans="1:9" x14ac:dyDescent="0.25">
      <c r="A72" s="99"/>
      <c r="B72" s="106" t="s">
        <v>186</v>
      </c>
      <c r="C72" s="119" t="s">
        <v>187</v>
      </c>
      <c r="D72" s="108"/>
      <c r="E72" s="120"/>
      <c r="F72" s="121"/>
      <c r="G72" s="122"/>
      <c r="H72" s="117"/>
      <c r="I72" s="67"/>
    </row>
    <row r="73" spans="1:9" x14ac:dyDescent="0.25">
      <c r="A73" s="99"/>
      <c r="B73" s="106" t="s">
        <v>259</v>
      </c>
      <c r="C73" s="119" t="s">
        <v>258</v>
      </c>
      <c r="D73" s="108" t="s">
        <v>18</v>
      </c>
      <c r="E73" s="120">
        <v>20</v>
      </c>
      <c r="F73" s="121"/>
      <c r="G73" s="122">
        <f>+ROUND((E73*F73),2)</f>
        <v>0</v>
      </c>
      <c r="H73" s="117"/>
      <c r="I73" s="67"/>
    </row>
    <row r="74" spans="1:9" x14ac:dyDescent="0.25">
      <c r="A74" s="99"/>
      <c r="B74" s="106" t="s">
        <v>222</v>
      </c>
      <c r="C74" s="119" t="s">
        <v>223</v>
      </c>
      <c r="D74" s="108"/>
      <c r="E74" s="120"/>
      <c r="F74" s="121"/>
      <c r="G74" s="122"/>
      <c r="H74" s="117"/>
      <c r="I74" s="67"/>
    </row>
    <row r="75" spans="1:9" ht="52.8" x14ac:dyDescent="0.25">
      <c r="A75" s="99"/>
      <c r="B75" s="106" t="s">
        <v>188</v>
      </c>
      <c r="C75" s="119" t="s">
        <v>254</v>
      </c>
      <c r="D75" s="108" t="s">
        <v>1</v>
      </c>
      <c r="E75" s="120">
        <v>50</v>
      </c>
      <c r="F75" s="121"/>
      <c r="G75" s="122">
        <f>+ROUND((E75*F75),2)</f>
        <v>0</v>
      </c>
      <c r="H75" s="117"/>
      <c r="I75" s="67"/>
    </row>
    <row r="76" spans="1:9" ht="39.6" x14ac:dyDescent="0.25">
      <c r="A76" s="99"/>
      <c r="B76" s="106" t="s">
        <v>260</v>
      </c>
      <c r="C76" s="119" t="s">
        <v>19</v>
      </c>
      <c r="D76" s="108"/>
      <c r="E76" s="120"/>
      <c r="F76" s="121"/>
      <c r="G76" s="122">
        <f>+ROUND((SUM(G69:G75)*0.1),-1)</f>
        <v>0</v>
      </c>
      <c r="H76" s="67"/>
      <c r="I76" s="67"/>
    </row>
    <row r="77" spans="1:9" x14ac:dyDescent="0.25">
      <c r="A77" s="99"/>
      <c r="B77" s="106"/>
      <c r="C77" s="124" t="s">
        <v>60</v>
      </c>
      <c r="D77" s="108"/>
      <c r="E77" s="120"/>
      <c r="F77" s="121"/>
      <c r="G77" s="123">
        <f>SUM(G68:G76)</f>
        <v>0</v>
      </c>
      <c r="H77" s="67"/>
      <c r="I77" s="67"/>
    </row>
    <row r="78" spans="1:9" x14ac:dyDescent="0.25">
      <c r="A78" s="99"/>
      <c r="B78" s="84" t="s">
        <v>24</v>
      </c>
      <c r="C78" s="124" t="s">
        <v>7</v>
      </c>
      <c r="D78" s="108"/>
      <c r="E78" s="120"/>
      <c r="F78" s="121"/>
      <c r="G78" s="122"/>
      <c r="H78" s="67"/>
      <c r="I78" s="67"/>
    </row>
    <row r="79" spans="1:9" ht="66" x14ac:dyDescent="0.25">
      <c r="A79" s="99"/>
      <c r="B79" s="84"/>
      <c r="C79" s="127" t="s">
        <v>321</v>
      </c>
      <c r="D79" s="108"/>
      <c r="E79" s="120"/>
      <c r="F79" s="121"/>
      <c r="G79" s="122"/>
      <c r="H79" s="67"/>
      <c r="I79" s="67"/>
    </row>
    <row r="80" spans="1:9" x14ac:dyDescent="0.25">
      <c r="A80" s="99"/>
      <c r="B80" s="106" t="s">
        <v>25</v>
      </c>
      <c r="C80" s="119" t="s">
        <v>22</v>
      </c>
      <c r="D80" s="108"/>
      <c r="E80" s="120"/>
      <c r="F80" s="121"/>
      <c r="G80" s="122"/>
      <c r="H80" s="67"/>
      <c r="I80" s="67"/>
    </row>
    <row r="81" spans="1:10" ht="39.6" x14ac:dyDescent="0.25">
      <c r="A81" s="99"/>
      <c r="B81" s="106" t="s">
        <v>61</v>
      </c>
      <c r="C81" s="119" t="s">
        <v>129</v>
      </c>
      <c r="D81" s="108" t="s">
        <v>3</v>
      </c>
      <c r="E81" s="120">
        <v>1610.1000000000001</v>
      </c>
      <c r="F81" s="121"/>
      <c r="G81" s="122">
        <f t="shared" ref="G81:G93" si="5">+ROUND((E81*F81),2)</f>
        <v>0</v>
      </c>
      <c r="H81" s="67"/>
      <c r="I81" s="68">
        <f>E82+E83</f>
        <v>1330.33</v>
      </c>
    </row>
    <row r="82" spans="1:10" ht="26.4" x14ac:dyDescent="0.25">
      <c r="A82" s="99"/>
      <c r="B82" s="106" t="s">
        <v>123</v>
      </c>
      <c r="C82" s="119" t="s">
        <v>115</v>
      </c>
      <c r="D82" s="108" t="s">
        <v>4</v>
      </c>
      <c r="E82" s="120">
        <v>1197.297</v>
      </c>
      <c r="F82" s="121"/>
      <c r="G82" s="122">
        <f t="shared" si="5"/>
        <v>0</v>
      </c>
      <c r="H82" s="67"/>
      <c r="I82" s="67"/>
    </row>
    <row r="83" spans="1:10" ht="39.6" x14ac:dyDescent="0.25">
      <c r="A83" s="99"/>
      <c r="B83" s="106" t="s">
        <v>124</v>
      </c>
      <c r="C83" s="119" t="s">
        <v>252</v>
      </c>
      <c r="D83" s="108" t="s">
        <v>4</v>
      </c>
      <c r="E83" s="120">
        <v>133.03299999999999</v>
      </c>
      <c r="F83" s="121"/>
      <c r="G83" s="122">
        <f t="shared" si="5"/>
        <v>0</v>
      </c>
      <c r="H83" s="67"/>
      <c r="I83" s="67"/>
      <c r="J83" s="70"/>
    </row>
    <row r="84" spans="1:10" x14ac:dyDescent="0.25">
      <c r="A84" s="99"/>
      <c r="B84" s="106" t="s">
        <v>125</v>
      </c>
      <c r="C84" s="119" t="s">
        <v>116</v>
      </c>
      <c r="D84" s="108" t="s">
        <v>4</v>
      </c>
      <c r="E84" s="120">
        <v>13.3033</v>
      </c>
      <c r="F84" s="121"/>
      <c r="G84" s="122">
        <f t="shared" si="5"/>
        <v>0</v>
      </c>
      <c r="H84" s="67"/>
      <c r="I84" s="67"/>
    </row>
    <row r="85" spans="1:10" ht="26.4" x14ac:dyDescent="0.25">
      <c r="A85" s="99"/>
      <c r="B85" s="106" t="s">
        <v>183</v>
      </c>
      <c r="C85" s="119" t="s">
        <v>132</v>
      </c>
      <c r="D85" s="108" t="s">
        <v>9</v>
      </c>
      <c r="E85" s="120">
        <v>5</v>
      </c>
      <c r="F85" s="121"/>
      <c r="G85" s="122">
        <f t="shared" si="5"/>
        <v>0</v>
      </c>
      <c r="H85" s="67"/>
      <c r="I85" s="67"/>
    </row>
    <row r="86" spans="1:10" x14ac:dyDescent="0.25">
      <c r="A86" s="99"/>
      <c r="B86" s="106" t="s">
        <v>30</v>
      </c>
      <c r="C86" s="119" t="s">
        <v>62</v>
      </c>
      <c r="D86" s="108"/>
      <c r="E86" s="120"/>
      <c r="F86" s="121"/>
      <c r="G86" s="122"/>
      <c r="H86" s="67"/>
      <c r="I86" s="67"/>
    </row>
    <row r="87" spans="1:10" ht="26.4" x14ac:dyDescent="0.25">
      <c r="A87" s="99"/>
      <c r="B87" s="106" t="s">
        <v>224</v>
      </c>
      <c r="C87" s="119" t="s">
        <v>63</v>
      </c>
      <c r="D87" s="108" t="s">
        <v>3</v>
      </c>
      <c r="E87" s="120">
        <v>602.91</v>
      </c>
      <c r="F87" s="121"/>
      <c r="G87" s="122">
        <f t="shared" si="5"/>
        <v>0</v>
      </c>
      <c r="H87" s="67"/>
      <c r="I87" s="67"/>
    </row>
    <row r="88" spans="1:10" ht="39.6" x14ac:dyDescent="0.25">
      <c r="A88" s="99"/>
      <c r="B88" s="106" t="s">
        <v>225</v>
      </c>
      <c r="C88" s="119" t="s">
        <v>248</v>
      </c>
      <c r="D88" s="108" t="s">
        <v>4</v>
      </c>
      <c r="E88" s="120">
        <v>150.72749999999999</v>
      </c>
      <c r="F88" s="121"/>
      <c r="G88" s="122">
        <f t="shared" si="5"/>
        <v>0</v>
      </c>
      <c r="H88" s="67"/>
      <c r="I88" s="67"/>
    </row>
    <row r="89" spans="1:10" ht="66" x14ac:dyDescent="0.25">
      <c r="A89" s="99"/>
      <c r="B89" s="106" t="s">
        <v>65</v>
      </c>
      <c r="C89" s="119" t="s">
        <v>64</v>
      </c>
      <c r="D89" s="108" t="s">
        <v>4</v>
      </c>
      <c r="E89" s="120">
        <v>60.290999999999997</v>
      </c>
      <c r="F89" s="121"/>
      <c r="G89" s="122">
        <f t="shared" si="5"/>
        <v>0</v>
      </c>
      <c r="H89" s="67"/>
      <c r="I89" s="67"/>
    </row>
    <row r="90" spans="1:10" ht="52.8" x14ac:dyDescent="0.25">
      <c r="A90" s="99"/>
      <c r="B90" s="106" t="s">
        <v>66</v>
      </c>
      <c r="C90" s="119" t="s">
        <v>68</v>
      </c>
      <c r="D90" s="108" t="s">
        <v>4</v>
      </c>
      <c r="E90" s="120">
        <v>282.42</v>
      </c>
      <c r="F90" s="121"/>
      <c r="G90" s="122">
        <f t="shared" si="5"/>
        <v>0</v>
      </c>
      <c r="H90" s="67"/>
      <c r="I90" s="67"/>
    </row>
    <row r="91" spans="1:10" ht="39.6" x14ac:dyDescent="0.25">
      <c r="A91" s="99"/>
      <c r="B91" s="106" t="s">
        <v>226</v>
      </c>
      <c r="C91" s="119" t="s">
        <v>227</v>
      </c>
      <c r="D91" s="108" t="s">
        <v>3</v>
      </c>
      <c r="E91" s="120">
        <v>1607.76</v>
      </c>
      <c r="F91" s="121"/>
      <c r="G91" s="122">
        <f t="shared" si="5"/>
        <v>0</v>
      </c>
      <c r="H91" s="67"/>
      <c r="I91" s="67"/>
    </row>
    <row r="92" spans="1:10" ht="66" x14ac:dyDescent="0.25">
      <c r="A92" s="99"/>
      <c r="B92" s="106" t="s">
        <v>319</v>
      </c>
      <c r="C92" s="119" t="s">
        <v>320</v>
      </c>
      <c r="D92" s="108" t="s">
        <v>4</v>
      </c>
      <c r="E92" s="120">
        <v>315.80600000000004</v>
      </c>
      <c r="F92" s="121"/>
      <c r="G92" s="122">
        <f t="shared" si="5"/>
        <v>0</v>
      </c>
      <c r="H92" s="67"/>
      <c r="I92" s="67"/>
    </row>
    <row r="93" spans="1:10" ht="66" x14ac:dyDescent="0.25">
      <c r="A93" s="99"/>
      <c r="B93" s="106" t="s">
        <v>67</v>
      </c>
      <c r="C93" s="119" t="s">
        <v>318</v>
      </c>
      <c r="D93" s="108" t="s">
        <v>4</v>
      </c>
      <c r="E93" s="190">
        <v>78.95150000000001</v>
      </c>
      <c r="F93" s="121"/>
      <c r="G93" s="122">
        <f t="shared" si="5"/>
        <v>0</v>
      </c>
      <c r="H93" s="67"/>
      <c r="I93" s="68">
        <f>E93+E92</f>
        <v>394.75750000000005</v>
      </c>
    </row>
    <row r="94" spans="1:10" x14ac:dyDescent="0.25">
      <c r="A94" s="99"/>
      <c r="B94" s="106" t="s">
        <v>114</v>
      </c>
      <c r="C94" s="119" t="s">
        <v>118</v>
      </c>
      <c r="D94" s="108"/>
      <c r="E94" s="190"/>
      <c r="F94" s="121"/>
      <c r="G94" s="122"/>
      <c r="H94" s="67"/>
      <c r="I94" s="67"/>
    </row>
    <row r="95" spans="1:10" ht="26.4" x14ac:dyDescent="0.25">
      <c r="A95" s="99"/>
      <c r="B95" s="106" t="s">
        <v>117</v>
      </c>
      <c r="C95" s="119" t="s">
        <v>119</v>
      </c>
      <c r="D95" s="108" t="s">
        <v>4</v>
      </c>
      <c r="E95" s="190">
        <v>1251.3784999999998</v>
      </c>
      <c r="F95" s="121"/>
      <c r="G95" s="122">
        <f t="shared" ref="G95:G96" si="6">+ROUND((E95*F95),2)</f>
        <v>0</v>
      </c>
      <c r="H95" s="67"/>
      <c r="I95" s="68">
        <f>E95+E96</f>
        <v>1330.33</v>
      </c>
    </row>
    <row r="96" spans="1:10" ht="26.4" x14ac:dyDescent="0.25">
      <c r="A96" s="99"/>
      <c r="B96" s="106" t="s">
        <v>120</v>
      </c>
      <c r="C96" s="119" t="s">
        <v>127</v>
      </c>
      <c r="D96" s="108" t="s">
        <v>4</v>
      </c>
      <c r="E96" s="190">
        <v>78.95150000000001</v>
      </c>
      <c r="F96" s="121"/>
      <c r="G96" s="122">
        <f t="shared" si="6"/>
        <v>0</v>
      </c>
      <c r="H96" s="67"/>
      <c r="I96" s="67"/>
    </row>
    <row r="97" spans="1:9" ht="39.6" x14ac:dyDescent="0.25">
      <c r="A97" s="99"/>
      <c r="B97" s="106" t="s">
        <v>122</v>
      </c>
      <c r="C97" s="119" t="s">
        <v>19</v>
      </c>
      <c r="D97" s="108"/>
      <c r="E97" s="190"/>
      <c r="F97" s="121"/>
      <c r="G97" s="122">
        <f>+ROUND((SUM(G81:G96)*0.1),-1)</f>
        <v>0</v>
      </c>
      <c r="H97" s="67"/>
      <c r="I97" s="67"/>
    </row>
    <row r="98" spans="1:9" x14ac:dyDescent="0.25">
      <c r="A98" s="99"/>
      <c r="B98" s="106"/>
      <c r="C98" s="124" t="s">
        <v>69</v>
      </c>
      <c r="D98" s="108"/>
      <c r="E98" s="190"/>
      <c r="F98" s="121"/>
      <c r="G98" s="123">
        <f>SUM(G81:G97)</f>
        <v>0</v>
      </c>
      <c r="H98" s="67"/>
      <c r="I98" s="67"/>
    </row>
    <row r="99" spans="1:9" x14ac:dyDescent="0.25">
      <c r="A99" s="99"/>
      <c r="B99" s="84" t="s">
        <v>70</v>
      </c>
      <c r="C99" s="124" t="s">
        <v>8</v>
      </c>
      <c r="D99" s="108"/>
      <c r="E99" s="120"/>
      <c r="F99" s="121"/>
      <c r="G99" s="122"/>
      <c r="H99" s="67"/>
      <c r="I99" s="67"/>
    </row>
    <row r="100" spans="1:9" x14ac:dyDescent="0.25">
      <c r="A100" s="99"/>
      <c r="B100" s="106" t="s">
        <v>71</v>
      </c>
      <c r="C100" s="119" t="s">
        <v>74</v>
      </c>
      <c r="D100" s="108"/>
      <c r="E100" s="120"/>
      <c r="F100" s="121"/>
      <c r="G100" s="122"/>
      <c r="H100" s="67"/>
      <c r="I100" s="67"/>
    </row>
    <row r="101" spans="1:9" ht="145.19999999999999" x14ac:dyDescent="0.25">
      <c r="A101" s="99"/>
      <c r="B101" s="106" t="s">
        <v>121</v>
      </c>
      <c r="C101" s="119" t="s">
        <v>228</v>
      </c>
      <c r="D101" s="108" t="s">
        <v>1</v>
      </c>
      <c r="E101" s="120">
        <v>401.94</v>
      </c>
      <c r="F101" s="121"/>
      <c r="G101" s="122">
        <f t="shared" ref="G101" si="7">+ROUND((E101*F101),2)</f>
        <v>0</v>
      </c>
      <c r="H101" s="67"/>
      <c r="I101" s="67"/>
    </row>
    <row r="102" spans="1:9" x14ac:dyDescent="0.25">
      <c r="A102" s="99"/>
      <c r="B102" s="106" t="s">
        <v>280</v>
      </c>
      <c r="C102" s="119" t="s">
        <v>76</v>
      </c>
      <c r="D102" s="108"/>
      <c r="E102" s="120"/>
      <c r="F102" s="121"/>
      <c r="G102" s="122"/>
      <c r="H102" s="67"/>
      <c r="I102" s="67"/>
    </row>
    <row r="103" spans="1:9" ht="79.2" x14ac:dyDescent="0.25">
      <c r="A103" s="99"/>
      <c r="B103" s="106" t="s">
        <v>72</v>
      </c>
      <c r="C103" s="119" t="s">
        <v>243</v>
      </c>
      <c r="D103" s="108" t="s">
        <v>18</v>
      </c>
      <c r="E103" s="120">
        <v>14</v>
      </c>
      <c r="F103" s="121"/>
      <c r="G103" s="122">
        <f t="shared" ref="G103:G107" si="8">+ROUND((E103*F103),2)</f>
        <v>0</v>
      </c>
      <c r="H103" s="67"/>
      <c r="I103" s="67"/>
    </row>
    <row r="104" spans="1:9" ht="79.2" x14ac:dyDescent="0.25">
      <c r="A104" s="99"/>
      <c r="B104" s="106" t="s">
        <v>281</v>
      </c>
      <c r="C104" s="119" t="s">
        <v>131</v>
      </c>
      <c r="D104" s="108" t="s">
        <v>18</v>
      </c>
      <c r="E104" s="120">
        <v>3</v>
      </c>
      <c r="F104" s="121"/>
      <c r="G104" s="122">
        <f t="shared" si="8"/>
        <v>0</v>
      </c>
      <c r="H104" s="67"/>
      <c r="I104" s="67"/>
    </row>
    <row r="105" spans="1:9" ht="79.2" x14ac:dyDescent="0.25">
      <c r="A105" s="99"/>
      <c r="B105" s="106" t="s">
        <v>282</v>
      </c>
      <c r="C105" s="119" t="s">
        <v>244</v>
      </c>
      <c r="D105" s="108" t="s">
        <v>18</v>
      </c>
      <c r="E105" s="120">
        <v>3</v>
      </c>
      <c r="F105" s="121"/>
      <c r="G105" s="122">
        <f t="shared" si="8"/>
        <v>0</v>
      </c>
      <c r="H105" s="67"/>
      <c r="I105" s="67"/>
    </row>
    <row r="106" spans="1:9" ht="39.6" x14ac:dyDescent="0.25">
      <c r="A106" s="99"/>
      <c r="B106" s="106" t="s">
        <v>282</v>
      </c>
      <c r="C106" s="119" t="s">
        <v>231</v>
      </c>
      <c r="D106" s="108" t="s">
        <v>18</v>
      </c>
      <c r="E106" s="120">
        <v>2</v>
      </c>
      <c r="F106" s="121"/>
      <c r="G106" s="122">
        <f t="shared" si="8"/>
        <v>0</v>
      </c>
      <c r="H106" s="67"/>
      <c r="I106" s="67"/>
    </row>
    <row r="107" spans="1:9" ht="105.6" x14ac:dyDescent="0.25">
      <c r="A107" s="99"/>
      <c r="B107" s="106" t="s">
        <v>313</v>
      </c>
      <c r="C107" s="119" t="s">
        <v>77</v>
      </c>
      <c r="D107" s="108" t="s">
        <v>18</v>
      </c>
      <c r="E107" s="120">
        <v>20</v>
      </c>
      <c r="F107" s="121"/>
      <c r="G107" s="122">
        <f t="shared" si="8"/>
        <v>0</v>
      </c>
      <c r="H107" s="67"/>
      <c r="I107" s="67"/>
    </row>
    <row r="108" spans="1:9" x14ac:dyDescent="0.25">
      <c r="A108" s="99"/>
      <c r="B108" s="106" t="s">
        <v>283</v>
      </c>
      <c r="C108" s="119" t="s">
        <v>130</v>
      </c>
      <c r="D108" s="108"/>
      <c r="E108" s="120"/>
      <c r="F108" s="121"/>
      <c r="G108" s="122"/>
      <c r="H108" s="67"/>
      <c r="I108" s="67"/>
    </row>
    <row r="109" spans="1:9" ht="39.6" x14ac:dyDescent="0.25">
      <c r="A109" s="99"/>
      <c r="B109" s="106" t="s">
        <v>284</v>
      </c>
      <c r="C109" s="119" t="s">
        <v>229</v>
      </c>
      <c r="D109" s="108" t="s">
        <v>18</v>
      </c>
      <c r="E109" s="120">
        <v>5</v>
      </c>
      <c r="F109" s="121"/>
      <c r="G109" s="122">
        <f t="shared" ref="G109:G123" si="9">+ROUND((E109*F109),2)</f>
        <v>0</v>
      </c>
      <c r="H109" s="67"/>
      <c r="I109" s="67"/>
    </row>
    <row r="110" spans="1:9" ht="39.6" x14ac:dyDescent="0.25">
      <c r="A110" s="99"/>
      <c r="B110" s="106" t="s">
        <v>285</v>
      </c>
      <c r="C110" s="119" t="s">
        <v>230</v>
      </c>
      <c r="D110" s="108" t="s">
        <v>18</v>
      </c>
      <c r="E110" s="120">
        <v>2</v>
      </c>
      <c r="F110" s="121"/>
      <c r="G110" s="122">
        <f t="shared" si="9"/>
        <v>0</v>
      </c>
      <c r="H110" s="67"/>
      <c r="I110" s="67"/>
    </row>
    <row r="111" spans="1:9" ht="26.4" x14ac:dyDescent="0.25">
      <c r="A111" s="99"/>
      <c r="B111" s="106" t="s">
        <v>286</v>
      </c>
      <c r="C111" s="119" t="s">
        <v>277</v>
      </c>
      <c r="D111" s="108" t="s">
        <v>18</v>
      </c>
      <c r="E111" s="120">
        <v>2</v>
      </c>
      <c r="F111" s="121"/>
      <c r="G111" s="122">
        <f>+ROUND((E111*F111),2)</f>
        <v>0</v>
      </c>
      <c r="H111" s="67"/>
      <c r="I111" s="67"/>
    </row>
    <row r="112" spans="1:9" x14ac:dyDescent="0.25">
      <c r="A112" s="99"/>
      <c r="B112" s="106" t="s">
        <v>287</v>
      </c>
      <c r="C112" s="119" t="s">
        <v>79</v>
      </c>
      <c r="D112" s="108"/>
      <c r="E112" s="120"/>
      <c r="F112" s="121"/>
      <c r="G112" s="122"/>
      <c r="H112" s="67"/>
      <c r="I112" s="67"/>
    </row>
    <row r="113" spans="1:9" x14ac:dyDescent="0.25">
      <c r="A113" s="99"/>
      <c r="B113" s="106" t="s">
        <v>288</v>
      </c>
      <c r="C113" s="119" t="s">
        <v>78</v>
      </c>
      <c r="D113" s="108" t="s">
        <v>1</v>
      </c>
      <c r="E113" s="120">
        <v>401.94</v>
      </c>
      <c r="F113" s="121"/>
      <c r="G113" s="122">
        <f t="shared" si="9"/>
        <v>0</v>
      </c>
      <c r="H113" s="67"/>
      <c r="I113" s="67"/>
    </row>
    <row r="114" spans="1:9" ht="26.4" x14ac:dyDescent="0.25">
      <c r="A114" s="99"/>
      <c r="B114" s="106" t="s">
        <v>289</v>
      </c>
      <c r="C114" s="119" t="s">
        <v>80</v>
      </c>
      <c r="D114" s="108" t="s">
        <v>1</v>
      </c>
      <c r="E114" s="120">
        <v>401.94</v>
      </c>
      <c r="F114" s="121"/>
      <c r="G114" s="122">
        <f t="shared" si="9"/>
        <v>0</v>
      </c>
      <c r="H114" s="67"/>
      <c r="I114" s="67"/>
    </row>
    <row r="115" spans="1:9" ht="52.8" x14ac:dyDescent="0.25">
      <c r="A115" s="99"/>
      <c r="B115" s="106" t="s">
        <v>290</v>
      </c>
      <c r="C115" s="119" t="s">
        <v>81</v>
      </c>
      <c r="D115" s="108" t="s">
        <v>1</v>
      </c>
      <c r="E115" s="120">
        <v>401.94</v>
      </c>
      <c r="F115" s="121"/>
      <c r="G115" s="122">
        <f t="shared" si="9"/>
        <v>0</v>
      </c>
      <c r="H115" s="67"/>
      <c r="I115" s="67"/>
    </row>
    <row r="116" spans="1:9" x14ac:dyDescent="0.25">
      <c r="A116" s="99"/>
      <c r="B116" s="106" t="s">
        <v>291</v>
      </c>
      <c r="C116" s="119" t="s">
        <v>82</v>
      </c>
      <c r="D116" s="108"/>
      <c r="E116" s="120"/>
      <c r="F116" s="121"/>
      <c r="G116" s="122"/>
      <c r="H116" s="67"/>
      <c r="I116" s="67"/>
    </row>
    <row r="117" spans="1:9" ht="26.4" x14ac:dyDescent="0.25">
      <c r="A117" s="99"/>
      <c r="B117" s="106" t="s">
        <v>292</v>
      </c>
      <c r="C117" s="119" t="s">
        <v>83</v>
      </c>
      <c r="D117" s="108" t="s">
        <v>18</v>
      </c>
      <c r="E117" s="120">
        <v>2</v>
      </c>
      <c r="F117" s="121"/>
      <c r="G117" s="122">
        <f t="shared" si="9"/>
        <v>0</v>
      </c>
      <c r="H117" s="67"/>
      <c r="I117" s="67"/>
    </row>
    <row r="118" spans="1:9" ht="26.4" x14ac:dyDescent="0.25">
      <c r="A118" s="99"/>
      <c r="B118" s="106" t="s">
        <v>293</v>
      </c>
      <c r="C118" s="119" t="s">
        <v>249</v>
      </c>
      <c r="D118" s="108" t="s">
        <v>18</v>
      </c>
      <c r="E118" s="120">
        <v>6</v>
      </c>
      <c r="F118" s="121"/>
      <c r="G118" s="122">
        <f t="shared" si="9"/>
        <v>0</v>
      </c>
      <c r="H118" s="67"/>
      <c r="I118" s="67"/>
    </row>
    <row r="119" spans="1:9" ht="26.4" x14ac:dyDescent="0.25">
      <c r="A119" s="99"/>
      <c r="B119" s="106" t="s">
        <v>294</v>
      </c>
      <c r="C119" s="119" t="s">
        <v>251</v>
      </c>
      <c r="D119" s="108" t="s">
        <v>18</v>
      </c>
      <c r="E119" s="120">
        <v>2</v>
      </c>
      <c r="F119" s="121"/>
      <c r="G119" s="122">
        <f t="shared" si="9"/>
        <v>0</v>
      </c>
      <c r="H119" s="67"/>
      <c r="I119" s="67"/>
    </row>
    <row r="120" spans="1:9" ht="26.4" x14ac:dyDescent="0.25">
      <c r="A120" s="99"/>
      <c r="B120" s="106" t="s">
        <v>295</v>
      </c>
      <c r="C120" s="119" t="s">
        <v>84</v>
      </c>
      <c r="D120" s="108" t="s">
        <v>18</v>
      </c>
      <c r="E120" s="120">
        <v>7</v>
      </c>
      <c r="F120" s="121"/>
      <c r="G120" s="122">
        <f t="shared" si="9"/>
        <v>0</v>
      </c>
      <c r="H120" s="67"/>
      <c r="I120" s="67"/>
    </row>
    <row r="121" spans="1:9" ht="66" x14ac:dyDescent="0.25">
      <c r="A121" s="99"/>
      <c r="B121" s="106" t="s">
        <v>296</v>
      </c>
      <c r="C121" s="119" t="s">
        <v>329</v>
      </c>
      <c r="D121" s="108" t="s">
        <v>1</v>
      </c>
      <c r="E121" s="120">
        <v>25</v>
      </c>
      <c r="F121" s="121"/>
      <c r="G121" s="122">
        <f t="shared" si="9"/>
        <v>0</v>
      </c>
      <c r="H121" s="67"/>
      <c r="I121" s="67"/>
    </row>
    <row r="122" spans="1:9" ht="81" customHeight="1" x14ac:dyDescent="0.25">
      <c r="A122" s="99"/>
      <c r="B122" s="106" t="s">
        <v>307</v>
      </c>
      <c r="C122" s="119" t="s">
        <v>312</v>
      </c>
      <c r="D122" s="108" t="s">
        <v>1</v>
      </c>
      <c r="E122" s="120">
        <v>10</v>
      </c>
      <c r="F122" s="121"/>
      <c r="G122" s="122">
        <f t="shared" si="9"/>
        <v>0</v>
      </c>
      <c r="H122" s="67"/>
      <c r="I122" s="67"/>
    </row>
    <row r="123" spans="1:9" ht="79.2" x14ac:dyDescent="0.25">
      <c r="A123" s="99"/>
      <c r="B123" s="106" t="s">
        <v>297</v>
      </c>
      <c r="C123" s="119" t="s">
        <v>309</v>
      </c>
      <c r="D123" s="108" t="s">
        <v>1</v>
      </c>
      <c r="E123" s="120">
        <v>20</v>
      </c>
      <c r="F123" s="121"/>
      <c r="G123" s="122">
        <f t="shared" si="9"/>
        <v>0</v>
      </c>
      <c r="H123" s="67"/>
      <c r="I123" s="67"/>
    </row>
    <row r="124" spans="1:9" ht="39.6" x14ac:dyDescent="0.25">
      <c r="A124" s="99"/>
      <c r="B124" s="106" t="s">
        <v>302</v>
      </c>
      <c r="C124" s="119" t="s">
        <v>19</v>
      </c>
      <c r="D124" s="108"/>
      <c r="E124" s="120"/>
      <c r="F124" s="121"/>
      <c r="G124" s="122">
        <f>+ROUND((SUM(G101:G123)*0.1),-1)</f>
        <v>0</v>
      </c>
      <c r="H124" s="67"/>
      <c r="I124" s="67"/>
    </row>
    <row r="125" spans="1:9" x14ac:dyDescent="0.25">
      <c r="A125" s="99"/>
      <c r="B125" s="106"/>
      <c r="C125" s="124" t="s">
        <v>85</v>
      </c>
      <c r="D125" s="108"/>
      <c r="E125" s="120"/>
      <c r="F125" s="121"/>
      <c r="G125" s="123">
        <f>SUM(G101:G124)</f>
        <v>0</v>
      </c>
      <c r="H125" s="67"/>
      <c r="I125" s="67"/>
    </row>
    <row r="126" spans="1:9" x14ac:dyDescent="0.25">
      <c r="A126" s="72"/>
      <c r="B126" s="84" t="s">
        <v>73</v>
      </c>
      <c r="C126" s="124" t="s">
        <v>174</v>
      </c>
      <c r="D126" s="108"/>
      <c r="E126" s="120"/>
      <c r="F126" s="121"/>
      <c r="G126" s="122"/>
      <c r="H126" s="191"/>
      <c r="I126" s="191"/>
    </row>
    <row r="127" spans="1:9" ht="314.25" customHeight="1" x14ac:dyDescent="0.25">
      <c r="A127" s="72"/>
      <c r="B127" s="106" t="s">
        <v>303</v>
      </c>
      <c r="C127" s="119" t="s">
        <v>315</v>
      </c>
      <c r="D127" s="108" t="s">
        <v>1</v>
      </c>
      <c r="E127" s="120">
        <v>36</v>
      </c>
      <c r="F127" s="121"/>
      <c r="G127" s="122">
        <f t="shared" ref="G127:G129" si="10">+ROUND((E127*F127),2)</f>
        <v>0</v>
      </c>
      <c r="H127" s="191"/>
      <c r="I127" s="191"/>
    </row>
    <row r="128" spans="1:9" ht="109.5" customHeight="1" x14ac:dyDescent="0.25">
      <c r="A128" s="72"/>
      <c r="B128" s="106" t="s">
        <v>304</v>
      </c>
      <c r="C128" s="119" t="s">
        <v>237</v>
      </c>
      <c r="D128" s="108" t="s">
        <v>18</v>
      </c>
      <c r="E128" s="120">
        <v>8</v>
      </c>
      <c r="F128" s="121"/>
      <c r="G128" s="122">
        <f t="shared" si="10"/>
        <v>0</v>
      </c>
      <c r="H128" s="191"/>
      <c r="I128" s="191"/>
    </row>
    <row r="129" spans="1:9" ht="109.5" customHeight="1" x14ac:dyDescent="0.25">
      <c r="A129" s="72"/>
      <c r="B129" s="106" t="s">
        <v>305</v>
      </c>
      <c r="C129" s="119" t="s">
        <v>176</v>
      </c>
      <c r="D129" s="108" t="s">
        <v>18</v>
      </c>
      <c r="E129" s="120">
        <v>1</v>
      </c>
      <c r="F129" s="121"/>
      <c r="G129" s="122">
        <f t="shared" si="10"/>
        <v>0</v>
      </c>
      <c r="H129" s="191"/>
      <c r="I129" s="191"/>
    </row>
    <row r="130" spans="1:9" ht="39.6" x14ac:dyDescent="0.25">
      <c r="B130" s="106" t="s">
        <v>75</v>
      </c>
      <c r="C130" s="119" t="s">
        <v>19</v>
      </c>
      <c r="D130" s="108"/>
      <c r="E130" s="120"/>
      <c r="F130" s="121"/>
      <c r="G130" s="122">
        <f>+ROUND((SUM(G127:G129)*0.1),-1)</f>
        <v>0</v>
      </c>
      <c r="H130" s="191"/>
      <c r="I130" s="191"/>
    </row>
    <row r="131" spans="1:9" x14ac:dyDescent="0.25">
      <c r="B131" s="106"/>
      <c r="C131" s="124" t="s">
        <v>87</v>
      </c>
      <c r="D131" s="108"/>
      <c r="E131" s="120"/>
      <c r="F131" s="121"/>
      <c r="G131" s="123">
        <f>SUM(G127:G130)</f>
        <v>0</v>
      </c>
      <c r="H131" s="191"/>
      <c r="I131" s="191"/>
    </row>
    <row r="132" spans="1:9" x14ac:dyDescent="0.25">
      <c r="C132" s="76"/>
      <c r="D132" s="66"/>
      <c r="E132" s="75"/>
      <c r="F132" s="86"/>
      <c r="G132" s="68"/>
    </row>
    <row r="133" spans="1:9" x14ac:dyDescent="0.25">
      <c r="C133" s="76"/>
      <c r="D133" s="66"/>
      <c r="E133" s="75"/>
      <c r="F133" s="86"/>
      <c r="G133" s="68"/>
    </row>
    <row r="134" spans="1:9" x14ac:dyDescent="0.25">
      <c r="C134" s="73"/>
      <c r="D134" s="66"/>
      <c r="E134" s="74"/>
      <c r="F134" s="86"/>
      <c r="G134" s="68"/>
    </row>
    <row r="135" spans="1:9" x14ac:dyDescent="0.25">
      <c r="C135" s="73"/>
      <c r="D135" s="69"/>
      <c r="E135" s="82"/>
      <c r="F135" s="86"/>
      <c r="G135" s="68"/>
    </row>
    <row r="136" spans="1:9" x14ac:dyDescent="0.25">
      <c r="C136" s="73"/>
      <c r="D136" s="66"/>
      <c r="E136" s="75"/>
      <c r="F136" s="86"/>
      <c r="G136" s="68"/>
    </row>
    <row r="137" spans="1:9" x14ac:dyDescent="0.25">
      <c r="C137" s="77"/>
      <c r="D137" s="66"/>
      <c r="E137" s="75"/>
      <c r="F137" s="86"/>
      <c r="G137" s="68"/>
    </row>
    <row r="138" spans="1:9" x14ac:dyDescent="0.25">
      <c r="C138" s="75"/>
      <c r="D138" s="69"/>
      <c r="E138" s="75"/>
      <c r="F138" s="86"/>
      <c r="G138" s="68"/>
    </row>
    <row r="139" spans="1:9" x14ac:dyDescent="0.25">
      <c r="C139" s="68"/>
      <c r="D139" s="66"/>
      <c r="E139" s="74"/>
      <c r="F139" s="86"/>
      <c r="G139" s="68"/>
    </row>
    <row r="140" spans="1:9" x14ac:dyDescent="0.25">
      <c r="C140" s="67"/>
      <c r="D140" s="69"/>
      <c r="E140" s="75"/>
      <c r="F140" s="86"/>
      <c r="G140" s="68"/>
    </row>
    <row r="141" spans="1:9" x14ac:dyDescent="0.25">
      <c r="C141" s="73"/>
      <c r="D141" s="66"/>
      <c r="E141" s="75"/>
      <c r="F141" s="86"/>
      <c r="G141" s="68"/>
    </row>
    <row r="142" spans="1:9" x14ac:dyDescent="0.25">
      <c r="C142" s="68"/>
      <c r="D142" s="66"/>
      <c r="E142" s="75"/>
      <c r="F142" s="86"/>
      <c r="G142" s="68"/>
    </row>
    <row r="143" spans="1:9" x14ac:dyDescent="0.25">
      <c r="C143" s="73"/>
      <c r="D143" s="66"/>
      <c r="E143" s="75"/>
      <c r="F143" s="86"/>
      <c r="G143" s="68"/>
    </row>
    <row r="144" spans="1:9" x14ac:dyDescent="0.25">
      <c r="C144" s="73"/>
      <c r="D144" s="66"/>
      <c r="E144" s="75"/>
      <c r="F144" s="86"/>
      <c r="G144" s="68"/>
    </row>
    <row r="145" spans="2:7" x14ac:dyDescent="0.25">
      <c r="C145" s="68"/>
      <c r="D145" s="69"/>
      <c r="E145" s="75"/>
      <c r="F145" s="86"/>
      <c r="G145" s="68"/>
    </row>
    <row r="146" spans="2:7" x14ac:dyDescent="0.25">
      <c r="C146" s="73"/>
      <c r="D146" s="66"/>
      <c r="E146" s="75"/>
      <c r="F146" s="86"/>
      <c r="G146" s="68"/>
    </row>
    <row r="148" spans="2:7" x14ac:dyDescent="0.25">
      <c r="B148" s="51"/>
      <c r="D148" s="51"/>
      <c r="E148" s="51"/>
    </row>
    <row r="149" spans="2:7" x14ac:dyDescent="0.25">
      <c r="C149" s="73"/>
      <c r="D149" s="66"/>
      <c r="E149" s="75"/>
      <c r="F149" s="86"/>
      <c r="G149" s="68"/>
    </row>
    <row r="150" spans="2:7" x14ac:dyDescent="0.25">
      <c r="B150" s="51"/>
      <c r="D150" s="51"/>
      <c r="E150" s="51"/>
    </row>
    <row r="151" spans="2:7" x14ac:dyDescent="0.25">
      <c r="B151" s="51"/>
      <c r="D151" s="51"/>
      <c r="E151" s="51"/>
    </row>
    <row r="152" spans="2:7" x14ac:dyDescent="0.25">
      <c r="B152" s="51"/>
      <c r="D152" s="51"/>
      <c r="E152" s="51"/>
    </row>
    <row r="153" spans="2:7" x14ac:dyDescent="0.25">
      <c r="B153" s="51"/>
      <c r="D153" s="51"/>
      <c r="E153" s="51"/>
    </row>
    <row r="154" spans="2:7" x14ac:dyDescent="0.25">
      <c r="B154" s="94"/>
      <c r="C154" s="67"/>
      <c r="D154" s="69"/>
      <c r="E154" s="75"/>
      <c r="F154" s="86"/>
      <c r="G154" s="68"/>
    </row>
    <row r="155" spans="2:7" x14ac:dyDescent="0.25">
      <c r="B155" s="95"/>
      <c r="C155" s="72"/>
      <c r="D155" s="83"/>
      <c r="E155" s="81"/>
      <c r="F155" s="72"/>
      <c r="G155" s="72"/>
    </row>
    <row r="156" spans="2:7" x14ac:dyDescent="0.25">
      <c r="B156" s="95"/>
      <c r="C156" s="72"/>
      <c r="D156" s="83"/>
      <c r="E156" s="81"/>
      <c r="F156" s="72"/>
      <c r="G156" s="72"/>
    </row>
    <row r="157" spans="2:7" x14ac:dyDescent="0.25">
      <c r="B157" s="95"/>
      <c r="C157" s="72"/>
      <c r="D157" s="83"/>
      <c r="E157" s="81"/>
      <c r="F157" s="72"/>
      <c r="G157" s="72"/>
    </row>
    <row r="158" spans="2:7" x14ac:dyDescent="0.25">
      <c r="B158" s="95"/>
      <c r="C158" s="72"/>
      <c r="D158" s="83"/>
      <c r="E158" s="81"/>
      <c r="F158" s="72"/>
      <c r="G158" s="72"/>
    </row>
    <row r="159" spans="2:7" x14ac:dyDescent="0.25">
      <c r="B159" s="95"/>
      <c r="C159" s="72"/>
      <c r="D159" s="83"/>
      <c r="E159" s="81"/>
      <c r="F159" s="72"/>
      <c r="G159" s="72"/>
    </row>
    <row r="160" spans="2:7" x14ac:dyDescent="0.25">
      <c r="B160" s="95"/>
      <c r="C160" s="72"/>
      <c r="D160" s="83"/>
      <c r="E160" s="81"/>
      <c r="F160" s="72"/>
      <c r="G160" s="72"/>
    </row>
    <row r="161" spans="2:7" x14ac:dyDescent="0.25">
      <c r="B161" s="95"/>
      <c r="C161" s="72"/>
      <c r="D161" s="83"/>
      <c r="E161" s="81"/>
      <c r="F161" s="72"/>
      <c r="G161" s="72"/>
    </row>
    <row r="162" spans="2:7" x14ac:dyDescent="0.25">
      <c r="B162" s="95"/>
      <c r="C162" s="72"/>
      <c r="D162" s="83"/>
      <c r="E162" s="81"/>
      <c r="F162" s="72"/>
      <c r="G162" s="72"/>
    </row>
    <row r="163" spans="2:7" x14ac:dyDescent="0.25">
      <c r="B163" s="95"/>
      <c r="C163" s="72"/>
      <c r="D163" s="83"/>
      <c r="E163" s="81"/>
      <c r="F163" s="72"/>
      <c r="G163" s="72"/>
    </row>
    <row r="164" spans="2:7" x14ac:dyDescent="0.25">
      <c r="B164" s="95"/>
      <c r="C164" s="72"/>
      <c r="D164" s="83"/>
      <c r="E164" s="81"/>
      <c r="F164" s="72"/>
      <c r="G164" s="72"/>
    </row>
    <row r="165" spans="2:7" x14ac:dyDescent="0.25">
      <c r="B165" s="95"/>
      <c r="C165" s="72"/>
      <c r="D165" s="83"/>
      <c r="E165" s="81"/>
      <c r="F165" s="72"/>
      <c r="G165" s="72"/>
    </row>
    <row r="166" spans="2:7" x14ac:dyDescent="0.25">
      <c r="B166" s="95"/>
      <c r="C166" s="72"/>
      <c r="D166" s="83"/>
      <c r="E166" s="81"/>
      <c r="F166" s="72"/>
      <c r="G166" s="72"/>
    </row>
  </sheetData>
  <mergeCells count="5">
    <mergeCell ref="B12:G15"/>
    <mergeCell ref="B16:G16"/>
    <mergeCell ref="B17:G17"/>
    <mergeCell ref="B18:G18"/>
    <mergeCell ref="B19:G19"/>
  </mergeCells>
  <conditionalFormatting sqref="F29 F31">
    <cfRule type="cellIs" dxfId="17" priority="3" operator="equal">
      <formula>0</formula>
    </cfRule>
  </conditionalFormatting>
  <conditionalFormatting sqref="F35:F37">
    <cfRule type="cellIs" dxfId="16" priority="2" operator="equal">
      <formula>0</formula>
    </cfRule>
  </conditionalFormatting>
  <conditionalFormatting sqref="F30">
    <cfRule type="cellIs" dxfId="15" priority="1" operator="equal">
      <formula>0</formula>
    </cfRule>
  </conditionalFormatting>
  <pageMargins left="0.98425196850393704" right="0.39370078740157483" top="0.78740157480314965" bottom="0.78740157480314965" header="0.47244094488188981" footer="0"/>
  <pageSetup paperSize="9" scale="91" fitToHeight="10" orientation="portrait" r:id="rId1"/>
  <headerFooter alignWithMargins="0">
    <oddFooter>&amp;L&amp;A&amp;R&amp;9Stran &amp;P/&amp;N</oddFooter>
  </headerFooter>
  <rowBreaks count="4" manualBreakCount="4">
    <brk id="20" max="6" man="1"/>
    <brk id="39" max="6" man="1"/>
    <brk id="98" max="6" man="1"/>
    <brk id="125"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A1:J156"/>
  <sheetViews>
    <sheetView view="pageBreakPreview" topLeftCell="B1" zoomScale="145" zoomScaleSheetLayoutView="145" workbookViewId="0">
      <selection activeCell="F2" sqref="F2"/>
    </sheetView>
  </sheetViews>
  <sheetFormatPr defaultColWidth="9.33203125" defaultRowHeight="13.2" x14ac:dyDescent="0.25"/>
  <cols>
    <col min="1" max="1" width="1.77734375" style="51" hidden="1" customWidth="1"/>
    <col min="2" max="2" width="7.109375" style="93" bestFit="1" customWidth="1"/>
    <col min="3" max="3" width="57.33203125" style="51" customWidth="1"/>
    <col min="4" max="4" width="6.6640625" style="71" customWidth="1"/>
    <col min="5" max="5" width="9.44140625" style="78" customWidth="1"/>
    <col min="6" max="6" width="10.44140625" style="51" customWidth="1"/>
    <col min="7" max="7" width="16.44140625" style="51" customWidth="1"/>
    <col min="8" max="8" width="6.6640625" style="51" customWidth="1"/>
    <col min="9" max="9" width="18.44140625" style="51" customWidth="1"/>
    <col min="10" max="16384" width="9.33203125" style="51"/>
  </cols>
  <sheetData>
    <row r="1" spans="1:9" ht="18.75" customHeight="1" x14ac:dyDescent="0.25">
      <c r="B1" s="96" t="s">
        <v>137</v>
      </c>
      <c r="C1" s="91" t="s">
        <v>212</v>
      </c>
      <c r="D1" s="92"/>
      <c r="E1" s="92"/>
      <c r="F1" s="92"/>
      <c r="G1" s="92"/>
    </row>
    <row r="2" spans="1:9" x14ac:dyDescent="0.25">
      <c r="B2" s="80"/>
      <c r="C2" s="88"/>
      <c r="D2" s="69"/>
      <c r="E2" s="75"/>
      <c r="F2" s="68"/>
    </row>
    <row r="3" spans="1:9" x14ac:dyDescent="0.25">
      <c r="B3" s="106" t="s">
        <v>10</v>
      </c>
      <c r="C3" s="107" t="s">
        <v>5</v>
      </c>
      <c r="D3" s="108"/>
      <c r="E3" s="109"/>
      <c r="F3" s="107"/>
      <c r="G3" s="110">
        <f>+G39</f>
        <v>0</v>
      </c>
    </row>
    <row r="4" spans="1:9" x14ac:dyDescent="0.25">
      <c r="B4" s="106" t="s">
        <v>11</v>
      </c>
      <c r="C4" s="107" t="s">
        <v>57</v>
      </c>
      <c r="D4" s="137"/>
      <c r="E4" s="109"/>
      <c r="F4" s="107"/>
      <c r="G4" s="110">
        <f>G63</f>
        <v>0</v>
      </c>
    </row>
    <row r="5" spans="1:9" x14ac:dyDescent="0.25">
      <c r="B5" s="106" t="s">
        <v>12</v>
      </c>
      <c r="C5" s="107" t="s">
        <v>58</v>
      </c>
      <c r="D5" s="108"/>
      <c r="E5" s="109"/>
      <c r="F5" s="107"/>
      <c r="G5" s="110">
        <f>+G72</f>
        <v>0</v>
      </c>
    </row>
    <row r="6" spans="1:9" x14ac:dyDescent="0.25">
      <c r="B6" s="106" t="s">
        <v>24</v>
      </c>
      <c r="C6" s="107" t="s">
        <v>7</v>
      </c>
      <c r="D6" s="108"/>
      <c r="E6" s="109"/>
      <c r="F6" s="107"/>
      <c r="G6" s="110">
        <f>+G93</f>
        <v>0</v>
      </c>
    </row>
    <row r="7" spans="1:9" x14ac:dyDescent="0.25">
      <c r="B7" s="106" t="s">
        <v>70</v>
      </c>
      <c r="C7" s="107" t="s">
        <v>8</v>
      </c>
      <c r="D7" s="108"/>
      <c r="E7" s="109"/>
      <c r="F7" s="107"/>
      <c r="G7" s="110">
        <f>+G115</f>
        <v>0</v>
      </c>
    </row>
    <row r="8" spans="1:9" x14ac:dyDescent="0.25">
      <c r="B8" s="111" t="s">
        <v>73</v>
      </c>
      <c r="C8" s="107" t="s">
        <v>175</v>
      </c>
      <c r="D8" s="108"/>
      <c r="E8" s="109"/>
      <c r="F8" s="107"/>
      <c r="G8" s="110">
        <f>+G121</f>
        <v>0</v>
      </c>
    </row>
    <row r="9" spans="1:9" x14ac:dyDescent="0.25">
      <c r="B9" s="106"/>
      <c r="C9" s="113" t="s">
        <v>0</v>
      </c>
      <c r="D9" s="85"/>
      <c r="E9" s="112"/>
      <c r="F9" s="114"/>
      <c r="G9" s="115">
        <f>SUM(G3:G8)</f>
        <v>0</v>
      </c>
      <c r="I9" s="51">
        <f>+G9/E$24</f>
        <v>0</v>
      </c>
    </row>
    <row r="10" spans="1:9" x14ac:dyDescent="0.25">
      <c r="B10" s="164"/>
      <c r="C10" s="165"/>
      <c r="D10" s="166"/>
      <c r="E10" s="167"/>
      <c r="F10" s="168"/>
      <c r="G10" s="169"/>
    </row>
    <row r="11" spans="1:9" x14ac:dyDescent="0.25">
      <c r="B11" s="175" t="s">
        <v>235</v>
      </c>
      <c r="C11" s="170"/>
      <c r="D11" s="171"/>
      <c r="E11" s="172"/>
      <c r="F11" s="173"/>
      <c r="G11" s="174"/>
    </row>
    <row r="12" spans="1:9" x14ac:dyDescent="0.25">
      <c r="B12" s="199" t="s">
        <v>238</v>
      </c>
      <c r="C12" s="200"/>
      <c r="D12" s="200"/>
      <c r="E12" s="200"/>
      <c r="F12" s="200"/>
      <c r="G12" s="200"/>
    </row>
    <row r="13" spans="1:9" x14ac:dyDescent="0.25">
      <c r="B13" s="200"/>
      <c r="C13" s="200"/>
      <c r="D13" s="200"/>
      <c r="E13" s="200"/>
      <c r="F13" s="200"/>
      <c r="G13" s="200"/>
    </row>
    <row r="14" spans="1:9" x14ac:dyDescent="0.25">
      <c r="B14" s="200"/>
      <c r="C14" s="200"/>
      <c r="D14" s="200"/>
      <c r="E14" s="200"/>
      <c r="F14" s="200"/>
      <c r="G14" s="200"/>
    </row>
    <row r="15" spans="1:9" ht="75.75" customHeight="1" x14ac:dyDescent="0.25">
      <c r="A15" s="99"/>
      <c r="B15" s="200"/>
      <c r="C15" s="200"/>
      <c r="D15" s="200"/>
      <c r="E15" s="200"/>
      <c r="F15" s="200"/>
      <c r="G15" s="200"/>
    </row>
    <row r="16" spans="1:9" ht="115.5" customHeight="1" x14ac:dyDescent="0.25">
      <c r="A16" s="99"/>
      <c r="B16" s="199" t="s">
        <v>239</v>
      </c>
      <c r="C16" s="200"/>
      <c r="D16" s="200"/>
      <c r="E16" s="200"/>
      <c r="F16" s="200"/>
      <c r="G16" s="200"/>
    </row>
    <row r="17" spans="1:7" ht="64.5" customHeight="1" x14ac:dyDescent="0.25">
      <c r="A17" s="99"/>
      <c r="B17" s="199" t="s">
        <v>240</v>
      </c>
      <c r="C17" s="200"/>
      <c r="D17" s="200"/>
      <c r="E17" s="200"/>
      <c r="F17" s="200"/>
      <c r="G17" s="200"/>
    </row>
    <row r="18" spans="1:7" ht="115.5" customHeight="1" x14ac:dyDescent="0.25">
      <c r="A18" s="99"/>
      <c r="B18" s="199" t="s">
        <v>241</v>
      </c>
      <c r="C18" s="200"/>
      <c r="D18" s="200"/>
      <c r="E18" s="200"/>
      <c r="F18" s="200"/>
      <c r="G18" s="200"/>
    </row>
    <row r="19" spans="1:7" ht="37.5" customHeight="1" x14ac:dyDescent="0.25">
      <c r="A19" s="99"/>
      <c r="B19" s="199" t="s">
        <v>242</v>
      </c>
      <c r="C19" s="200"/>
      <c r="D19" s="200"/>
      <c r="E19" s="200"/>
      <c r="F19" s="200"/>
      <c r="G19" s="200"/>
    </row>
    <row r="20" spans="1:7" x14ac:dyDescent="0.25">
      <c r="A20" s="99"/>
      <c r="B20" s="163"/>
      <c r="C20" s="163"/>
      <c r="D20" s="163"/>
      <c r="E20" s="163"/>
      <c r="F20" s="163"/>
      <c r="G20" s="163"/>
    </row>
    <row r="21" spans="1:7" ht="26.4" x14ac:dyDescent="0.25">
      <c r="A21" s="99"/>
      <c r="B21" s="177" t="s">
        <v>13</v>
      </c>
      <c r="C21" s="178" t="s">
        <v>14</v>
      </c>
      <c r="D21" s="177" t="s">
        <v>15</v>
      </c>
      <c r="E21" s="177" t="s">
        <v>16</v>
      </c>
      <c r="F21" s="177" t="s">
        <v>133</v>
      </c>
      <c r="G21" s="177" t="s">
        <v>134</v>
      </c>
    </row>
    <row r="22" spans="1:7" x14ac:dyDescent="0.25">
      <c r="A22" s="99"/>
      <c r="B22" s="84" t="s">
        <v>10</v>
      </c>
      <c r="C22" s="124" t="s">
        <v>5</v>
      </c>
      <c r="D22" s="108"/>
      <c r="E22" s="109"/>
      <c r="F22" s="125"/>
      <c r="G22" s="125"/>
    </row>
    <row r="23" spans="1:7" x14ac:dyDescent="0.25">
      <c r="A23" s="99"/>
      <c r="B23" s="106" t="s">
        <v>17</v>
      </c>
      <c r="C23" s="125" t="s">
        <v>45</v>
      </c>
      <c r="D23" s="108"/>
      <c r="E23" s="109"/>
      <c r="F23" s="125"/>
      <c r="G23" s="125"/>
    </row>
    <row r="24" spans="1:7" ht="52.8" x14ac:dyDescent="0.25">
      <c r="A24" s="99"/>
      <c r="B24" s="106" t="s">
        <v>111</v>
      </c>
      <c r="C24" s="179" t="s">
        <v>38</v>
      </c>
      <c r="D24" s="180" t="s">
        <v>1</v>
      </c>
      <c r="E24" s="120">
        <v>311.69</v>
      </c>
      <c r="F24" s="121"/>
      <c r="G24" s="122">
        <f>+ROUND((E24*F24),2)</f>
        <v>0</v>
      </c>
    </row>
    <row r="25" spans="1:7" ht="26.4" x14ac:dyDescent="0.25">
      <c r="A25" s="99"/>
      <c r="B25" s="106" t="s">
        <v>96</v>
      </c>
      <c r="C25" s="126" t="s">
        <v>39</v>
      </c>
      <c r="D25" s="181" t="s">
        <v>2</v>
      </c>
      <c r="E25" s="120">
        <v>14</v>
      </c>
      <c r="F25" s="121"/>
      <c r="G25" s="122">
        <f>+ROUND((E25*F25),2)</f>
        <v>0</v>
      </c>
    </row>
    <row r="26" spans="1:7" ht="52.8" x14ac:dyDescent="0.25">
      <c r="A26" s="99"/>
      <c r="B26" s="106" t="s">
        <v>97</v>
      </c>
      <c r="C26" s="126" t="s">
        <v>126</v>
      </c>
      <c r="D26" s="108" t="s">
        <v>1</v>
      </c>
      <c r="E26" s="120">
        <v>311.69</v>
      </c>
      <c r="F26" s="121"/>
      <c r="G26" s="122">
        <f>+ROUND((E26*F26),2)</f>
        <v>0</v>
      </c>
    </row>
    <row r="27" spans="1:7" ht="39.6" x14ac:dyDescent="0.25">
      <c r="A27" s="99"/>
      <c r="B27" s="106" t="s">
        <v>98</v>
      </c>
      <c r="C27" s="127" t="s">
        <v>40</v>
      </c>
      <c r="D27" s="108" t="s">
        <v>1</v>
      </c>
      <c r="E27" s="120">
        <v>311.69</v>
      </c>
      <c r="F27" s="121"/>
      <c r="G27" s="122">
        <f>+ROUND((E27*F27),2)</f>
        <v>0</v>
      </c>
    </row>
    <row r="28" spans="1:7" x14ac:dyDescent="0.25">
      <c r="A28" s="99"/>
      <c r="B28" s="106" t="s">
        <v>21</v>
      </c>
      <c r="C28" s="182" t="s">
        <v>47</v>
      </c>
      <c r="D28" s="108"/>
      <c r="E28" s="120"/>
      <c r="F28" s="121"/>
      <c r="G28" s="122"/>
    </row>
    <row r="29" spans="1:7" ht="39.6" x14ac:dyDescent="0.25">
      <c r="A29" s="99"/>
      <c r="B29" s="183" t="s">
        <v>41</v>
      </c>
      <c r="C29" s="184" t="s">
        <v>49</v>
      </c>
      <c r="D29" s="185" t="s">
        <v>1</v>
      </c>
      <c r="E29" s="186">
        <v>311.69</v>
      </c>
      <c r="F29" s="187"/>
      <c r="G29" s="128">
        <f t="shared" ref="G29:G33" si="0">E29*F29</f>
        <v>0</v>
      </c>
    </row>
    <row r="30" spans="1:7" ht="154.5" customHeight="1" x14ac:dyDescent="0.25">
      <c r="A30" s="99"/>
      <c r="B30" s="183" t="s">
        <v>42</v>
      </c>
      <c r="C30" s="184" t="s">
        <v>142</v>
      </c>
      <c r="D30" s="185" t="s">
        <v>1</v>
      </c>
      <c r="E30" s="186">
        <v>311.69</v>
      </c>
      <c r="F30" s="187"/>
      <c r="G30" s="128">
        <f t="shared" si="0"/>
        <v>0</v>
      </c>
    </row>
    <row r="31" spans="1:7" ht="66" x14ac:dyDescent="0.25">
      <c r="A31" s="99"/>
      <c r="B31" s="183" t="s">
        <v>43</v>
      </c>
      <c r="C31" s="184" t="s">
        <v>86</v>
      </c>
      <c r="D31" s="185" t="s">
        <v>1</v>
      </c>
      <c r="E31" s="186">
        <v>311.69</v>
      </c>
      <c r="F31" s="187"/>
      <c r="G31" s="128">
        <f t="shared" si="0"/>
        <v>0</v>
      </c>
    </row>
    <row r="32" spans="1:7" ht="52.8" x14ac:dyDescent="0.25">
      <c r="A32" s="99"/>
      <c r="B32" s="183" t="s">
        <v>44</v>
      </c>
      <c r="C32" s="188" t="s">
        <v>51</v>
      </c>
      <c r="D32" s="185" t="s">
        <v>18</v>
      </c>
      <c r="E32" s="186">
        <v>6</v>
      </c>
      <c r="F32" s="121"/>
      <c r="G32" s="128">
        <f t="shared" si="0"/>
        <v>0</v>
      </c>
    </row>
    <row r="33" spans="1:7" ht="39.6" x14ac:dyDescent="0.25">
      <c r="A33" s="99"/>
      <c r="B33" s="106" t="s">
        <v>143</v>
      </c>
      <c r="C33" s="119" t="s">
        <v>112</v>
      </c>
      <c r="D33" s="108" t="s">
        <v>29</v>
      </c>
      <c r="E33" s="120">
        <v>1</v>
      </c>
      <c r="F33" s="121"/>
      <c r="G33" s="128">
        <f t="shared" si="0"/>
        <v>0</v>
      </c>
    </row>
    <row r="34" spans="1:7" x14ac:dyDescent="0.25">
      <c r="A34" s="99"/>
      <c r="B34" s="106" t="s">
        <v>46</v>
      </c>
      <c r="C34" s="119" t="s">
        <v>52</v>
      </c>
      <c r="D34" s="108"/>
      <c r="E34" s="120"/>
      <c r="F34" s="121"/>
      <c r="G34" s="128"/>
    </row>
    <row r="35" spans="1:7" ht="26.4" x14ac:dyDescent="0.25">
      <c r="A35" s="99"/>
      <c r="B35" s="183" t="s">
        <v>48</v>
      </c>
      <c r="C35" s="184" t="s">
        <v>53</v>
      </c>
      <c r="D35" s="185" t="s">
        <v>9</v>
      </c>
      <c r="E35" s="186">
        <v>11</v>
      </c>
      <c r="F35" s="187"/>
      <c r="G35" s="128">
        <f>E35*F35</f>
        <v>0</v>
      </c>
    </row>
    <row r="36" spans="1:7" ht="26.4" x14ac:dyDescent="0.25">
      <c r="A36" s="99"/>
      <c r="B36" s="106" t="s">
        <v>50</v>
      </c>
      <c r="C36" s="184" t="s">
        <v>55</v>
      </c>
      <c r="D36" s="185" t="s">
        <v>9</v>
      </c>
      <c r="E36" s="186">
        <v>4</v>
      </c>
      <c r="F36" s="187"/>
      <c r="G36" s="128">
        <f>E36*F36</f>
        <v>0</v>
      </c>
    </row>
    <row r="37" spans="1:7" ht="26.4" x14ac:dyDescent="0.25">
      <c r="A37" s="99"/>
      <c r="B37" s="106" t="s">
        <v>113</v>
      </c>
      <c r="C37" s="119" t="s">
        <v>56</v>
      </c>
      <c r="D37" s="185" t="s">
        <v>9</v>
      </c>
      <c r="E37" s="186">
        <v>2</v>
      </c>
      <c r="F37" s="187"/>
      <c r="G37" s="128">
        <f>E37*F37</f>
        <v>0</v>
      </c>
    </row>
    <row r="38" spans="1:7" ht="39.6" x14ac:dyDescent="0.25">
      <c r="A38" s="99"/>
      <c r="B38" s="106" t="s">
        <v>54</v>
      </c>
      <c r="C38" s="119" t="s">
        <v>19</v>
      </c>
      <c r="D38" s="108"/>
      <c r="E38" s="120"/>
      <c r="F38" s="121"/>
      <c r="G38" s="122">
        <f>+ROUND((SUM(G24:G37)*0.1),-1)</f>
        <v>0</v>
      </c>
    </row>
    <row r="39" spans="1:7" x14ac:dyDescent="0.25">
      <c r="A39" s="99"/>
      <c r="B39" s="106"/>
      <c r="C39" s="124" t="s">
        <v>6</v>
      </c>
      <c r="D39" s="108"/>
      <c r="E39" s="120"/>
      <c r="F39" s="121"/>
      <c r="G39" s="123">
        <f>SUM(G24:G38)</f>
        <v>0</v>
      </c>
    </row>
    <row r="40" spans="1:7" x14ac:dyDescent="0.25">
      <c r="A40" s="99"/>
      <c r="B40" s="84" t="s">
        <v>11</v>
      </c>
      <c r="C40" s="124" t="s">
        <v>57</v>
      </c>
      <c r="D40" s="108"/>
      <c r="E40" s="109"/>
      <c r="F40" s="125"/>
      <c r="G40" s="125"/>
    </row>
    <row r="41" spans="1:7" ht="26.4" x14ac:dyDescent="0.25">
      <c r="A41" s="99"/>
      <c r="B41" s="84"/>
      <c r="C41" s="127" t="s">
        <v>204</v>
      </c>
      <c r="D41" s="108"/>
      <c r="E41" s="109"/>
      <c r="F41" s="125"/>
      <c r="G41" s="125"/>
    </row>
    <row r="42" spans="1:7" x14ac:dyDescent="0.25">
      <c r="A42" s="99"/>
      <c r="B42" s="106" t="s">
        <v>144</v>
      </c>
      <c r="C42" s="125" t="s">
        <v>23</v>
      </c>
      <c r="D42" s="108"/>
      <c r="E42" s="109"/>
      <c r="F42" s="125"/>
      <c r="G42" s="125"/>
    </row>
    <row r="43" spans="1:7" ht="26.4" x14ac:dyDescent="0.25">
      <c r="A43" s="99"/>
      <c r="B43" s="106" t="s">
        <v>190</v>
      </c>
      <c r="C43" s="179" t="s">
        <v>189</v>
      </c>
      <c r="D43" s="180" t="s">
        <v>1</v>
      </c>
      <c r="E43" s="120">
        <v>311.69</v>
      </c>
      <c r="F43" s="121"/>
      <c r="G43" s="122">
        <f>+ROUND((E43*F43),2)</f>
        <v>0</v>
      </c>
    </row>
    <row r="44" spans="1:7" ht="26.4" x14ac:dyDescent="0.25">
      <c r="A44" s="99"/>
      <c r="B44" s="106" t="s">
        <v>145</v>
      </c>
      <c r="C44" s="179" t="s">
        <v>191</v>
      </c>
      <c r="D44" s="180" t="s">
        <v>18</v>
      </c>
      <c r="E44" s="189">
        <v>15.5845</v>
      </c>
      <c r="F44" s="121"/>
      <c r="G44" s="122">
        <f>+ROUND((E44*F44),2)</f>
        <v>0</v>
      </c>
    </row>
    <row r="45" spans="1:7" x14ac:dyDescent="0.25">
      <c r="A45" s="99"/>
      <c r="B45" s="106" t="s">
        <v>147</v>
      </c>
      <c r="C45" s="179" t="s">
        <v>146</v>
      </c>
      <c r="D45" s="180" t="s">
        <v>1</v>
      </c>
      <c r="E45" s="120">
        <v>20</v>
      </c>
      <c r="F45" s="121"/>
      <c r="G45" s="122">
        <f>+ROUND((E45*F45),2)</f>
        <v>0</v>
      </c>
    </row>
    <row r="46" spans="1:7" ht="39.6" x14ac:dyDescent="0.25">
      <c r="A46" s="99"/>
      <c r="B46" s="106" t="s">
        <v>168</v>
      </c>
      <c r="C46" s="119" t="s">
        <v>148</v>
      </c>
      <c r="D46" s="108" t="s">
        <v>3</v>
      </c>
      <c r="E46" s="120">
        <v>872.73199999999997</v>
      </c>
      <c r="F46" s="121"/>
      <c r="G46" s="122">
        <f>+ROUND((E46*F46),2)</f>
        <v>0</v>
      </c>
    </row>
    <row r="47" spans="1:7" ht="52.8" x14ac:dyDescent="0.25">
      <c r="A47" s="99"/>
      <c r="B47" s="106" t="s">
        <v>192</v>
      </c>
      <c r="C47" s="119" t="s">
        <v>169</v>
      </c>
      <c r="D47" s="108" t="s">
        <v>4</v>
      </c>
      <c r="E47" s="120">
        <v>280.52099999999996</v>
      </c>
      <c r="F47" s="121"/>
      <c r="G47" s="122">
        <f>+ROUND((E47*F47),2)</f>
        <v>0</v>
      </c>
    </row>
    <row r="48" spans="1:7" x14ac:dyDescent="0.25">
      <c r="A48" s="99"/>
      <c r="B48" s="106" t="s">
        <v>149</v>
      </c>
      <c r="C48" s="125" t="s">
        <v>150</v>
      </c>
      <c r="D48" s="108"/>
      <c r="E48" s="120"/>
      <c r="F48" s="121"/>
      <c r="G48" s="122"/>
    </row>
    <row r="49" spans="1:8" ht="39.6" x14ac:dyDescent="0.25">
      <c r="A49" s="99"/>
      <c r="B49" s="106" t="s">
        <v>151</v>
      </c>
      <c r="C49" s="119" t="s">
        <v>233</v>
      </c>
      <c r="D49" s="108" t="s">
        <v>4</v>
      </c>
      <c r="E49" s="120">
        <v>523.63919999999996</v>
      </c>
      <c r="F49" s="121"/>
      <c r="G49" s="122">
        <f t="shared" ref="G49:G61" si="1">+ROUND((E49*F49),2)</f>
        <v>0</v>
      </c>
    </row>
    <row r="50" spans="1:8" ht="39.6" x14ac:dyDescent="0.25">
      <c r="A50" s="99"/>
      <c r="B50" s="106" t="s">
        <v>225</v>
      </c>
      <c r="C50" s="119" t="s">
        <v>234</v>
      </c>
      <c r="D50" s="108" t="s">
        <v>3</v>
      </c>
      <c r="E50" s="120">
        <v>960.00520000000006</v>
      </c>
      <c r="F50" s="121"/>
      <c r="G50" s="122">
        <f t="shared" si="1"/>
        <v>0</v>
      </c>
    </row>
    <row r="51" spans="1:8" ht="39.6" x14ac:dyDescent="0.25">
      <c r="A51" s="99"/>
      <c r="B51" s="106" t="s">
        <v>153</v>
      </c>
      <c r="C51" s="119" t="s">
        <v>203</v>
      </c>
      <c r="D51" s="108" t="s">
        <v>4</v>
      </c>
      <c r="E51" s="120">
        <v>349.09280000000001</v>
      </c>
      <c r="F51" s="121"/>
      <c r="G51" s="122">
        <f t="shared" si="1"/>
        <v>0</v>
      </c>
    </row>
    <row r="52" spans="1:8" x14ac:dyDescent="0.25">
      <c r="A52" s="99"/>
      <c r="B52" s="106" t="s">
        <v>154</v>
      </c>
      <c r="C52" s="119" t="s">
        <v>152</v>
      </c>
      <c r="D52" s="108" t="s">
        <v>3</v>
      </c>
      <c r="E52" s="120">
        <v>872.73199999999997</v>
      </c>
      <c r="F52" s="121"/>
      <c r="G52" s="122">
        <f t="shared" si="1"/>
        <v>0</v>
      </c>
    </row>
    <row r="53" spans="1:8" ht="52.8" x14ac:dyDescent="0.25">
      <c r="A53" s="99"/>
      <c r="B53" s="106" t="s">
        <v>156</v>
      </c>
      <c r="C53" s="119" t="s">
        <v>232</v>
      </c>
      <c r="D53" s="108" t="s">
        <v>4</v>
      </c>
      <c r="E53" s="120">
        <v>174.54640000000001</v>
      </c>
      <c r="F53" s="121"/>
      <c r="G53" s="122">
        <f t="shared" si="1"/>
        <v>0</v>
      </c>
    </row>
    <row r="54" spans="1:8" ht="26.4" x14ac:dyDescent="0.25">
      <c r="A54" s="99"/>
      <c r="B54" s="106" t="s">
        <v>200</v>
      </c>
      <c r="C54" s="119" t="s">
        <v>155</v>
      </c>
      <c r="D54" s="108" t="s">
        <v>3</v>
      </c>
      <c r="E54" s="120">
        <v>872.73199999999997</v>
      </c>
      <c r="F54" s="121"/>
      <c r="G54" s="122">
        <f t="shared" si="1"/>
        <v>0</v>
      </c>
    </row>
    <row r="55" spans="1:8" ht="26.4" x14ac:dyDescent="0.25">
      <c r="A55" s="99"/>
      <c r="B55" s="106" t="s">
        <v>201</v>
      </c>
      <c r="C55" s="119" t="s">
        <v>157</v>
      </c>
      <c r="D55" s="108" t="s">
        <v>3</v>
      </c>
      <c r="E55" s="120">
        <v>872.73199999999997</v>
      </c>
      <c r="F55" s="121"/>
      <c r="G55" s="122">
        <f t="shared" si="1"/>
        <v>0</v>
      </c>
    </row>
    <row r="56" spans="1:8" ht="26.4" x14ac:dyDescent="0.25">
      <c r="A56" s="99"/>
      <c r="B56" s="106" t="s">
        <v>158</v>
      </c>
      <c r="C56" s="119" t="s">
        <v>159</v>
      </c>
      <c r="D56" s="108" t="s">
        <v>3</v>
      </c>
      <c r="E56" s="120">
        <v>10</v>
      </c>
      <c r="F56" s="121"/>
      <c r="G56" s="122">
        <f t="shared" si="1"/>
        <v>0</v>
      </c>
    </row>
    <row r="57" spans="1:8" ht="26.4" x14ac:dyDescent="0.25">
      <c r="A57" s="99"/>
      <c r="B57" s="106" t="s">
        <v>160</v>
      </c>
      <c r="C57" s="119" t="s">
        <v>161</v>
      </c>
      <c r="D57" s="108" t="s">
        <v>3</v>
      </c>
      <c r="E57" s="120">
        <v>872.73199999999997</v>
      </c>
      <c r="F57" s="121"/>
      <c r="G57" s="122">
        <f t="shared" si="1"/>
        <v>0</v>
      </c>
    </row>
    <row r="58" spans="1:8" ht="52.8" x14ac:dyDescent="0.25">
      <c r="A58" s="99"/>
      <c r="B58" s="106" t="s">
        <v>245</v>
      </c>
      <c r="C58" s="119" t="s">
        <v>162</v>
      </c>
      <c r="D58" s="108" t="s">
        <v>20</v>
      </c>
      <c r="E58" s="120">
        <v>20</v>
      </c>
      <c r="F58" s="121"/>
      <c r="G58" s="122">
        <f t="shared" si="1"/>
        <v>0</v>
      </c>
    </row>
    <row r="59" spans="1:8" ht="44.25" customHeight="1" x14ac:dyDescent="0.25">
      <c r="A59" s="99"/>
      <c r="B59" s="106" t="s">
        <v>170</v>
      </c>
      <c r="C59" s="119" t="s">
        <v>172</v>
      </c>
      <c r="D59" s="108" t="s">
        <v>20</v>
      </c>
      <c r="E59" s="120">
        <v>10</v>
      </c>
      <c r="F59" s="121"/>
      <c r="G59" s="122">
        <f t="shared" si="1"/>
        <v>0</v>
      </c>
    </row>
    <row r="60" spans="1:8" ht="44.25" customHeight="1" x14ac:dyDescent="0.25">
      <c r="A60" s="99"/>
      <c r="B60" s="106" t="s">
        <v>171</v>
      </c>
      <c r="C60" s="119" t="s">
        <v>261</v>
      </c>
      <c r="D60" s="108" t="s">
        <v>20</v>
      </c>
      <c r="E60" s="120">
        <v>10</v>
      </c>
      <c r="F60" s="121"/>
      <c r="G60" s="122">
        <f t="shared" si="1"/>
        <v>0</v>
      </c>
    </row>
    <row r="61" spans="1:8" ht="26.4" x14ac:dyDescent="0.25">
      <c r="A61" s="99"/>
      <c r="B61" s="106" t="s">
        <v>179</v>
      </c>
      <c r="C61" s="119" t="s">
        <v>202</v>
      </c>
      <c r="D61" s="108" t="s">
        <v>2</v>
      </c>
      <c r="E61" s="120">
        <v>3</v>
      </c>
      <c r="F61" s="121"/>
      <c r="G61" s="122">
        <f t="shared" si="1"/>
        <v>0</v>
      </c>
    </row>
    <row r="62" spans="1:8" ht="39.6" x14ac:dyDescent="0.25">
      <c r="A62" s="99"/>
      <c r="B62" s="106" t="s">
        <v>165</v>
      </c>
      <c r="C62" s="119" t="s">
        <v>19</v>
      </c>
      <c r="D62" s="108"/>
      <c r="E62" s="120"/>
      <c r="F62" s="121"/>
      <c r="G62" s="122">
        <f>+ROUND((SUM(G44:G61)*0.1),-1)</f>
        <v>0</v>
      </c>
    </row>
    <row r="63" spans="1:8" x14ac:dyDescent="0.25">
      <c r="A63" s="99"/>
      <c r="B63" s="106"/>
      <c r="C63" s="124" t="s">
        <v>167</v>
      </c>
      <c r="D63" s="108"/>
      <c r="E63" s="120"/>
      <c r="F63" s="121"/>
      <c r="G63" s="123">
        <f>SUM(G43:G62)</f>
        <v>0</v>
      </c>
    </row>
    <row r="64" spans="1:8" x14ac:dyDescent="0.25">
      <c r="A64" s="99"/>
      <c r="B64" s="84" t="s">
        <v>12</v>
      </c>
      <c r="C64" s="124" t="s">
        <v>58</v>
      </c>
      <c r="D64" s="108"/>
      <c r="E64" s="120"/>
      <c r="F64" s="121"/>
      <c r="G64" s="122"/>
      <c r="H64" s="117"/>
    </row>
    <row r="65" spans="1:10" x14ac:dyDescent="0.25">
      <c r="A65" s="99"/>
      <c r="B65" s="106" t="s">
        <v>59</v>
      </c>
      <c r="C65" s="119" t="s">
        <v>23</v>
      </c>
      <c r="D65" s="108"/>
      <c r="E65" s="120"/>
      <c r="F65" s="121"/>
      <c r="G65" s="122"/>
      <c r="H65" s="117"/>
    </row>
    <row r="66" spans="1:10" x14ac:dyDescent="0.25">
      <c r="A66" s="99"/>
      <c r="B66" s="106" t="s">
        <v>256</v>
      </c>
      <c r="C66" s="119" t="s">
        <v>255</v>
      </c>
      <c r="D66" s="108" t="s">
        <v>1</v>
      </c>
      <c r="E66" s="120">
        <v>5</v>
      </c>
      <c r="F66" s="121"/>
      <c r="G66" s="122">
        <f t="shared" ref="G66:G67" si="2">+ROUND((E66*F66),2)</f>
        <v>0</v>
      </c>
      <c r="H66" s="117"/>
    </row>
    <row r="67" spans="1:10" ht="39.6" x14ac:dyDescent="0.25">
      <c r="A67" s="99"/>
      <c r="B67" s="106" t="s">
        <v>184</v>
      </c>
      <c r="C67" s="119" t="s">
        <v>219</v>
      </c>
      <c r="D67" s="108" t="s">
        <v>1</v>
      </c>
      <c r="E67" s="120">
        <v>2</v>
      </c>
      <c r="F67" s="121"/>
      <c r="G67" s="122">
        <f t="shared" si="2"/>
        <v>0</v>
      </c>
      <c r="H67" s="117"/>
    </row>
    <row r="68" spans="1:10" ht="39.6" x14ac:dyDescent="0.25">
      <c r="A68" s="99"/>
      <c r="B68" s="106" t="s">
        <v>185</v>
      </c>
      <c r="C68" s="119" t="s">
        <v>220</v>
      </c>
      <c r="D68" s="108" t="s">
        <v>18</v>
      </c>
      <c r="E68" s="120">
        <v>1</v>
      </c>
      <c r="F68" s="121"/>
      <c r="G68" s="122">
        <f>+ROUND((E68*F68),2)</f>
        <v>0</v>
      </c>
      <c r="H68" s="117"/>
    </row>
    <row r="69" spans="1:10" x14ac:dyDescent="0.25">
      <c r="A69" s="99"/>
      <c r="B69" s="106" t="s">
        <v>186</v>
      </c>
      <c r="C69" s="119" t="s">
        <v>223</v>
      </c>
      <c r="D69" s="108"/>
      <c r="E69" s="120"/>
      <c r="F69" s="121"/>
      <c r="G69" s="122"/>
      <c r="H69" s="117"/>
    </row>
    <row r="70" spans="1:10" ht="52.8" x14ac:dyDescent="0.25">
      <c r="A70" s="99"/>
      <c r="B70" s="106" t="s">
        <v>259</v>
      </c>
      <c r="C70" s="119" t="s">
        <v>254</v>
      </c>
      <c r="D70" s="108" t="s">
        <v>1</v>
      </c>
      <c r="E70" s="120">
        <v>25</v>
      </c>
      <c r="F70" s="121"/>
      <c r="G70" s="122">
        <f>+ROUND((E70*F70),2)</f>
        <v>0</v>
      </c>
      <c r="H70" s="117"/>
    </row>
    <row r="71" spans="1:10" ht="39.6" x14ac:dyDescent="0.25">
      <c r="A71" s="99"/>
      <c r="B71" s="106" t="s">
        <v>188</v>
      </c>
      <c r="C71" s="119" t="s">
        <v>19</v>
      </c>
      <c r="D71" s="108"/>
      <c r="E71" s="120"/>
      <c r="F71" s="121"/>
      <c r="G71" s="122">
        <f>+ROUND((SUM(G67:G70)*0.1),-1)</f>
        <v>0</v>
      </c>
    </row>
    <row r="72" spans="1:10" x14ac:dyDescent="0.25">
      <c r="A72" s="99"/>
      <c r="B72" s="106"/>
      <c r="C72" s="124" t="s">
        <v>60</v>
      </c>
      <c r="D72" s="108"/>
      <c r="E72" s="120"/>
      <c r="F72" s="121"/>
      <c r="G72" s="123">
        <f>SUM(G66:G71)</f>
        <v>0</v>
      </c>
    </row>
    <row r="73" spans="1:10" x14ac:dyDescent="0.25">
      <c r="A73" s="99"/>
      <c r="B73" s="84" t="s">
        <v>24</v>
      </c>
      <c r="C73" s="124" t="s">
        <v>7</v>
      </c>
      <c r="D73" s="108"/>
      <c r="E73" s="120"/>
      <c r="F73" s="121"/>
      <c r="G73" s="122"/>
    </row>
    <row r="74" spans="1:10" ht="66" x14ac:dyDescent="0.25">
      <c r="A74" s="99"/>
      <c r="B74" s="84"/>
      <c r="C74" s="127" t="s">
        <v>321</v>
      </c>
      <c r="D74" s="108"/>
      <c r="E74" s="120"/>
      <c r="F74" s="121"/>
      <c r="G74" s="122"/>
    </row>
    <row r="75" spans="1:10" x14ac:dyDescent="0.25">
      <c r="A75" s="99"/>
      <c r="B75" s="106" t="s">
        <v>25</v>
      </c>
      <c r="C75" s="119" t="s">
        <v>22</v>
      </c>
      <c r="D75" s="108"/>
      <c r="E75" s="120"/>
      <c r="F75" s="121"/>
      <c r="G75" s="122"/>
    </row>
    <row r="76" spans="1:10" ht="39.6" x14ac:dyDescent="0.25">
      <c r="A76" s="99"/>
      <c r="B76" s="106" t="s">
        <v>61</v>
      </c>
      <c r="C76" s="119" t="s">
        <v>129</v>
      </c>
      <c r="D76" s="108" t="s">
        <v>3</v>
      </c>
      <c r="E76" s="120">
        <v>1203.57</v>
      </c>
      <c r="F76" s="121"/>
      <c r="G76" s="122">
        <f t="shared" ref="G76:G88" si="3">+ROUND((E76*F76),2)</f>
        <v>0</v>
      </c>
      <c r="I76" s="70">
        <f>E77+E78</f>
        <v>997.80000000000007</v>
      </c>
    </row>
    <row r="77" spans="1:10" ht="26.4" x14ac:dyDescent="0.25">
      <c r="A77" s="99"/>
      <c r="B77" s="106" t="s">
        <v>123</v>
      </c>
      <c r="C77" s="119" t="s">
        <v>115</v>
      </c>
      <c r="D77" s="108" t="s">
        <v>4</v>
      </c>
      <c r="E77" s="120">
        <v>898.0200000000001</v>
      </c>
      <c r="F77" s="121"/>
      <c r="G77" s="122">
        <f t="shared" si="3"/>
        <v>0</v>
      </c>
    </row>
    <row r="78" spans="1:10" ht="39.6" x14ac:dyDescent="0.25">
      <c r="A78" s="99"/>
      <c r="B78" s="106" t="s">
        <v>124</v>
      </c>
      <c r="C78" s="119" t="s">
        <v>252</v>
      </c>
      <c r="D78" s="108" t="s">
        <v>4</v>
      </c>
      <c r="E78" s="120">
        <v>99.780000000000015</v>
      </c>
      <c r="F78" s="121"/>
      <c r="G78" s="122">
        <f t="shared" si="3"/>
        <v>0</v>
      </c>
      <c r="J78" s="70"/>
    </row>
    <row r="79" spans="1:10" x14ac:dyDescent="0.25">
      <c r="A79" s="99"/>
      <c r="B79" s="106" t="s">
        <v>125</v>
      </c>
      <c r="C79" s="119" t="s">
        <v>116</v>
      </c>
      <c r="D79" s="108" t="s">
        <v>4</v>
      </c>
      <c r="E79" s="120">
        <v>9.9780000000000015</v>
      </c>
      <c r="F79" s="121"/>
      <c r="G79" s="122">
        <f t="shared" si="3"/>
        <v>0</v>
      </c>
    </row>
    <row r="80" spans="1:10" ht="26.4" x14ac:dyDescent="0.25">
      <c r="A80" s="99"/>
      <c r="B80" s="106" t="s">
        <v>183</v>
      </c>
      <c r="C80" s="119" t="s">
        <v>132</v>
      </c>
      <c r="D80" s="108" t="s">
        <v>9</v>
      </c>
      <c r="E80" s="120">
        <v>5</v>
      </c>
      <c r="F80" s="121"/>
      <c r="G80" s="122">
        <f t="shared" si="3"/>
        <v>0</v>
      </c>
    </row>
    <row r="81" spans="1:9" x14ac:dyDescent="0.25">
      <c r="A81" s="99"/>
      <c r="B81" s="106" t="s">
        <v>30</v>
      </c>
      <c r="C81" s="119" t="s">
        <v>62</v>
      </c>
      <c r="D81" s="108"/>
      <c r="E81" s="120"/>
      <c r="F81" s="121"/>
      <c r="G81" s="122"/>
    </row>
    <row r="82" spans="1:9" ht="26.4" x14ac:dyDescent="0.25">
      <c r="A82" s="99"/>
      <c r="B82" s="106" t="s">
        <v>224</v>
      </c>
      <c r="C82" s="119" t="s">
        <v>63</v>
      </c>
      <c r="D82" s="108" t="s">
        <v>3</v>
      </c>
      <c r="E82" s="120">
        <v>467.53499999999997</v>
      </c>
      <c r="F82" s="121"/>
      <c r="G82" s="122">
        <f t="shared" si="3"/>
        <v>0</v>
      </c>
    </row>
    <row r="83" spans="1:9" ht="39.6" x14ac:dyDescent="0.25">
      <c r="A83" s="99"/>
      <c r="B83" s="106" t="s">
        <v>225</v>
      </c>
      <c r="C83" s="119" t="s">
        <v>248</v>
      </c>
      <c r="D83" s="108" t="s">
        <v>4</v>
      </c>
      <c r="E83" s="120">
        <v>116.88374999999999</v>
      </c>
      <c r="F83" s="121"/>
      <c r="G83" s="122">
        <f t="shared" si="3"/>
        <v>0</v>
      </c>
    </row>
    <row r="84" spans="1:9" ht="66" x14ac:dyDescent="0.25">
      <c r="A84" s="99"/>
      <c r="B84" s="106" t="s">
        <v>65</v>
      </c>
      <c r="C84" s="119" t="s">
        <v>64</v>
      </c>
      <c r="D84" s="108" t="s">
        <v>4</v>
      </c>
      <c r="E84" s="120">
        <v>46.753500000000003</v>
      </c>
      <c r="F84" s="121"/>
      <c r="G84" s="122">
        <f t="shared" si="3"/>
        <v>0</v>
      </c>
    </row>
    <row r="85" spans="1:9" ht="52.8" x14ac:dyDescent="0.25">
      <c r="A85" s="99"/>
      <c r="B85" s="106" t="s">
        <v>66</v>
      </c>
      <c r="C85" s="119" t="s">
        <v>68</v>
      </c>
      <c r="D85" s="108" t="s">
        <v>4</v>
      </c>
      <c r="E85" s="120">
        <v>219.00000000000003</v>
      </c>
      <c r="F85" s="121"/>
      <c r="G85" s="122">
        <f t="shared" si="3"/>
        <v>0</v>
      </c>
    </row>
    <row r="86" spans="1:9" ht="39.6" x14ac:dyDescent="0.25">
      <c r="A86" s="99"/>
      <c r="B86" s="106" t="s">
        <v>226</v>
      </c>
      <c r="C86" s="119" t="s">
        <v>227</v>
      </c>
      <c r="D86" s="108" t="s">
        <v>3</v>
      </c>
      <c r="E86" s="120">
        <v>1246.76</v>
      </c>
      <c r="F86" s="121"/>
      <c r="G86" s="122">
        <f t="shared" si="3"/>
        <v>0</v>
      </c>
    </row>
    <row r="87" spans="1:9" ht="66" x14ac:dyDescent="0.25">
      <c r="A87" s="99"/>
      <c r="B87" s="106" t="s">
        <v>319</v>
      </c>
      <c r="C87" s="119" t="s">
        <v>320</v>
      </c>
      <c r="D87" s="108" t="s">
        <v>4</v>
      </c>
      <c r="E87" s="120">
        <v>217.84300000000019</v>
      </c>
      <c r="F87" s="121"/>
      <c r="G87" s="122">
        <f t="shared" si="3"/>
        <v>0</v>
      </c>
    </row>
    <row r="88" spans="1:9" ht="66" x14ac:dyDescent="0.25">
      <c r="A88" s="99"/>
      <c r="B88" s="106" t="s">
        <v>67</v>
      </c>
      <c r="C88" s="119" t="s">
        <v>318</v>
      </c>
      <c r="D88" s="108" t="s">
        <v>4</v>
      </c>
      <c r="E88" s="190">
        <v>54.460750000000047</v>
      </c>
      <c r="F88" s="121"/>
      <c r="G88" s="122">
        <f t="shared" si="3"/>
        <v>0</v>
      </c>
    </row>
    <row r="89" spans="1:9" x14ac:dyDescent="0.25">
      <c r="A89" s="99"/>
      <c r="B89" s="106" t="s">
        <v>114</v>
      </c>
      <c r="C89" s="119" t="s">
        <v>118</v>
      </c>
      <c r="D89" s="108"/>
      <c r="E89" s="190"/>
      <c r="F89" s="121"/>
      <c r="G89" s="122"/>
    </row>
    <row r="90" spans="1:9" ht="26.4" x14ac:dyDescent="0.25">
      <c r="A90" s="99"/>
      <c r="B90" s="106" t="s">
        <v>117</v>
      </c>
      <c r="C90" s="119" t="s">
        <v>119</v>
      </c>
      <c r="D90" s="108" t="s">
        <v>4</v>
      </c>
      <c r="E90" s="190">
        <v>943.33924999999999</v>
      </c>
      <c r="F90" s="121"/>
      <c r="G90" s="122">
        <f t="shared" ref="G90:G91" si="4">+ROUND((E90*F90),2)</f>
        <v>0</v>
      </c>
      <c r="I90" s="70">
        <f>E90+E91</f>
        <v>997.80000000000007</v>
      </c>
    </row>
    <row r="91" spans="1:9" ht="26.4" x14ac:dyDescent="0.25">
      <c r="A91" s="99"/>
      <c r="B91" s="106" t="s">
        <v>120</v>
      </c>
      <c r="C91" s="119" t="s">
        <v>127</v>
      </c>
      <c r="D91" s="108" t="s">
        <v>4</v>
      </c>
      <c r="E91" s="190">
        <v>54.460750000000047</v>
      </c>
      <c r="F91" s="121"/>
      <c r="G91" s="122">
        <f t="shared" si="4"/>
        <v>0</v>
      </c>
    </row>
    <row r="92" spans="1:9" ht="39.6" x14ac:dyDescent="0.25">
      <c r="A92" s="99"/>
      <c r="B92" s="106" t="s">
        <v>122</v>
      </c>
      <c r="C92" s="119" t="s">
        <v>19</v>
      </c>
      <c r="D92" s="108"/>
      <c r="E92" s="190"/>
      <c r="F92" s="121"/>
      <c r="G92" s="122">
        <f>+ROUND((SUM(G76:G91)*0.1),-1)</f>
        <v>0</v>
      </c>
    </row>
    <row r="93" spans="1:9" x14ac:dyDescent="0.25">
      <c r="A93" s="99"/>
      <c r="B93" s="106"/>
      <c r="C93" s="124" t="s">
        <v>69</v>
      </c>
      <c r="D93" s="108"/>
      <c r="E93" s="190"/>
      <c r="F93" s="121"/>
      <c r="G93" s="123">
        <f>SUM(G76:G92)</f>
        <v>0</v>
      </c>
    </row>
    <row r="94" spans="1:9" x14ac:dyDescent="0.25">
      <c r="A94" s="99"/>
      <c r="B94" s="84" t="s">
        <v>70</v>
      </c>
      <c r="C94" s="124" t="s">
        <v>8</v>
      </c>
      <c r="D94" s="108"/>
      <c r="E94" s="120"/>
      <c r="F94" s="121"/>
      <c r="G94" s="122"/>
    </row>
    <row r="95" spans="1:9" x14ac:dyDescent="0.25">
      <c r="A95" s="99"/>
      <c r="B95" s="106" t="s">
        <v>71</v>
      </c>
      <c r="C95" s="119" t="s">
        <v>74</v>
      </c>
      <c r="D95" s="108"/>
      <c r="E95" s="120"/>
      <c r="F95" s="121"/>
      <c r="G95" s="122"/>
    </row>
    <row r="96" spans="1:9" ht="132" x14ac:dyDescent="0.25">
      <c r="A96" s="99"/>
      <c r="B96" s="106" t="s">
        <v>121</v>
      </c>
      <c r="C96" s="119" t="s">
        <v>228</v>
      </c>
      <c r="D96" s="108" t="s">
        <v>1</v>
      </c>
      <c r="E96" s="120">
        <v>311.69</v>
      </c>
      <c r="F96" s="121"/>
      <c r="G96" s="122">
        <f t="shared" ref="G96" si="5">+ROUND((E96*F96),2)</f>
        <v>0</v>
      </c>
    </row>
    <row r="97" spans="1:7" x14ac:dyDescent="0.25">
      <c r="A97" s="99"/>
      <c r="B97" s="106" t="s">
        <v>280</v>
      </c>
      <c r="C97" s="119" t="s">
        <v>76</v>
      </c>
      <c r="D97" s="108"/>
      <c r="E97" s="120"/>
      <c r="F97" s="121"/>
      <c r="G97" s="122"/>
    </row>
    <row r="98" spans="1:7" ht="79.2" x14ac:dyDescent="0.25">
      <c r="A98" s="99"/>
      <c r="B98" s="106" t="s">
        <v>72</v>
      </c>
      <c r="C98" s="119" t="s">
        <v>243</v>
      </c>
      <c r="D98" s="108" t="s">
        <v>18</v>
      </c>
      <c r="E98" s="120">
        <v>11</v>
      </c>
      <c r="F98" s="121"/>
      <c r="G98" s="122">
        <f t="shared" ref="G98:G100" si="6">+ROUND((E98*F98),2)</f>
        <v>0</v>
      </c>
    </row>
    <row r="99" spans="1:7" ht="79.2" x14ac:dyDescent="0.25">
      <c r="A99" s="99"/>
      <c r="B99" s="106" t="s">
        <v>281</v>
      </c>
      <c r="C99" s="119" t="s">
        <v>131</v>
      </c>
      <c r="D99" s="108" t="s">
        <v>18</v>
      </c>
      <c r="E99" s="120">
        <v>2</v>
      </c>
      <c r="F99" s="121"/>
      <c r="G99" s="122">
        <f t="shared" si="6"/>
        <v>0</v>
      </c>
    </row>
    <row r="100" spans="1:7" ht="105.6" x14ac:dyDescent="0.25">
      <c r="A100" s="99"/>
      <c r="B100" s="106" t="s">
        <v>282</v>
      </c>
      <c r="C100" s="119" t="s">
        <v>77</v>
      </c>
      <c r="D100" s="108" t="s">
        <v>18</v>
      </c>
      <c r="E100" s="120">
        <v>13</v>
      </c>
      <c r="F100" s="121"/>
      <c r="G100" s="122">
        <f t="shared" si="6"/>
        <v>0</v>
      </c>
    </row>
    <row r="101" spans="1:7" x14ac:dyDescent="0.25">
      <c r="A101" s="99"/>
      <c r="B101" s="106" t="s">
        <v>283</v>
      </c>
      <c r="C101" s="119" t="s">
        <v>130</v>
      </c>
      <c r="D101" s="108"/>
      <c r="E101" s="120"/>
      <c r="F101" s="121"/>
      <c r="G101" s="122"/>
    </row>
    <row r="102" spans="1:7" ht="39.6" x14ac:dyDescent="0.25">
      <c r="A102" s="99"/>
      <c r="B102" s="106" t="s">
        <v>284</v>
      </c>
      <c r="C102" s="119" t="s">
        <v>229</v>
      </c>
      <c r="D102" s="108" t="s">
        <v>18</v>
      </c>
      <c r="E102" s="120">
        <v>7</v>
      </c>
      <c r="F102" s="121"/>
      <c r="G102" s="122">
        <f t="shared" ref="G102:G113" si="7">+ROUND((E102*F102),2)</f>
        <v>0</v>
      </c>
    </row>
    <row r="103" spans="1:7" ht="39.6" x14ac:dyDescent="0.25">
      <c r="A103" s="99"/>
      <c r="B103" s="106" t="s">
        <v>285</v>
      </c>
      <c r="C103" s="119" t="s">
        <v>230</v>
      </c>
      <c r="D103" s="108" t="s">
        <v>18</v>
      </c>
      <c r="E103" s="120">
        <v>1</v>
      </c>
      <c r="F103" s="121"/>
      <c r="G103" s="122">
        <f t="shared" si="7"/>
        <v>0</v>
      </c>
    </row>
    <row r="104" spans="1:7" x14ac:dyDescent="0.25">
      <c r="A104" s="99"/>
      <c r="B104" s="106" t="s">
        <v>287</v>
      </c>
      <c r="C104" s="119" t="s">
        <v>79</v>
      </c>
      <c r="D104" s="108"/>
      <c r="E104" s="120"/>
      <c r="F104" s="121"/>
      <c r="G104" s="122"/>
    </row>
    <row r="105" spans="1:7" x14ac:dyDescent="0.25">
      <c r="A105" s="99"/>
      <c r="B105" s="106" t="s">
        <v>288</v>
      </c>
      <c r="C105" s="119" t="s">
        <v>78</v>
      </c>
      <c r="D105" s="108" t="s">
        <v>1</v>
      </c>
      <c r="E105" s="120">
        <v>311.69</v>
      </c>
      <c r="F105" s="121"/>
      <c r="G105" s="122">
        <f t="shared" si="7"/>
        <v>0</v>
      </c>
    </row>
    <row r="106" spans="1:7" ht="26.4" x14ac:dyDescent="0.25">
      <c r="A106" s="99"/>
      <c r="B106" s="106" t="s">
        <v>289</v>
      </c>
      <c r="C106" s="119" t="s">
        <v>80</v>
      </c>
      <c r="D106" s="108" t="s">
        <v>1</v>
      </c>
      <c r="E106" s="120">
        <v>311.69</v>
      </c>
      <c r="F106" s="121"/>
      <c r="G106" s="122">
        <f t="shared" si="7"/>
        <v>0</v>
      </c>
    </row>
    <row r="107" spans="1:7" ht="52.8" x14ac:dyDescent="0.25">
      <c r="A107" s="99"/>
      <c r="B107" s="106" t="s">
        <v>290</v>
      </c>
      <c r="C107" s="119" t="s">
        <v>81</v>
      </c>
      <c r="D107" s="108" t="s">
        <v>1</v>
      </c>
      <c r="E107" s="120">
        <v>311.69</v>
      </c>
      <c r="F107" s="121"/>
      <c r="G107" s="122">
        <f t="shared" si="7"/>
        <v>0</v>
      </c>
    </row>
    <row r="108" spans="1:7" x14ac:dyDescent="0.25">
      <c r="A108" s="99"/>
      <c r="B108" s="106" t="s">
        <v>291</v>
      </c>
      <c r="C108" s="119" t="s">
        <v>82</v>
      </c>
      <c r="D108" s="108"/>
      <c r="E108" s="120"/>
      <c r="F108" s="121"/>
      <c r="G108" s="122"/>
    </row>
    <row r="109" spans="1:7" ht="26.4" x14ac:dyDescent="0.25">
      <c r="A109" s="99"/>
      <c r="B109" s="106" t="s">
        <v>292</v>
      </c>
      <c r="C109" s="119" t="s">
        <v>83</v>
      </c>
      <c r="D109" s="108" t="s">
        <v>18</v>
      </c>
      <c r="E109" s="120">
        <v>2</v>
      </c>
      <c r="F109" s="121"/>
      <c r="G109" s="122">
        <f t="shared" si="7"/>
        <v>0</v>
      </c>
    </row>
    <row r="110" spans="1:7" ht="26.4" x14ac:dyDescent="0.25">
      <c r="A110" s="99"/>
      <c r="B110" s="106" t="s">
        <v>294</v>
      </c>
      <c r="C110" s="119" t="s">
        <v>251</v>
      </c>
      <c r="D110" s="108" t="s">
        <v>18</v>
      </c>
      <c r="E110" s="120">
        <v>1</v>
      </c>
      <c r="F110" s="121"/>
      <c r="G110" s="122">
        <f t="shared" si="7"/>
        <v>0</v>
      </c>
    </row>
    <row r="111" spans="1:7" ht="26.4" x14ac:dyDescent="0.25">
      <c r="A111" s="99"/>
      <c r="B111" s="106" t="s">
        <v>295</v>
      </c>
      <c r="C111" s="119" t="s">
        <v>84</v>
      </c>
      <c r="D111" s="108" t="s">
        <v>18</v>
      </c>
      <c r="E111" s="120">
        <v>3</v>
      </c>
      <c r="F111" s="121"/>
      <c r="G111" s="122">
        <f t="shared" si="7"/>
        <v>0</v>
      </c>
    </row>
    <row r="112" spans="1:7" ht="66" x14ac:dyDescent="0.25">
      <c r="A112" s="99"/>
      <c r="B112" s="106" t="s">
        <v>296</v>
      </c>
      <c r="C112" s="119" t="s">
        <v>330</v>
      </c>
      <c r="D112" s="108" t="s">
        <v>1</v>
      </c>
      <c r="E112" s="120">
        <v>8</v>
      </c>
      <c r="F112" s="121"/>
      <c r="G112" s="122">
        <f t="shared" si="7"/>
        <v>0</v>
      </c>
    </row>
    <row r="113" spans="1:9" ht="79.2" x14ac:dyDescent="0.25">
      <c r="A113" s="99"/>
      <c r="B113" s="106" t="s">
        <v>297</v>
      </c>
      <c r="C113" s="119" t="s">
        <v>309</v>
      </c>
      <c r="D113" s="108" t="s">
        <v>1</v>
      </c>
      <c r="E113" s="120">
        <v>96</v>
      </c>
      <c r="F113" s="121"/>
      <c r="G113" s="122">
        <f t="shared" si="7"/>
        <v>0</v>
      </c>
    </row>
    <row r="114" spans="1:9" ht="39.6" x14ac:dyDescent="0.25">
      <c r="A114" s="99"/>
      <c r="B114" s="106" t="s">
        <v>302</v>
      </c>
      <c r="C114" s="119" t="s">
        <v>19</v>
      </c>
      <c r="D114" s="108"/>
      <c r="E114" s="120"/>
      <c r="F114" s="121"/>
      <c r="G114" s="122">
        <f>+ROUND((SUM(G96:G113)*0.1),-1)</f>
        <v>0</v>
      </c>
    </row>
    <row r="115" spans="1:9" x14ac:dyDescent="0.25">
      <c r="A115" s="99"/>
      <c r="B115" s="106"/>
      <c r="C115" s="124" t="s">
        <v>85</v>
      </c>
      <c r="D115" s="108"/>
      <c r="E115" s="120"/>
      <c r="F115" s="121"/>
      <c r="G115" s="123">
        <f>SUM(G96:G114)</f>
        <v>0</v>
      </c>
    </row>
    <row r="116" spans="1:9" x14ac:dyDescent="0.25">
      <c r="A116" s="72"/>
      <c r="B116" s="84" t="s">
        <v>73</v>
      </c>
      <c r="C116" s="124" t="s">
        <v>174</v>
      </c>
      <c r="D116" s="108"/>
      <c r="E116" s="120"/>
      <c r="F116" s="121"/>
      <c r="G116" s="122"/>
      <c r="H116" s="72"/>
      <c r="I116" s="72"/>
    </row>
    <row r="117" spans="1:9" ht="324" customHeight="1" x14ac:dyDescent="0.25">
      <c r="A117" s="72"/>
      <c r="B117" s="106" t="s">
        <v>303</v>
      </c>
      <c r="C117" s="119" t="s">
        <v>315</v>
      </c>
      <c r="D117" s="108" t="s">
        <v>1</v>
      </c>
      <c r="E117" s="120">
        <v>32</v>
      </c>
      <c r="F117" s="121"/>
      <c r="G117" s="122">
        <f t="shared" ref="G117:G119" si="8">+ROUND((E117*F117),2)</f>
        <v>0</v>
      </c>
      <c r="H117" s="72"/>
      <c r="I117" s="72"/>
    </row>
    <row r="118" spans="1:9" ht="109.5" customHeight="1" x14ac:dyDescent="0.25">
      <c r="A118" s="72"/>
      <c r="B118" s="106" t="s">
        <v>304</v>
      </c>
      <c r="C118" s="119" t="s">
        <v>237</v>
      </c>
      <c r="D118" s="108" t="s">
        <v>18</v>
      </c>
      <c r="E118" s="120">
        <v>7</v>
      </c>
      <c r="F118" s="121"/>
      <c r="G118" s="122">
        <f t="shared" si="8"/>
        <v>0</v>
      </c>
      <c r="H118" s="72"/>
      <c r="I118" s="72"/>
    </row>
    <row r="119" spans="1:9" ht="109.5" customHeight="1" x14ac:dyDescent="0.25">
      <c r="A119" s="72"/>
      <c r="B119" s="106" t="s">
        <v>305</v>
      </c>
      <c r="C119" s="119" t="s">
        <v>176</v>
      </c>
      <c r="D119" s="108" t="s">
        <v>18</v>
      </c>
      <c r="E119" s="120">
        <v>1</v>
      </c>
      <c r="F119" s="121"/>
      <c r="G119" s="122">
        <f t="shared" si="8"/>
        <v>0</v>
      </c>
      <c r="H119" s="72"/>
      <c r="I119" s="72"/>
    </row>
    <row r="120" spans="1:9" ht="39.6" x14ac:dyDescent="0.25">
      <c r="B120" s="106" t="s">
        <v>75</v>
      </c>
      <c r="C120" s="119" t="s">
        <v>19</v>
      </c>
      <c r="D120" s="108"/>
      <c r="E120" s="120"/>
      <c r="F120" s="121"/>
      <c r="G120" s="122">
        <f>+ROUND((SUM(G117:G119)*0.1),-1)</f>
        <v>0</v>
      </c>
      <c r="H120" s="72"/>
      <c r="I120" s="72"/>
    </row>
    <row r="121" spans="1:9" x14ac:dyDescent="0.25">
      <c r="B121" s="106"/>
      <c r="C121" s="124" t="s">
        <v>87</v>
      </c>
      <c r="D121" s="108"/>
      <c r="E121" s="120"/>
      <c r="F121" s="121"/>
      <c r="G121" s="123">
        <f>SUM(G117:G120)</f>
        <v>0</v>
      </c>
      <c r="H121" s="72"/>
      <c r="I121" s="72"/>
    </row>
    <row r="122" spans="1:9" x14ac:dyDescent="0.25">
      <c r="C122" s="76"/>
      <c r="D122" s="66"/>
      <c r="E122" s="75"/>
      <c r="F122" s="86"/>
      <c r="G122" s="68"/>
    </row>
    <row r="123" spans="1:9" x14ac:dyDescent="0.25">
      <c r="C123" s="76"/>
      <c r="D123" s="66"/>
      <c r="E123" s="75"/>
      <c r="F123" s="86"/>
      <c r="G123" s="68"/>
    </row>
    <row r="124" spans="1:9" x14ac:dyDescent="0.25">
      <c r="C124" s="73"/>
      <c r="D124" s="66"/>
      <c r="E124" s="74"/>
      <c r="F124" s="86"/>
      <c r="G124" s="68"/>
    </row>
    <row r="125" spans="1:9" x14ac:dyDescent="0.25">
      <c r="C125" s="73"/>
      <c r="D125" s="69"/>
      <c r="E125" s="82"/>
      <c r="F125" s="86"/>
      <c r="G125" s="68"/>
    </row>
    <row r="126" spans="1:9" x14ac:dyDescent="0.25">
      <c r="C126" s="73"/>
      <c r="D126" s="66"/>
      <c r="E126" s="75"/>
      <c r="F126" s="86"/>
      <c r="G126" s="68"/>
    </row>
    <row r="127" spans="1:9" x14ac:dyDescent="0.25">
      <c r="C127" s="77"/>
      <c r="D127" s="66"/>
      <c r="E127" s="75"/>
      <c r="F127" s="86"/>
      <c r="G127" s="68"/>
    </row>
    <row r="128" spans="1:9" x14ac:dyDescent="0.25">
      <c r="C128" s="75"/>
      <c r="D128" s="69"/>
      <c r="E128" s="75"/>
      <c r="F128" s="86"/>
      <c r="G128" s="68"/>
    </row>
    <row r="129" spans="2:7" x14ac:dyDescent="0.25">
      <c r="C129" s="68"/>
      <c r="D129" s="66"/>
      <c r="E129" s="74"/>
      <c r="F129" s="86"/>
      <c r="G129" s="68"/>
    </row>
    <row r="130" spans="2:7" x14ac:dyDescent="0.25">
      <c r="C130" s="67"/>
      <c r="D130" s="69"/>
      <c r="E130" s="75"/>
      <c r="F130" s="86"/>
      <c r="G130" s="68"/>
    </row>
    <row r="131" spans="2:7" x14ac:dyDescent="0.25">
      <c r="C131" s="73"/>
      <c r="D131" s="66"/>
      <c r="E131" s="75"/>
      <c r="F131" s="86"/>
      <c r="G131" s="68"/>
    </row>
    <row r="132" spans="2:7" x14ac:dyDescent="0.25">
      <c r="C132" s="68"/>
      <c r="D132" s="66"/>
      <c r="E132" s="75"/>
      <c r="F132" s="86"/>
      <c r="G132" s="68"/>
    </row>
    <row r="133" spans="2:7" x14ac:dyDescent="0.25">
      <c r="C133" s="73"/>
      <c r="D133" s="66"/>
      <c r="E133" s="75"/>
      <c r="F133" s="86"/>
      <c r="G133" s="68"/>
    </row>
    <row r="134" spans="2:7" x14ac:dyDescent="0.25">
      <c r="C134" s="73"/>
      <c r="D134" s="66"/>
      <c r="E134" s="75"/>
      <c r="F134" s="86"/>
      <c r="G134" s="68"/>
    </row>
    <row r="135" spans="2:7" x14ac:dyDescent="0.25">
      <c r="C135" s="68"/>
      <c r="D135" s="69"/>
      <c r="E135" s="75"/>
      <c r="F135" s="86"/>
      <c r="G135" s="68"/>
    </row>
    <row r="136" spans="2:7" x14ac:dyDescent="0.25">
      <c r="C136" s="73"/>
      <c r="D136" s="66"/>
      <c r="E136" s="75"/>
      <c r="F136" s="86"/>
      <c r="G136" s="68"/>
    </row>
    <row r="138" spans="2:7" x14ac:dyDescent="0.25">
      <c r="B138" s="51"/>
      <c r="D138" s="51"/>
      <c r="E138" s="51"/>
    </row>
    <row r="139" spans="2:7" x14ac:dyDescent="0.25">
      <c r="C139" s="73"/>
      <c r="D139" s="66"/>
      <c r="E139" s="75"/>
      <c r="F139" s="86"/>
      <c r="G139" s="68"/>
    </row>
    <row r="140" spans="2:7" x14ac:dyDescent="0.25">
      <c r="B140" s="51"/>
      <c r="D140" s="51"/>
      <c r="E140" s="51"/>
    </row>
    <row r="141" spans="2:7" x14ac:dyDescent="0.25">
      <c r="B141" s="51"/>
      <c r="D141" s="51"/>
      <c r="E141" s="51"/>
    </row>
    <row r="142" spans="2:7" x14ac:dyDescent="0.25">
      <c r="B142" s="51"/>
      <c r="D142" s="51"/>
      <c r="E142" s="51"/>
    </row>
    <row r="143" spans="2:7" x14ac:dyDescent="0.25">
      <c r="B143" s="51"/>
      <c r="D143" s="51"/>
      <c r="E143" s="51"/>
    </row>
    <row r="144" spans="2:7" x14ac:dyDescent="0.25">
      <c r="B144" s="94"/>
      <c r="C144" s="67"/>
      <c r="D144" s="69"/>
      <c r="E144" s="75"/>
      <c r="F144" s="86"/>
      <c r="G144" s="68"/>
    </row>
    <row r="145" spans="2:7" x14ac:dyDescent="0.25">
      <c r="B145" s="95"/>
      <c r="C145" s="72"/>
      <c r="D145" s="83"/>
      <c r="E145" s="81"/>
      <c r="F145" s="72"/>
      <c r="G145" s="72"/>
    </row>
    <row r="146" spans="2:7" x14ac:dyDescent="0.25">
      <c r="B146" s="95"/>
      <c r="C146" s="72"/>
      <c r="D146" s="83"/>
      <c r="E146" s="81"/>
      <c r="F146" s="72"/>
      <c r="G146" s="72"/>
    </row>
    <row r="147" spans="2:7" x14ac:dyDescent="0.25">
      <c r="B147" s="95"/>
      <c r="C147" s="72"/>
      <c r="D147" s="83"/>
      <c r="E147" s="81"/>
      <c r="F147" s="72"/>
      <c r="G147" s="72"/>
    </row>
    <row r="148" spans="2:7" x14ac:dyDescent="0.25">
      <c r="B148" s="95"/>
      <c r="C148" s="72"/>
      <c r="D148" s="83"/>
      <c r="E148" s="81"/>
      <c r="F148" s="72"/>
      <c r="G148" s="72"/>
    </row>
    <row r="149" spans="2:7" x14ac:dyDescent="0.25">
      <c r="B149" s="95"/>
      <c r="C149" s="72"/>
      <c r="D149" s="83"/>
      <c r="E149" s="81"/>
      <c r="F149" s="72"/>
      <c r="G149" s="72"/>
    </row>
    <row r="150" spans="2:7" x14ac:dyDescent="0.25">
      <c r="B150" s="95"/>
      <c r="C150" s="72"/>
      <c r="D150" s="83"/>
      <c r="E150" s="81"/>
      <c r="F150" s="72"/>
      <c r="G150" s="72"/>
    </row>
    <row r="151" spans="2:7" x14ac:dyDescent="0.25">
      <c r="B151" s="95"/>
      <c r="C151" s="72"/>
      <c r="D151" s="83"/>
      <c r="E151" s="81"/>
      <c r="F151" s="72"/>
      <c r="G151" s="72"/>
    </row>
    <row r="152" spans="2:7" x14ac:dyDescent="0.25">
      <c r="B152" s="95"/>
      <c r="C152" s="72"/>
      <c r="D152" s="83"/>
      <c r="E152" s="81"/>
      <c r="F152" s="72"/>
      <c r="G152" s="72"/>
    </row>
    <row r="153" spans="2:7" x14ac:dyDescent="0.25">
      <c r="B153" s="95"/>
      <c r="C153" s="72"/>
      <c r="D153" s="83"/>
      <c r="E153" s="81"/>
      <c r="F153" s="72"/>
      <c r="G153" s="72"/>
    </row>
    <row r="154" spans="2:7" x14ac:dyDescent="0.25">
      <c r="B154" s="95"/>
      <c r="C154" s="72"/>
      <c r="D154" s="83"/>
      <c r="E154" s="81"/>
      <c r="F154" s="72"/>
      <c r="G154" s="72"/>
    </row>
    <row r="155" spans="2:7" x14ac:dyDescent="0.25">
      <c r="B155" s="95"/>
      <c r="C155" s="72"/>
      <c r="D155" s="83"/>
      <c r="E155" s="81"/>
      <c r="F155" s="72"/>
      <c r="G155" s="72"/>
    </row>
    <row r="156" spans="2:7" x14ac:dyDescent="0.25">
      <c r="B156" s="95"/>
      <c r="C156" s="72"/>
      <c r="D156" s="83"/>
      <c r="E156" s="81"/>
      <c r="F156" s="72"/>
      <c r="G156" s="72"/>
    </row>
  </sheetData>
  <mergeCells count="5">
    <mergeCell ref="B12:G15"/>
    <mergeCell ref="B16:G16"/>
    <mergeCell ref="B17:G17"/>
    <mergeCell ref="B18:G18"/>
    <mergeCell ref="B19:G19"/>
  </mergeCells>
  <conditionalFormatting sqref="F29 F31">
    <cfRule type="cellIs" dxfId="14" priority="3" operator="equal">
      <formula>0</formula>
    </cfRule>
  </conditionalFormatting>
  <conditionalFormatting sqref="F35:F37">
    <cfRule type="cellIs" dxfId="13" priority="2" operator="equal">
      <formula>0</formula>
    </cfRule>
  </conditionalFormatting>
  <conditionalFormatting sqref="F30">
    <cfRule type="cellIs" dxfId="12" priority="1" operator="equal">
      <formula>0</formula>
    </cfRule>
  </conditionalFormatting>
  <pageMargins left="0.98425196850393704" right="0.39370078740157483" top="0.78740157480314965" bottom="0.78740157480314965" header="0.47244094488188981" footer="0"/>
  <pageSetup paperSize="9" scale="91" fitToHeight="10" orientation="portrait" r:id="rId1"/>
  <headerFooter alignWithMargins="0">
    <oddFooter>&amp;L&amp;A&amp;R&amp;9Stran &amp;P/&amp;N</oddFooter>
  </headerFooter>
  <rowBreaks count="5" manualBreakCount="5">
    <brk id="20" max="6" man="1"/>
    <brk id="39" max="6" man="1"/>
    <brk id="93" max="6" man="1"/>
    <brk id="107" max="6" man="1"/>
    <brk id="115"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sheetPr>
  <dimension ref="A1:K164"/>
  <sheetViews>
    <sheetView view="pageBreakPreview" topLeftCell="B1" zoomScale="145" zoomScaleSheetLayoutView="145" workbookViewId="0">
      <selection activeCell="F2" sqref="F2"/>
    </sheetView>
  </sheetViews>
  <sheetFormatPr defaultColWidth="9.33203125" defaultRowHeight="13.2" x14ac:dyDescent="0.25"/>
  <cols>
    <col min="1" max="1" width="1.77734375" style="51" hidden="1" customWidth="1"/>
    <col min="2" max="2" width="7.109375" style="93" bestFit="1" customWidth="1"/>
    <col min="3" max="3" width="57.33203125" style="51" customWidth="1"/>
    <col min="4" max="4" width="6.6640625" style="71" customWidth="1"/>
    <col min="5" max="5" width="9.44140625" style="78" bestFit="1" customWidth="1"/>
    <col min="6" max="6" width="10.44140625" style="51" customWidth="1"/>
    <col min="7" max="7" width="16.44140625" style="51" customWidth="1"/>
    <col min="8" max="8" width="6.6640625" style="51" customWidth="1"/>
    <col min="9" max="9" width="18.44140625" style="51" customWidth="1"/>
    <col min="10" max="10" width="11.33203125" style="51" customWidth="1"/>
    <col min="11" max="16384" width="9.33203125" style="51"/>
  </cols>
  <sheetData>
    <row r="1" spans="1:9" ht="18.75" customHeight="1" x14ac:dyDescent="0.25">
      <c r="B1" s="96" t="s">
        <v>138</v>
      </c>
      <c r="C1" s="91" t="s">
        <v>262</v>
      </c>
      <c r="D1" s="92"/>
      <c r="E1" s="92"/>
      <c r="F1" s="92"/>
      <c r="G1" s="92"/>
    </row>
    <row r="2" spans="1:9" x14ac:dyDescent="0.25">
      <c r="B2" s="80"/>
      <c r="C2" s="88"/>
      <c r="D2" s="69"/>
      <c r="E2" s="75"/>
      <c r="F2" s="68"/>
    </row>
    <row r="3" spans="1:9" x14ac:dyDescent="0.25">
      <c r="B3" s="106" t="s">
        <v>10</v>
      </c>
      <c r="C3" s="107" t="s">
        <v>5</v>
      </c>
      <c r="D3" s="108"/>
      <c r="E3" s="109"/>
      <c r="F3" s="107"/>
      <c r="G3" s="110">
        <f>+G39</f>
        <v>0</v>
      </c>
    </row>
    <row r="4" spans="1:9" x14ac:dyDescent="0.25">
      <c r="B4" s="106" t="s">
        <v>11</v>
      </c>
      <c r="C4" s="107" t="s">
        <v>57</v>
      </c>
      <c r="D4" s="137"/>
      <c r="E4" s="109"/>
      <c r="F4" s="107"/>
      <c r="G4" s="110">
        <f>G67</f>
        <v>0</v>
      </c>
    </row>
    <row r="5" spans="1:9" x14ac:dyDescent="0.25">
      <c r="B5" s="106" t="s">
        <v>12</v>
      </c>
      <c r="C5" s="107" t="s">
        <v>58</v>
      </c>
      <c r="D5" s="108"/>
      <c r="E5" s="109"/>
      <c r="F5" s="107"/>
      <c r="G5" s="110">
        <f>+G76</f>
        <v>0</v>
      </c>
    </row>
    <row r="6" spans="1:9" x14ac:dyDescent="0.25">
      <c r="B6" s="106" t="s">
        <v>24</v>
      </c>
      <c r="C6" s="107" t="s">
        <v>7</v>
      </c>
      <c r="D6" s="108"/>
      <c r="E6" s="109"/>
      <c r="F6" s="107"/>
      <c r="G6" s="110">
        <f>+G97</f>
        <v>0</v>
      </c>
    </row>
    <row r="7" spans="1:9" x14ac:dyDescent="0.25">
      <c r="B7" s="106" t="s">
        <v>70</v>
      </c>
      <c r="C7" s="107" t="s">
        <v>8</v>
      </c>
      <c r="D7" s="108"/>
      <c r="E7" s="109"/>
      <c r="F7" s="107"/>
      <c r="G7" s="110">
        <f>+G123</f>
        <v>0</v>
      </c>
    </row>
    <row r="8" spans="1:9" x14ac:dyDescent="0.25">
      <c r="B8" s="111" t="s">
        <v>73</v>
      </c>
      <c r="C8" s="107" t="s">
        <v>175</v>
      </c>
      <c r="D8" s="108"/>
      <c r="E8" s="109"/>
      <c r="F8" s="107"/>
      <c r="G8" s="110">
        <f>+G129</f>
        <v>0</v>
      </c>
    </row>
    <row r="9" spans="1:9" x14ac:dyDescent="0.25">
      <c r="B9" s="106"/>
      <c r="C9" s="113" t="s">
        <v>0</v>
      </c>
      <c r="D9" s="85"/>
      <c r="E9" s="112"/>
      <c r="F9" s="114"/>
      <c r="G9" s="115">
        <f>SUM(G3:G8)</f>
        <v>0</v>
      </c>
      <c r="I9" s="51">
        <f>+G9/E$24</f>
        <v>0</v>
      </c>
    </row>
    <row r="10" spans="1:9" x14ac:dyDescent="0.25">
      <c r="B10" s="164"/>
      <c r="C10" s="165"/>
      <c r="D10" s="166"/>
      <c r="E10" s="167"/>
      <c r="F10" s="168"/>
      <c r="G10" s="169"/>
    </row>
    <row r="11" spans="1:9" x14ac:dyDescent="0.25">
      <c r="B11" s="175" t="s">
        <v>235</v>
      </c>
      <c r="C11" s="170"/>
      <c r="D11" s="171"/>
      <c r="E11" s="172"/>
      <c r="F11" s="173"/>
      <c r="G11" s="174"/>
    </row>
    <row r="12" spans="1:9" x14ac:dyDescent="0.25">
      <c r="B12" s="199" t="s">
        <v>238</v>
      </c>
      <c r="C12" s="200"/>
      <c r="D12" s="200"/>
      <c r="E12" s="200"/>
      <c r="F12" s="200"/>
      <c r="G12" s="200"/>
    </row>
    <row r="13" spans="1:9" x14ac:dyDescent="0.25">
      <c r="B13" s="200"/>
      <c r="C13" s="200"/>
      <c r="D13" s="200"/>
      <c r="E13" s="200"/>
      <c r="F13" s="200"/>
      <c r="G13" s="200"/>
    </row>
    <row r="14" spans="1:9" x14ac:dyDescent="0.25">
      <c r="B14" s="200"/>
      <c r="C14" s="200"/>
      <c r="D14" s="200"/>
      <c r="E14" s="200"/>
      <c r="F14" s="200"/>
      <c r="G14" s="200"/>
    </row>
    <row r="15" spans="1:9" ht="75.75" customHeight="1" x14ac:dyDescent="0.25">
      <c r="A15" s="99"/>
      <c r="B15" s="200"/>
      <c r="C15" s="200"/>
      <c r="D15" s="200"/>
      <c r="E15" s="200"/>
      <c r="F15" s="200"/>
      <c r="G15" s="200"/>
    </row>
    <row r="16" spans="1:9" ht="115.5" customHeight="1" x14ac:dyDescent="0.25">
      <c r="A16" s="99"/>
      <c r="B16" s="199" t="s">
        <v>239</v>
      </c>
      <c r="C16" s="200"/>
      <c r="D16" s="200"/>
      <c r="E16" s="200"/>
      <c r="F16" s="200"/>
      <c r="G16" s="200"/>
    </row>
    <row r="17" spans="1:11" ht="64.5" customHeight="1" x14ac:dyDescent="0.25">
      <c r="A17" s="99"/>
      <c r="B17" s="199" t="s">
        <v>240</v>
      </c>
      <c r="C17" s="200"/>
      <c r="D17" s="200"/>
      <c r="E17" s="200"/>
      <c r="F17" s="200"/>
      <c r="G17" s="200"/>
    </row>
    <row r="18" spans="1:11" ht="115.5" customHeight="1" x14ac:dyDescent="0.25">
      <c r="A18" s="99"/>
      <c r="B18" s="199" t="s">
        <v>241</v>
      </c>
      <c r="C18" s="200"/>
      <c r="D18" s="200"/>
      <c r="E18" s="200"/>
      <c r="F18" s="200"/>
      <c r="G18" s="200"/>
    </row>
    <row r="19" spans="1:11" ht="37.5" customHeight="1" x14ac:dyDescent="0.25">
      <c r="A19" s="99"/>
      <c r="B19" s="199" t="s">
        <v>242</v>
      </c>
      <c r="C19" s="200"/>
      <c r="D19" s="200"/>
      <c r="E19" s="200"/>
      <c r="F19" s="200"/>
      <c r="G19" s="200"/>
    </row>
    <row r="20" spans="1:11" x14ac:dyDescent="0.25">
      <c r="A20" s="99"/>
      <c r="B20" s="163"/>
      <c r="C20" s="163"/>
      <c r="D20" s="163"/>
      <c r="E20" s="163"/>
      <c r="F20" s="163"/>
      <c r="G20" s="163"/>
    </row>
    <row r="21" spans="1:11" ht="26.4" x14ac:dyDescent="0.25">
      <c r="A21" s="99"/>
      <c r="B21" s="177" t="s">
        <v>13</v>
      </c>
      <c r="C21" s="178" t="s">
        <v>14</v>
      </c>
      <c r="D21" s="177" t="s">
        <v>15</v>
      </c>
      <c r="E21" s="177" t="s">
        <v>16</v>
      </c>
      <c r="F21" s="177" t="s">
        <v>133</v>
      </c>
      <c r="G21" s="177" t="s">
        <v>134</v>
      </c>
      <c r="H21" s="67"/>
      <c r="I21" s="67"/>
      <c r="J21" s="67"/>
      <c r="K21" s="67"/>
    </row>
    <row r="22" spans="1:11" x14ac:dyDescent="0.25">
      <c r="A22" s="99"/>
      <c r="B22" s="84" t="s">
        <v>10</v>
      </c>
      <c r="C22" s="124" t="s">
        <v>5</v>
      </c>
      <c r="D22" s="108"/>
      <c r="E22" s="109"/>
      <c r="F22" s="125"/>
      <c r="G22" s="125"/>
      <c r="H22" s="67"/>
      <c r="I22" s="67"/>
      <c r="J22" s="67"/>
      <c r="K22" s="67"/>
    </row>
    <row r="23" spans="1:11" x14ac:dyDescent="0.25">
      <c r="A23" s="99"/>
      <c r="B23" s="106" t="s">
        <v>17</v>
      </c>
      <c r="C23" s="125" t="s">
        <v>45</v>
      </c>
      <c r="D23" s="108"/>
      <c r="E23" s="109"/>
      <c r="F23" s="125"/>
      <c r="G23" s="125"/>
      <c r="H23" s="67"/>
      <c r="I23" s="67"/>
      <c r="J23" s="67"/>
      <c r="K23" s="67"/>
    </row>
    <row r="24" spans="1:11" ht="52.8" x14ac:dyDescent="0.25">
      <c r="A24" s="99"/>
      <c r="B24" s="106" t="s">
        <v>111</v>
      </c>
      <c r="C24" s="179" t="s">
        <v>38</v>
      </c>
      <c r="D24" s="180" t="s">
        <v>1</v>
      </c>
      <c r="E24" s="120">
        <v>863.31000000000006</v>
      </c>
      <c r="F24" s="121"/>
      <c r="G24" s="122">
        <f>+ROUND((E24*F24),2)</f>
        <v>0</v>
      </c>
      <c r="H24" s="67"/>
      <c r="I24" s="67"/>
      <c r="J24" s="67"/>
      <c r="K24" s="67"/>
    </row>
    <row r="25" spans="1:11" ht="26.4" x14ac:dyDescent="0.25">
      <c r="A25" s="99"/>
      <c r="B25" s="106" t="s">
        <v>96</v>
      </c>
      <c r="C25" s="126" t="s">
        <v>39</v>
      </c>
      <c r="D25" s="181" t="s">
        <v>2</v>
      </c>
      <c r="E25" s="120">
        <v>34</v>
      </c>
      <c r="F25" s="121"/>
      <c r="G25" s="122">
        <f>+ROUND((E25*F25),2)</f>
        <v>0</v>
      </c>
      <c r="H25" s="67"/>
      <c r="I25" s="67"/>
      <c r="J25" s="67"/>
      <c r="K25" s="67"/>
    </row>
    <row r="26" spans="1:11" ht="52.8" x14ac:dyDescent="0.25">
      <c r="A26" s="99"/>
      <c r="B26" s="106" t="s">
        <v>97</v>
      </c>
      <c r="C26" s="126" t="s">
        <v>126</v>
      </c>
      <c r="D26" s="108" t="s">
        <v>1</v>
      </c>
      <c r="E26" s="120">
        <v>863.31000000000006</v>
      </c>
      <c r="F26" s="121"/>
      <c r="G26" s="122">
        <f>+ROUND((E26*F26),2)</f>
        <v>0</v>
      </c>
      <c r="H26" s="67"/>
      <c r="I26" s="67"/>
      <c r="J26" s="67"/>
      <c r="K26" s="67"/>
    </row>
    <row r="27" spans="1:11" ht="39.6" x14ac:dyDescent="0.25">
      <c r="A27" s="99"/>
      <c r="B27" s="106" t="s">
        <v>98</v>
      </c>
      <c r="C27" s="127" t="s">
        <v>40</v>
      </c>
      <c r="D27" s="108" t="s">
        <v>1</v>
      </c>
      <c r="E27" s="120">
        <v>863.31000000000006</v>
      </c>
      <c r="F27" s="121"/>
      <c r="G27" s="122">
        <f>+ROUND((E27*F27),2)</f>
        <v>0</v>
      </c>
      <c r="H27" s="67"/>
      <c r="I27" s="67"/>
      <c r="J27" s="67"/>
      <c r="K27" s="67"/>
    </row>
    <row r="28" spans="1:11" x14ac:dyDescent="0.25">
      <c r="A28" s="99"/>
      <c r="B28" s="106" t="s">
        <v>21</v>
      </c>
      <c r="C28" s="182" t="s">
        <v>47</v>
      </c>
      <c r="D28" s="108"/>
      <c r="E28" s="120"/>
      <c r="F28" s="121"/>
      <c r="G28" s="122"/>
      <c r="H28" s="67"/>
      <c r="I28" s="67"/>
      <c r="J28" s="67"/>
      <c r="K28" s="67"/>
    </row>
    <row r="29" spans="1:11" ht="39.6" x14ac:dyDescent="0.25">
      <c r="A29" s="99"/>
      <c r="B29" s="183" t="s">
        <v>41</v>
      </c>
      <c r="C29" s="184" t="s">
        <v>49</v>
      </c>
      <c r="D29" s="185" t="s">
        <v>1</v>
      </c>
      <c r="E29" s="186">
        <v>863.31000000000006</v>
      </c>
      <c r="F29" s="187"/>
      <c r="G29" s="128">
        <f t="shared" ref="G29:G33" si="0">E29*F29</f>
        <v>0</v>
      </c>
      <c r="H29" s="67"/>
      <c r="I29" s="67"/>
      <c r="J29" s="67"/>
      <c r="K29" s="67"/>
    </row>
    <row r="30" spans="1:11" ht="154.5" customHeight="1" x14ac:dyDescent="0.25">
      <c r="A30" s="99"/>
      <c r="B30" s="183" t="s">
        <v>42</v>
      </c>
      <c r="C30" s="184" t="s">
        <v>142</v>
      </c>
      <c r="D30" s="185" t="s">
        <v>1</v>
      </c>
      <c r="E30" s="186">
        <v>863.31000000000006</v>
      </c>
      <c r="F30" s="187"/>
      <c r="G30" s="128">
        <f t="shared" si="0"/>
        <v>0</v>
      </c>
      <c r="H30" s="67"/>
      <c r="I30" s="67"/>
      <c r="J30" s="67"/>
      <c r="K30" s="67"/>
    </row>
    <row r="31" spans="1:11" ht="66" x14ac:dyDescent="0.25">
      <c r="A31" s="99"/>
      <c r="B31" s="183" t="s">
        <v>43</v>
      </c>
      <c r="C31" s="184" t="s">
        <v>86</v>
      </c>
      <c r="D31" s="185" t="s">
        <v>1</v>
      </c>
      <c r="E31" s="186">
        <v>863.31000000000006</v>
      </c>
      <c r="F31" s="187"/>
      <c r="G31" s="128">
        <f t="shared" si="0"/>
        <v>0</v>
      </c>
      <c r="H31" s="67"/>
      <c r="I31" s="67"/>
      <c r="J31" s="67"/>
      <c r="K31" s="67"/>
    </row>
    <row r="32" spans="1:11" ht="52.8" x14ac:dyDescent="0.25">
      <c r="A32" s="99"/>
      <c r="B32" s="183" t="s">
        <v>44</v>
      </c>
      <c r="C32" s="188" t="s">
        <v>51</v>
      </c>
      <c r="D32" s="185" t="s">
        <v>18</v>
      </c>
      <c r="E32" s="186">
        <v>20</v>
      </c>
      <c r="F32" s="121"/>
      <c r="G32" s="128">
        <f t="shared" si="0"/>
        <v>0</v>
      </c>
      <c r="H32" s="67"/>
      <c r="I32" s="67"/>
      <c r="J32" s="67"/>
      <c r="K32" s="67"/>
    </row>
    <row r="33" spans="1:11" ht="39.6" x14ac:dyDescent="0.25">
      <c r="A33" s="99"/>
      <c r="B33" s="106" t="s">
        <v>143</v>
      </c>
      <c r="C33" s="119" t="s">
        <v>112</v>
      </c>
      <c r="D33" s="108" t="s">
        <v>29</v>
      </c>
      <c r="E33" s="120">
        <v>1</v>
      </c>
      <c r="F33" s="121"/>
      <c r="G33" s="128">
        <f t="shared" si="0"/>
        <v>0</v>
      </c>
      <c r="H33" s="67"/>
      <c r="I33" s="67"/>
      <c r="J33" s="67"/>
      <c r="K33" s="67"/>
    </row>
    <row r="34" spans="1:11" x14ac:dyDescent="0.25">
      <c r="A34" s="99"/>
      <c r="B34" s="106" t="s">
        <v>46</v>
      </c>
      <c r="C34" s="119" t="s">
        <v>52</v>
      </c>
      <c r="D34" s="108"/>
      <c r="E34" s="120"/>
      <c r="F34" s="121"/>
      <c r="G34" s="128"/>
      <c r="H34" s="67"/>
      <c r="I34" s="67"/>
      <c r="J34" s="67"/>
      <c r="K34" s="67"/>
    </row>
    <row r="35" spans="1:11" ht="26.4" x14ac:dyDescent="0.25">
      <c r="A35" s="99"/>
      <c r="B35" s="183" t="s">
        <v>48</v>
      </c>
      <c r="C35" s="184" t="s">
        <v>53</v>
      </c>
      <c r="D35" s="185" t="s">
        <v>9</v>
      </c>
      <c r="E35" s="186">
        <v>21</v>
      </c>
      <c r="F35" s="187"/>
      <c r="G35" s="128">
        <f>E35*F35</f>
        <v>0</v>
      </c>
      <c r="H35" s="67"/>
      <c r="I35" s="67"/>
      <c r="J35" s="67"/>
      <c r="K35" s="67"/>
    </row>
    <row r="36" spans="1:11" ht="26.4" x14ac:dyDescent="0.25">
      <c r="A36" s="99"/>
      <c r="B36" s="106" t="s">
        <v>50</v>
      </c>
      <c r="C36" s="184" t="s">
        <v>55</v>
      </c>
      <c r="D36" s="185" t="s">
        <v>9</v>
      </c>
      <c r="E36" s="186">
        <v>10</v>
      </c>
      <c r="F36" s="187"/>
      <c r="G36" s="128">
        <f>E36*F36</f>
        <v>0</v>
      </c>
      <c r="H36" s="67"/>
      <c r="I36" s="67"/>
      <c r="J36" s="67"/>
      <c r="K36" s="67"/>
    </row>
    <row r="37" spans="1:11" ht="26.4" x14ac:dyDescent="0.25">
      <c r="A37" s="99"/>
      <c r="B37" s="106" t="s">
        <v>113</v>
      </c>
      <c r="C37" s="119" t="s">
        <v>56</v>
      </c>
      <c r="D37" s="185" t="s">
        <v>9</v>
      </c>
      <c r="E37" s="186">
        <v>4</v>
      </c>
      <c r="F37" s="187"/>
      <c r="G37" s="128">
        <f>E37*F37</f>
        <v>0</v>
      </c>
      <c r="H37" s="67"/>
      <c r="I37" s="67"/>
      <c r="J37" s="67"/>
      <c r="K37" s="67"/>
    </row>
    <row r="38" spans="1:11" ht="39.6" x14ac:dyDescent="0.25">
      <c r="A38" s="99"/>
      <c r="B38" s="106" t="s">
        <v>54</v>
      </c>
      <c r="C38" s="119" t="s">
        <v>19</v>
      </c>
      <c r="D38" s="108"/>
      <c r="E38" s="120"/>
      <c r="F38" s="121"/>
      <c r="G38" s="122">
        <f>+ROUND((SUM(G24:G37)*0.1),-1)</f>
        <v>0</v>
      </c>
      <c r="H38" s="67"/>
      <c r="I38" s="67"/>
      <c r="J38" s="67"/>
      <c r="K38" s="67"/>
    </row>
    <row r="39" spans="1:11" x14ac:dyDescent="0.25">
      <c r="A39" s="99"/>
      <c r="B39" s="106"/>
      <c r="C39" s="124" t="s">
        <v>6</v>
      </c>
      <c r="D39" s="108"/>
      <c r="E39" s="120"/>
      <c r="F39" s="121"/>
      <c r="G39" s="123">
        <f>SUM(G24:G38)</f>
        <v>0</v>
      </c>
      <c r="H39" s="67"/>
      <c r="I39" s="67"/>
      <c r="J39" s="67"/>
      <c r="K39" s="67"/>
    </row>
    <row r="40" spans="1:11" x14ac:dyDescent="0.25">
      <c r="A40" s="99"/>
      <c r="B40" s="84" t="s">
        <v>11</v>
      </c>
      <c r="C40" s="124" t="s">
        <v>57</v>
      </c>
      <c r="D40" s="108"/>
      <c r="E40" s="109"/>
      <c r="F40" s="125"/>
      <c r="G40" s="125"/>
      <c r="H40" s="67"/>
      <c r="I40" s="67"/>
      <c r="J40" s="67"/>
      <c r="K40" s="67"/>
    </row>
    <row r="41" spans="1:11" ht="26.4" x14ac:dyDescent="0.25">
      <c r="A41" s="99"/>
      <c r="B41" s="84"/>
      <c r="C41" s="127" t="s">
        <v>204</v>
      </c>
      <c r="D41" s="108"/>
      <c r="E41" s="109"/>
      <c r="F41" s="125"/>
      <c r="G41" s="125"/>
      <c r="H41" s="67"/>
      <c r="I41" s="67"/>
      <c r="J41" s="67"/>
      <c r="K41" s="67"/>
    </row>
    <row r="42" spans="1:11" x14ac:dyDescent="0.25">
      <c r="A42" s="99"/>
      <c r="B42" s="106" t="s">
        <v>144</v>
      </c>
      <c r="C42" s="125" t="s">
        <v>23</v>
      </c>
      <c r="D42" s="108"/>
      <c r="E42" s="109"/>
      <c r="F42" s="125"/>
      <c r="G42" s="125"/>
      <c r="H42" s="67"/>
      <c r="I42" s="67"/>
      <c r="J42" s="67"/>
      <c r="K42" s="67"/>
    </row>
    <row r="43" spans="1:11" ht="26.4" x14ac:dyDescent="0.25">
      <c r="A43" s="99"/>
      <c r="B43" s="106" t="s">
        <v>190</v>
      </c>
      <c r="C43" s="179" t="s">
        <v>189</v>
      </c>
      <c r="D43" s="180" t="s">
        <v>1</v>
      </c>
      <c r="E43" s="120">
        <v>863.31000000000006</v>
      </c>
      <c r="F43" s="121"/>
      <c r="G43" s="122">
        <f>+ROUND((E43*F43),2)</f>
        <v>0</v>
      </c>
      <c r="H43" s="67" t="s">
        <v>253</v>
      </c>
      <c r="I43" s="67"/>
      <c r="J43" s="67"/>
      <c r="K43" s="67"/>
    </row>
    <row r="44" spans="1:11" ht="26.4" x14ac:dyDescent="0.25">
      <c r="A44" s="99"/>
      <c r="B44" s="106" t="s">
        <v>145</v>
      </c>
      <c r="C44" s="179" t="s">
        <v>191</v>
      </c>
      <c r="D44" s="180" t="s">
        <v>18</v>
      </c>
      <c r="E44" s="189">
        <v>43.165500000000002</v>
      </c>
      <c r="F44" s="121"/>
      <c r="G44" s="122">
        <f>+ROUND((E44*F44),2)</f>
        <v>0</v>
      </c>
      <c r="H44" s="67">
        <f>K44+K45</f>
        <v>42</v>
      </c>
      <c r="I44" s="67"/>
      <c r="J44" s="67" t="s">
        <v>264</v>
      </c>
      <c r="K44" s="67">
        <v>0</v>
      </c>
    </row>
    <row r="45" spans="1:11" x14ac:dyDescent="0.25">
      <c r="A45" s="99"/>
      <c r="B45" s="106" t="s">
        <v>147</v>
      </c>
      <c r="C45" s="179" t="s">
        <v>146</v>
      </c>
      <c r="D45" s="180" t="s">
        <v>1</v>
      </c>
      <c r="E45" s="120">
        <v>108</v>
      </c>
      <c r="F45" s="121"/>
      <c r="G45" s="122">
        <f>+ROUND((E45*F45),2)</f>
        <v>0</v>
      </c>
      <c r="H45" s="67"/>
      <c r="I45" s="67"/>
      <c r="J45" s="67" t="s">
        <v>265</v>
      </c>
      <c r="K45" s="67">
        <v>42</v>
      </c>
    </row>
    <row r="46" spans="1:11" ht="39.6" x14ac:dyDescent="0.25">
      <c r="A46" s="99"/>
      <c r="B46" s="106" t="s">
        <v>168</v>
      </c>
      <c r="C46" s="119" t="s">
        <v>148</v>
      </c>
      <c r="D46" s="108" t="s">
        <v>3</v>
      </c>
      <c r="E46" s="120">
        <v>3018.3029999999999</v>
      </c>
      <c r="F46" s="121"/>
      <c r="G46" s="122">
        <f>+ROUND((E46*F46),2)</f>
        <v>0</v>
      </c>
      <c r="H46" s="67" t="e">
        <f>((#REF!+#REF!)*3.3)+(4.5*#REF!)</f>
        <v>#REF!</v>
      </c>
      <c r="I46" s="67"/>
      <c r="J46" s="67"/>
      <c r="K46" s="67"/>
    </row>
    <row r="47" spans="1:11" ht="52.8" x14ac:dyDescent="0.25">
      <c r="A47" s="99"/>
      <c r="B47" s="106" t="s">
        <v>192</v>
      </c>
      <c r="C47" s="119" t="s">
        <v>169</v>
      </c>
      <c r="D47" s="108" t="s">
        <v>4</v>
      </c>
      <c r="E47" s="120">
        <v>776.97900000000004</v>
      </c>
      <c r="F47" s="121"/>
      <c r="G47" s="122">
        <f>+ROUND((E47*F47),2)</f>
        <v>0</v>
      </c>
      <c r="H47" s="67"/>
      <c r="I47" s="67"/>
      <c r="J47" s="67"/>
      <c r="K47" s="67"/>
    </row>
    <row r="48" spans="1:11" x14ac:dyDescent="0.25">
      <c r="A48" s="99"/>
      <c r="B48" s="106" t="s">
        <v>149</v>
      </c>
      <c r="C48" s="125" t="s">
        <v>150</v>
      </c>
      <c r="D48" s="108"/>
      <c r="E48" s="120"/>
      <c r="F48" s="121"/>
      <c r="G48" s="122"/>
      <c r="H48" s="67"/>
      <c r="I48" s="67"/>
      <c r="J48" s="67"/>
      <c r="K48" s="67"/>
    </row>
    <row r="49" spans="1:11" ht="39.6" x14ac:dyDescent="0.25">
      <c r="A49" s="99"/>
      <c r="B49" s="106" t="s">
        <v>151</v>
      </c>
      <c r="C49" s="119" t="s">
        <v>233</v>
      </c>
      <c r="D49" s="108" t="s">
        <v>4</v>
      </c>
      <c r="E49" s="120">
        <v>1894.1418000000001</v>
      </c>
      <c r="F49" s="121"/>
      <c r="G49" s="122">
        <f t="shared" ref="G49:G65" si="1">+ROUND((E49*F49),2)</f>
        <v>0</v>
      </c>
      <c r="H49" s="67"/>
      <c r="I49" s="67"/>
      <c r="J49" s="67"/>
      <c r="K49" s="67"/>
    </row>
    <row r="50" spans="1:11" ht="39.6" x14ac:dyDescent="0.25">
      <c r="A50" s="99"/>
      <c r="B50" s="106" t="s">
        <v>225</v>
      </c>
      <c r="C50" s="119" t="s">
        <v>234</v>
      </c>
      <c r="D50" s="108" t="s">
        <v>3</v>
      </c>
      <c r="E50" s="120">
        <v>3472.5933000000005</v>
      </c>
      <c r="F50" s="121"/>
      <c r="G50" s="122">
        <f t="shared" si="1"/>
        <v>0</v>
      </c>
      <c r="H50" s="67"/>
      <c r="I50" s="67"/>
      <c r="J50" s="67"/>
      <c r="K50" s="67"/>
    </row>
    <row r="51" spans="1:11" ht="39.6" x14ac:dyDescent="0.25">
      <c r="A51" s="99"/>
      <c r="B51" s="106" t="s">
        <v>153</v>
      </c>
      <c r="C51" s="119" t="s">
        <v>203</v>
      </c>
      <c r="D51" s="108" t="s">
        <v>4</v>
      </c>
      <c r="E51" s="120">
        <v>1262.7612000000001</v>
      </c>
      <c r="F51" s="121"/>
      <c r="G51" s="122">
        <f t="shared" si="1"/>
        <v>0</v>
      </c>
      <c r="H51" s="67"/>
      <c r="I51" s="67"/>
      <c r="J51" s="67"/>
      <c r="K51" s="67"/>
    </row>
    <row r="52" spans="1:11" x14ac:dyDescent="0.25">
      <c r="A52" s="99"/>
      <c r="B52" s="106" t="s">
        <v>154</v>
      </c>
      <c r="C52" s="119" t="s">
        <v>152</v>
      </c>
      <c r="D52" s="108" t="s">
        <v>3</v>
      </c>
      <c r="E52" s="120">
        <v>3156.9030000000002</v>
      </c>
      <c r="F52" s="121"/>
      <c r="G52" s="122">
        <f t="shared" si="1"/>
        <v>0</v>
      </c>
      <c r="H52" s="67"/>
      <c r="I52" s="67"/>
      <c r="J52" s="67"/>
      <c r="K52" s="67"/>
    </row>
    <row r="53" spans="1:11" ht="52.8" x14ac:dyDescent="0.25">
      <c r="A53" s="99"/>
      <c r="B53" s="106" t="s">
        <v>156</v>
      </c>
      <c r="C53" s="119" t="s">
        <v>232</v>
      </c>
      <c r="D53" s="108" t="s">
        <v>4</v>
      </c>
      <c r="E53" s="120">
        <v>631.38060000000007</v>
      </c>
      <c r="F53" s="121"/>
      <c r="G53" s="122">
        <f t="shared" si="1"/>
        <v>0</v>
      </c>
      <c r="H53" s="67"/>
      <c r="I53" s="67"/>
      <c r="J53" s="67"/>
      <c r="K53" s="67"/>
    </row>
    <row r="54" spans="1:11" ht="26.4" x14ac:dyDescent="0.25">
      <c r="A54" s="99"/>
      <c r="B54" s="106" t="s">
        <v>200</v>
      </c>
      <c r="C54" s="119" t="s">
        <v>155</v>
      </c>
      <c r="D54" s="108" t="s">
        <v>3</v>
      </c>
      <c r="E54" s="120">
        <v>3018.3029999999999</v>
      </c>
      <c r="F54" s="121"/>
      <c r="G54" s="122">
        <f t="shared" si="1"/>
        <v>0</v>
      </c>
      <c r="H54" s="67"/>
      <c r="I54" s="67"/>
      <c r="J54" s="67"/>
      <c r="K54" s="67"/>
    </row>
    <row r="55" spans="1:11" ht="26.4" x14ac:dyDescent="0.25">
      <c r="A55" s="99"/>
      <c r="B55" s="106" t="s">
        <v>201</v>
      </c>
      <c r="C55" s="119" t="s">
        <v>157</v>
      </c>
      <c r="D55" s="108" t="s">
        <v>3</v>
      </c>
      <c r="E55" s="120">
        <v>3018.3029999999999</v>
      </c>
      <c r="F55" s="121"/>
      <c r="G55" s="122">
        <f t="shared" si="1"/>
        <v>0</v>
      </c>
      <c r="H55" s="67"/>
      <c r="I55" s="67"/>
      <c r="J55" s="67"/>
      <c r="K55" s="67"/>
    </row>
    <row r="56" spans="1:11" ht="26.4" x14ac:dyDescent="0.25">
      <c r="A56" s="99"/>
      <c r="B56" s="106" t="s">
        <v>158</v>
      </c>
      <c r="C56" s="119" t="s">
        <v>159</v>
      </c>
      <c r="D56" s="108" t="s">
        <v>3</v>
      </c>
      <c r="E56" s="120">
        <v>54</v>
      </c>
      <c r="F56" s="121"/>
      <c r="G56" s="122">
        <f t="shared" si="1"/>
        <v>0</v>
      </c>
      <c r="H56" s="67"/>
      <c r="I56" s="67"/>
      <c r="J56" s="67"/>
      <c r="K56" s="67"/>
    </row>
    <row r="57" spans="1:11" ht="26.4" x14ac:dyDescent="0.25">
      <c r="A57" s="99"/>
      <c r="B57" s="106" t="s">
        <v>160</v>
      </c>
      <c r="C57" s="119" t="s">
        <v>161</v>
      </c>
      <c r="D57" s="108" t="s">
        <v>3</v>
      </c>
      <c r="E57" s="120">
        <v>3018.3029999999999</v>
      </c>
      <c r="F57" s="121"/>
      <c r="G57" s="122">
        <f t="shared" si="1"/>
        <v>0</v>
      </c>
      <c r="H57" s="67"/>
      <c r="I57" s="67"/>
      <c r="J57" s="67"/>
      <c r="K57" s="67"/>
    </row>
    <row r="58" spans="1:11" ht="52.8" x14ac:dyDescent="0.25">
      <c r="A58" s="99"/>
      <c r="B58" s="106" t="s">
        <v>245</v>
      </c>
      <c r="C58" s="119" t="s">
        <v>162</v>
      </c>
      <c r="D58" s="108" t="s">
        <v>20</v>
      </c>
      <c r="E58" s="120">
        <v>108</v>
      </c>
      <c r="F58" s="121"/>
      <c r="G58" s="122">
        <f t="shared" si="1"/>
        <v>0</v>
      </c>
      <c r="H58" s="67"/>
      <c r="I58" s="67"/>
      <c r="J58" s="67"/>
      <c r="K58" s="67"/>
    </row>
    <row r="59" spans="1:11" ht="44.25" customHeight="1" x14ac:dyDescent="0.25">
      <c r="A59" s="99"/>
      <c r="B59" s="106" t="s">
        <v>170</v>
      </c>
      <c r="C59" s="119" t="s">
        <v>172</v>
      </c>
      <c r="D59" s="108" t="s">
        <v>20</v>
      </c>
      <c r="E59" s="120">
        <v>45</v>
      </c>
      <c r="F59" s="121"/>
      <c r="G59" s="122">
        <f t="shared" si="1"/>
        <v>0</v>
      </c>
      <c r="H59" s="67"/>
      <c r="I59" s="67"/>
      <c r="J59" s="67"/>
      <c r="K59" s="67"/>
    </row>
    <row r="60" spans="1:11" ht="28.5" customHeight="1" x14ac:dyDescent="0.25">
      <c r="A60" s="99"/>
      <c r="B60" s="106" t="s">
        <v>171</v>
      </c>
      <c r="C60" s="119" t="s">
        <v>173</v>
      </c>
      <c r="D60" s="108" t="s">
        <v>20</v>
      </c>
      <c r="E60" s="120">
        <v>20</v>
      </c>
      <c r="F60" s="121"/>
      <c r="G60" s="122">
        <f t="shared" si="1"/>
        <v>0</v>
      </c>
      <c r="H60" s="67"/>
      <c r="I60" s="67"/>
      <c r="J60" s="67"/>
      <c r="K60" s="67"/>
    </row>
    <row r="61" spans="1:11" ht="28.5" customHeight="1" x14ac:dyDescent="0.25">
      <c r="A61" s="99"/>
      <c r="B61" s="106" t="s">
        <v>178</v>
      </c>
      <c r="C61" s="119" t="s">
        <v>198</v>
      </c>
      <c r="D61" s="108" t="s">
        <v>20</v>
      </c>
      <c r="E61" s="120">
        <v>25</v>
      </c>
      <c r="F61" s="121"/>
      <c r="G61" s="122">
        <f t="shared" si="1"/>
        <v>0</v>
      </c>
      <c r="H61" s="67"/>
      <c r="I61" s="67"/>
      <c r="J61" s="67"/>
      <c r="K61" s="67"/>
    </row>
    <row r="62" spans="1:11" ht="26.4" x14ac:dyDescent="0.25">
      <c r="A62" s="99"/>
      <c r="B62" s="106" t="s">
        <v>179</v>
      </c>
      <c r="C62" s="119" t="s">
        <v>202</v>
      </c>
      <c r="D62" s="108" t="s">
        <v>2</v>
      </c>
      <c r="E62" s="120">
        <v>5</v>
      </c>
      <c r="F62" s="121"/>
      <c r="G62" s="122">
        <f t="shared" si="1"/>
        <v>0</v>
      </c>
      <c r="H62" s="67"/>
      <c r="I62" s="67"/>
      <c r="J62" s="67"/>
      <c r="K62" s="67"/>
    </row>
    <row r="63" spans="1:11" x14ac:dyDescent="0.25">
      <c r="A63" s="99"/>
      <c r="B63" s="106" t="s">
        <v>163</v>
      </c>
      <c r="C63" s="125" t="s">
        <v>164</v>
      </c>
      <c r="D63" s="108"/>
      <c r="E63" s="120"/>
      <c r="F63" s="121"/>
      <c r="G63" s="122"/>
      <c r="H63" s="67"/>
      <c r="I63" s="67"/>
      <c r="J63" s="67"/>
      <c r="K63" s="67"/>
    </row>
    <row r="64" spans="1:11" ht="39.6" x14ac:dyDescent="0.25">
      <c r="A64" s="99"/>
      <c r="B64" s="106" t="s">
        <v>165</v>
      </c>
      <c r="C64" s="119" t="s">
        <v>270</v>
      </c>
      <c r="D64" s="108" t="s">
        <v>18</v>
      </c>
      <c r="E64" s="120">
        <v>2</v>
      </c>
      <c r="F64" s="121"/>
      <c r="G64" s="122">
        <f t="shared" ref="G64" si="2">+ROUND((E64*F64),2)</f>
        <v>0</v>
      </c>
      <c r="H64" s="67"/>
      <c r="I64" s="67"/>
      <c r="J64" s="67"/>
      <c r="K64" s="67"/>
    </row>
    <row r="65" spans="1:11" ht="52.8" x14ac:dyDescent="0.25">
      <c r="A65" s="99"/>
      <c r="B65" s="106" t="s">
        <v>266</v>
      </c>
      <c r="C65" s="119" t="s">
        <v>247</v>
      </c>
      <c r="D65" s="108" t="s">
        <v>18</v>
      </c>
      <c r="E65" s="120">
        <v>2</v>
      </c>
      <c r="F65" s="121"/>
      <c r="G65" s="122">
        <f t="shared" si="1"/>
        <v>0</v>
      </c>
      <c r="H65" s="67"/>
      <c r="I65" s="67"/>
      <c r="J65" s="67"/>
      <c r="K65" s="67"/>
    </row>
    <row r="66" spans="1:11" ht="39.6" x14ac:dyDescent="0.25">
      <c r="A66" s="99"/>
      <c r="B66" s="106" t="s">
        <v>166</v>
      </c>
      <c r="C66" s="119" t="s">
        <v>19</v>
      </c>
      <c r="D66" s="108"/>
      <c r="E66" s="120"/>
      <c r="F66" s="121"/>
      <c r="G66" s="122">
        <f>+ROUND((SUM(G44:G65)*0.1),-1)</f>
        <v>0</v>
      </c>
      <c r="H66" s="67"/>
      <c r="I66" s="67"/>
      <c r="J66" s="67"/>
      <c r="K66" s="67"/>
    </row>
    <row r="67" spans="1:11" x14ac:dyDescent="0.25">
      <c r="A67" s="99"/>
      <c r="B67" s="106"/>
      <c r="C67" s="124" t="s">
        <v>167</v>
      </c>
      <c r="D67" s="108"/>
      <c r="E67" s="120"/>
      <c r="F67" s="121"/>
      <c r="G67" s="123">
        <f>SUM(G43:G66)</f>
        <v>0</v>
      </c>
      <c r="H67" s="67"/>
      <c r="I67" s="67"/>
      <c r="J67" s="67"/>
      <c r="K67" s="67"/>
    </row>
    <row r="68" spans="1:11" x14ac:dyDescent="0.25">
      <c r="A68" s="99"/>
      <c r="B68" s="84" t="s">
        <v>12</v>
      </c>
      <c r="C68" s="124" t="s">
        <v>58</v>
      </c>
      <c r="D68" s="108"/>
      <c r="E68" s="120"/>
      <c r="F68" s="121"/>
      <c r="G68" s="122"/>
      <c r="H68" s="117"/>
      <c r="I68" s="67"/>
      <c r="J68" s="67"/>
      <c r="K68" s="67"/>
    </row>
    <row r="69" spans="1:11" x14ac:dyDescent="0.25">
      <c r="A69" s="99"/>
      <c r="B69" s="106" t="s">
        <v>59</v>
      </c>
      <c r="C69" s="119" t="s">
        <v>23</v>
      </c>
      <c r="D69" s="108"/>
      <c r="E69" s="120"/>
      <c r="F69" s="121"/>
      <c r="G69" s="122"/>
      <c r="H69" s="117"/>
      <c r="I69" s="67"/>
      <c r="J69" s="67"/>
      <c r="K69" s="67"/>
    </row>
    <row r="70" spans="1:11" ht="39.6" x14ac:dyDescent="0.25">
      <c r="A70" s="99"/>
      <c r="B70" s="106" t="s">
        <v>256</v>
      </c>
      <c r="C70" s="119" t="s">
        <v>219</v>
      </c>
      <c r="D70" s="108" t="s">
        <v>1</v>
      </c>
      <c r="E70" s="120">
        <v>10</v>
      </c>
      <c r="F70" s="121"/>
      <c r="G70" s="122">
        <f t="shared" ref="G70:G71" si="3">+ROUND((E70*F70),2)</f>
        <v>0</v>
      </c>
      <c r="H70" s="117"/>
      <c r="I70" s="67"/>
      <c r="J70" s="67"/>
      <c r="K70" s="67"/>
    </row>
    <row r="71" spans="1:11" ht="39.6" x14ac:dyDescent="0.25">
      <c r="A71" s="99"/>
      <c r="B71" s="106" t="s">
        <v>184</v>
      </c>
      <c r="C71" s="119" t="s">
        <v>220</v>
      </c>
      <c r="D71" s="108" t="s">
        <v>18</v>
      </c>
      <c r="E71" s="120">
        <v>2</v>
      </c>
      <c r="F71" s="121"/>
      <c r="G71" s="122">
        <f t="shared" si="3"/>
        <v>0</v>
      </c>
      <c r="H71" s="117"/>
      <c r="I71" s="67"/>
      <c r="J71" s="67"/>
      <c r="K71" s="67"/>
    </row>
    <row r="72" spans="1:11" x14ac:dyDescent="0.25">
      <c r="A72" s="99"/>
      <c r="B72" s="106" t="s">
        <v>186</v>
      </c>
      <c r="C72" s="119" t="s">
        <v>223</v>
      </c>
      <c r="D72" s="108"/>
      <c r="E72" s="120"/>
      <c r="F72" s="121"/>
      <c r="G72" s="122"/>
      <c r="H72" s="117"/>
      <c r="I72" s="67"/>
      <c r="J72" s="67"/>
      <c r="K72" s="67"/>
    </row>
    <row r="73" spans="1:11" ht="56.25" customHeight="1" x14ac:dyDescent="0.25">
      <c r="A73" s="99"/>
      <c r="B73" s="106" t="s">
        <v>259</v>
      </c>
      <c r="C73" s="119" t="s">
        <v>268</v>
      </c>
      <c r="D73" s="108" t="s">
        <v>1</v>
      </c>
      <c r="E73" s="120">
        <v>50</v>
      </c>
      <c r="F73" s="121"/>
      <c r="G73" s="122">
        <f>+ROUND((E73*F73),2)</f>
        <v>0</v>
      </c>
      <c r="H73" s="117"/>
      <c r="I73" s="67"/>
      <c r="J73" s="67"/>
      <c r="K73" s="67"/>
    </row>
    <row r="74" spans="1:11" ht="52.8" x14ac:dyDescent="0.25">
      <c r="A74" s="99"/>
      <c r="B74" s="106" t="s">
        <v>267</v>
      </c>
      <c r="C74" s="119" t="s">
        <v>254</v>
      </c>
      <c r="D74" s="108" t="s">
        <v>1</v>
      </c>
      <c r="E74" s="120">
        <v>15</v>
      </c>
      <c r="F74" s="121"/>
      <c r="G74" s="122">
        <f>+ROUND((E74*F74),2)</f>
        <v>0</v>
      </c>
      <c r="H74" s="117"/>
      <c r="I74" s="67"/>
      <c r="J74" s="67"/>
      <c r="K74" s="67"/>
    </row>
    <row r="75" spans="1:11" ht="39.6" x14ac:dyDescent="0.25">
      <c r="A75" s="99"/>
      <c r="B75" s="106" t="s">
        <v>188</v>
      </c>
      <c r="C75" s="119" t="s">
        <v>19</v>
      </c>
      <c r="D75" s="108"/>
      <c r="E75" s="120"/>
      <c r="F75" s="121"/>
      <c r="G75" s="122">
        <f>+ROUND((SUM(G70:G74)*0.1),-1)</f>
        <v>0</v>
      </c>
      <c r="H75" s="67"/>
      <c r="I75" s="67"/>
      <c r="J75" s="67"/>
      <c r="K75" s="67"/>
    </row>
    <row r="76" spans="1:11" x14ac:dyDescent="0.25">
      <c r="A76" s="99"/>
      <c r="B76" s="106"/>
      <c r="C76" s="124" t="s">
        <v>60</v>
      </c>
      <c r="D76" s="108"/>
      <c r="E76" s="120"/>
      <c r="F76" s="121"/>
      <c r="G76" s="123">
        <f>SUM(G70:G75)</f>
        <v>0</v>
      </c>
      <c r="H76" s="67"/>
      <c r="I76" s="67"/>
      <c r="J76" s="67"/>
      <c r="K76" s="67"/>
    </row>
    <row r="77" spans="1:11" x14ac:dyDescent="0.25">
      <c r="A77" s="99"/>
      <c r="B77" s="84" t="s">
        <v>24</v>
      </c>
      <c r="C77" s="124" t="s">
        <v>7</v>
      </c>
      <c r="D77" s="108"/>
      <c r="E77" s="120"/>
      <c r="F77" s="121"/>
      <c r="G77" s="122"/>
      <c r="H77" s="67"/>
      <c r="I77" s="67"/>
      <c r="J77" s="67"/>
      <c r="K77" s="67"/>
    </row>
    <row r="78" spans="1:11" ht="66" x14ac:dyDescent="0.25">
      <c r="A78" s="99"/>
      <c r="B78" s="84"/>
      <c r="C78" s="127" t="s">
        <v>321</v>
      </c>
      <c r="D78" s="108"/>
      <c r="E78" s="120"/>
      <c r="F78" s="121"/>
      <c r="G78" s="122"/>
      <c r="H78" s="67"/>
      <c r="I78" s="67"/>
      <c r="J78" s="67"/>
      <c r="K78" s="67"/>
    </row>
    <row r="79" spans="1:11" x14ac:dyDescent="0.25">
      <c r="A79" s="99"/>
      <c r="B79" s="106" t="s">
        <v>25</v>
      </c>
      <c r="C79" s="119" t="s">
        <v>22</v>
      </c>
      <c r="D79" s="108"/>
      <c r="E79" s="120"/>
      <c r="F79" s="121"/>
      <c r="G79" s="122"/>
      <c r="H79" s="67"/>
      <c r="I79" s="67"/>
      <c r="J79" s="67"/>
      <c r="K79" s="67"/>
    </row>
    <row r="80" spans="1:11" ht="39.6" x14ac:dyDescent="0.25">
      <c r="A80" s="99"/>
      <c r="B80" s="106" t="s">
        <v>61</v>
      </c>
      <c r="C80" s="119" t="s">
        <v>129</v>
      </c>
      <c r="D80" s="108" t="s">
        <v>3</v>
      </c>
      <c r="E80" s="120">
        <v>2797.1244000000002</v>
      </c>
      <c r="F80" s="121"/>
      <c r="G80" s="122">
        <f t="shared" ref="G80:G92" si="4">+ROUND((E80*F80),2)</f>
        <v>0</v>
      </c>
      <c r="H80" s="67"/>
      <c r="I80" s="68">
        <f>E81+E82</f>
        <v>2898.9600000000005</v>
      </c>
      <c r="J80" s="67"/>
      <c r="K80" s="67"/>
    </row>
    <row r="81" spans="1:11" ht="26.4" x14ac:dyDescent="0.25">
      <c r="A81" s="99"/>
      <c r="B81" s="106" t="s">
        <v>123</v>
      </c>
      <c r="C81" s="119" t="s">
        <v>115</v>
      </c>
      <c r="D81" s="108" t="s">
        <v>4</v>
      </c>
      <c r="E81" s="120">
        <v>2609.0640000000003</v>
      </c>
      <c r="F81" s="121"/>
      <c r="G81" s="122">
        <f t="shared" si="4"/>
        <v>0</v>
      </c>
      <c r="H81" s="67"/>
      <c r="I81" s="67"/>
      <c r="J81" s="67"/>
      <c r="K81" s="67"/>
    </row>
    <row r="82" spans="1:11" ht="39.6" x14ac:dyDescent="0.25">
      <c r="A82" s="99"/>
      <c r="B82" s="106" t="s">
        <v>124</v>
      </c>
      <c r="C82" s="119" t="s">
        <v>252</v>
      </c>
      <c r="D82" s="108" t="s">
        <v>4</v>
      </c>
      <c r="E82" s="120">
        <v>289.89600000000002</v>
      </c>
      <c r="F82" s="121"/>
      <c r="G82" s="122">
        <f t="shared" si="4"/>
        <v>0</v>
      </c>
      <c r="H82" s="67"/>
      <c r="I82" s="67"/>
      <c r="J82" s="68"/>
      <c r="K82" s="67"/>
    </row>
    <row r="83" spans="1:11" x14ac:dyDescent="0.25">
      <c r="A83" s="99"/>
      <c r="B83" s="106" t="s">
        <v>125</v>
      </c>
      <c r="C83" s="119" t="s">
        <v>116</v>
      </c>
      <c r="D83" s="108" t="s">
        <v>4</v>
      </c>
      <c r="E83" s="120">
        <v>28.989599999999999</v>
      </c>
      <c r="F83" s="121"/>
      <c r="G83" s="122">
        <f t="shared" si="4"/>
        <v>0</v>
      </c>
      <c r="H83" s="67"/>
      <c r="I83" s="67"/>
      <c r="J83" s="67"/>
      <c r="K83" s="67"/>
    </row>
    <row r="84" spans="1:11" ht="26.4" x14ac:dyDescent="0.25">
      <c r="A84" s="99"/>
      <c r="B84" s="106" t="s">
        <v>183</v>
      </c>
      <c r="C84" s="119" t="s">
        <v>132</v>
      </c>
      <c r="D84" s="108" t="s">
        <v>9</v>
      </c>
      <c r="E84" s="120">
        <v>35</v>
      </c>
      <c r="F84" s="121"/>
      <c r="G84" s="122">
        <f t="shared" si="4"/>
        <v>0</v>
      </c>
      <c r="H84" s="67"/>
      <c r="I84" s="67"/>
      <c r="J84" s="67"/>
      <c r="K84" s="67"/>
    </row>
    <row r="85" spans="1:11" x14ac:dyDescent="0.25">
      <c r="A85" s="99"/>
      <c r="B85" s="106" t="s">
        <v>30</v>
      </c>
      <c r="C85" s="119" t="s">
        <v>62</v>
      </c>
      <c r="D85" s="108"/>
      <c r="E85" s="120"/>
      <c r="F85" s="121"/>
      <c r="G85" s="122"/>
      <c r="H85" s="67"/>
      <c r="I85" s="67"/>
      <c r="J85" s="67"/>
      <c r="K85" s="67"/>
    </row>
    <row r="86" spans="1:11" ht="26.4" x14ac:dyDescent="0.25">
      <c r="A86" s="99"/>
      <c r="B86" s="106" t="s">
        <v>224</v>
      </c>
      <c r="C86" s="119" t="s">
        <v>63</v>
      </c>
      <c r="D86" s="108" t="s">
        <v>3</v>
      </c>
      <c r="E86" s="120">
        <v>1294.9650000000001</v>
      </c>
      <c r="F86" s="121"/>
      <c r="G86" s="122">
        <f t="shared" si="4"/>
        <v>0</v>
      </c>
      <c r="H86" s="67"/>
      <c r="I86" s="67"/>
      <c r="J86" s="67"/>
      <c r="K86" s="67"/>
    </row>
    <row r="87" spans="1:11" ht="39.6" x14ac:dyDescent="0.25">
      <c r="A87" s="99"/>
      <c r="B87" s="106" t="s">
        <v>225</v>
      </c>
      <c r="C87" s="119" t="s">
        <v>248</v>
      </c>
      <c r="D87" s="108" t="s">
        <v>4</v>
      </c>
      <c r="E87" s="120">
        <v>323.74125000000004</v>
      </c>
      <c r="F87" s="121"/>
      <c r="G87" s="122">
        <f t="shared" si="4"/>
        <v>0</v>
      </c>
      <c r="H87" s="67"/>
      <c r="I87" s="67"/>
      <c r="J87" s="67"/>
      <c r="K87" s="67"/>
    </row>
    <row r="88" spans="1:11" ht="66" x14ac:dyDescent="0.25">
      <c r="A88" s="99"/>
      <c r="B88" s="106" t="s">
        <v>65</v>
      </c>
      <c r="C88" s="119" t="s">
        <v>64</v>
      </c>
      <c r="D88" s="108" t="s">
        <v>4</v>
      </c>
      <c r="E88" s="120">
        <v>129.49650000000003</v>
      </c>
      <c r="F88" s="121"/>
      <c r="G88" s="122">
        <f t="shared" si="4"/>
        <v>0</v>
      </c>
      <c r="H88" s="67"/>
      <c r="I88" s="67"/>
      <c r="J88" s="67"/>
      <c r="K88" s="67"/>
    </row>
    <row r="89" spans="1:11" ht="52.8" x14ac:dyDescent="0.25">
      <c r="A89" s="99"/>
      <c r="B89" s="106" t="s">
        <v>66</v>
      </c>
      <c r="C89" s="119" t="s">
        <v>68</v>
      </c>
      <c r="D89" s="108" t="s">
        <v>4</v>
      </c>
      <c r="E89" s="120">
        <v>606.6</v>
      </c>
      <c r="F89" s="121"/>
      <c r="G89" s="122">
        <f t="shared" si="4"/>
        <v>0</v>
      </c>
      <c r="H89" s="67"/>
      <c r="I89" s="67"/>
      <c r="J89" s="67"/>
      <c r="K89" s="67"/>
    </row>
    <row r="90" spans="1:11" ht="39.6" x14ac:dyDescent="0.25">
      <c r="A90" s="99"/>
      <c r="B90" s="106" t="s">
        <v>226</v>
      </c>
      <c r="C90" s="119" t="s">
        <v>227</v>
      </c>
      <c r="D90" s="108" t="s">
        <v>3</v>
      </c>
      <c r="E90" s="120">
        <v>3453.2400000000002</v>
      </c>
      <c r="F90" s="121"/>
      <c r="G90" s="122">
        <f t="shared" si="4"/>
        <v>0</v>
      </c>
      <c r="H90" s="67"/>
      <c r="I90" s="67"/>
      <c r="J90" s="67"/>
      <c r="K90" s="67"/>
    </row>
    <row r="91" spans="1:11" ht="66" x14ac:dyDescent="0.25">
      <c r="A91" s="99"/>
      <c r="B91" s="106" t="s">
        <v>319</v>
      </c>
      <c r="C91" s="119" t="s">
        <v>320</v>
      </c>
      <c r="D91" s="108" t="s">
        <v>4</v>
      </c>
      <c r="E91" s="120">
        <v>711.58500000000004</v>
      </c>
      <c r="F91" s="121"/>
      <c r="G91" s="122">
        <f t="shared" si="4"/>
        <v>0</v>
      </c>
      <c r="H91" s="67"/>
      <c r="I91" s="67"/>
      <c r="J91" s="67"/>
      <c r="K91" s="67"/>
    </row>
    <row r="92" spans="1:11" ht="66" x14ac:dyDescent="0.25">
      <c r="A92" s="99"/>
      <c r="B92" s="106" t="s">
        <v>67</v>
      </c>
      <c r="C92" s="119" t="s">
        <v>318</v>
      </c>
      <c r="D92" s="108" t="s">
        <v>4</v>
      </c>
      <c r="E92" s="120">
        <v>177.89625000000001</v>
      </c>
      <c r="F92" s="121"/>
      <c r="G92" s="122">
        <f t="shared" si="4"/>
        <v>0</v>
      </c>
      <c r="H92" s="67"/>
      <c r="I92" s="68">
        <f>E91+E92</f>
        <v>889.48125000000005</v>
      </c>
      <c r="J92" s="67"/>
      <c r="K92" s="67"/>
    </row>
    <row r="93" spans="1:11" x14ac:dyDescent="0.25">
      <c r="A93" s="99"/>
      <c r="B93" s="106" t="s">
        <v>114</v>
      </c>
      <c r="C93" s="119" t="s">
        <v>118</v>
      </c>
      <c r="D93" s="108"/>
      <c r="E93" s="120"/>
      <c r="F93" s="121"/>
      <c r="G93" s="122"/>
      <c r="H93" s="67"/>
      <c r="I93" s="67"/>
      <c r="J93" s="67"/>
      <c r="K93" s="67"/>
    </row>
    <row r="94" spans="1:11" ht="26.4" x14ac:dyDescent="0.25">
      <c r="A94" s="99"/>
      <c r="B94" s="106" t="s">
        <v>117</v>
      </c>
      <c r="C94" s="119" t="s">
        <v>119</v>
      </c>
      <c r="D94" s="108" t="s">
        <v>4</v>
      </c>
      <c r="E94" s="120">
        <v>2721.0637500000003</v>
      </c>
      <c r="F94" s="121"/>
      <c r="G94" s="122">
        <f t="shared" ref="G94:G95" si="5">+ROUND((E94*F94),2)</f>
        <v>0</v>
      </c>
      <c r="H94" s="67"/>
      <c r="I94" s="67"/>
      <c r="J94" s="67"/>
      <c r="K94" s="67"/>
    </row>
    <row r="95" spans="1:11" ht="26.4" x14ac:dyDescent="0.25">
      <c r="A95" s="99"/>
      <c r="B95" s="106" t="s">
        <v>120</v>
      </c>
      <c r="C95" s="119" t="s">
        <v>127</v>
      </c>
      <c r="D95" s="108" t="s">
        <v>4</v>
      </c>
      <c r="E95" s="120">
        <v>177.89625000000001</v>
      </c>
      <c r="F95" s="121"/>
      <c r="G95" s="122">
        <f t="shared" si="5"/>
        <v>0</v>
      </c>
      <c r="H95" s="67"/>
      <c r="I95" s="68">
        <f>E95+E94</f>
        <v>2898.96</v>
      </c>
      <c r="J95" s="67"/>
      <c r="K95" s="67"/>
    </row>
    <row r="96" spans="1:11" ht="39.6" x14ac:dyDescent="0.25">
      <c r="A96" s="99"/>
      <c r="B96" s="106" t="s">
        <v>122</v>
      </c>
      <c r="C96" s="119" t="s">
        <v>19</v>
      </c>
      <c r="D96" s="108"/>
      <c r="E96" s="120"/>
      <c r="F96" s="121"/>
      <c r="G96" s="122">
        <f>+ROUND((SUM(G80:G95)*0.1),-1)</f>
        <v>0</v>
      </c>
      <c r="H96" s="67"/>
      <c r="I96" s="67"/>
      <c r="J96" s="67"/>
      <c r="K96" s="67"/>
    </row>
    <row r="97" spans="1:11" x14ac:dyDescent="0.25">
      <c r="A97" s="99"/>
      <c r="B97" s="106"/>
      <c r="C97" s="124" t="s">
        <v>69</v>
      </c>
      <c r="D97" s="108"/>
      <c r="E97" s="120"/>
      <c r="F97" s="121"/>
      <c r="G97" s="123">
        <f>SUM(G80:G96)</f>
        <v>0</v>
      </c>
      <c r="H97" s="67"/>
      <c r="I97" s="67"/>
      <c r="J97" s="67"/>
      <c r="K97" s="67"/>
    </row>
    <row r="98" spans="1:11" x14ac:dyDescent="0.25">
      <c r="A98" s="176"/>
      <c r="B98" s="84" t="s">
        <v>70</v>
      </c>
      <c r="C98" s="124" t="s">
        <v>8</v>
      </c>
      <c r="D98" s="108"/>
      <c r="E98" s="120"/>
      <c r="F98" s="121"/>
      <c r="G98" s="122"/>
      <c r="H98" s="67"/>
      <c r="I98" s="67"/>
      <c r="J98" s="67"/>
      <c r="K98" s="67"/>
    </row>
    <row r="99" spans="1:11" x14ac:dyDescent="0.25">
      <c r="A99" s="176"/>
      <c r="B99" s="106" t="s">
        <v>71</v>
      </c>
      <c r="C99" s="119" t="s">
        <v>74</v>
      </c>
      <c r="D99" s="108"/>
      <c r="E99" s="120"/>
      <c r="F99" s="121"/>
      <c r="G99" s="122"/>
      <c r="H99" s="67"/>
      <c r="I99" s="67"/>
      <c r="J99" s="67"/>
      <c r="K99" s="67"/>
    </row>
    <row r="100" spans="1:11" ht="145.19999999999999" x14ac:dyDescent="0.25">
      <c r="A100" s="176"/>
      <c r="B100" s="106" t="s">
        <v>121</v>
      </c>
      <c r="C100" s="119" t="s">
        <v>228</v>
      </c>
      <c r="D100" s="108" t="s">
        <v>1</v>
      </c>
      <c r="E100" s="120">
        <v>863.31000000000006</v>
      </c>
      <c r="F100" s="121"/>
      <c r="G100" s="122">
        <f t="shared" ref="G100" si="6">+ROUND((E100*F100),2)</f>
        <v>0</v>
      </c>
      <c r="H100" s="67"/>
      <c r="I100" s="67"/>
      <c r="J100" s="67"/>
      <c r="K100" s="67"/>
    </row>
    <row r="101" spans="1:11" x14ac:dyDescent="0.25">
      <c r="A101" s="176"/>
      <c r="B101" s="106" t="s">
        <v>280</v>
      </c>
      <c r="C101" s="119" t="s">
        <v>76</v>
      </c>
      <c r="D101" s="108"/>
      <c r="E101" s="120"/>
      <c r="F101" s="121"/>
      <c r="G101" s="122"/>
      <c r="H101" s="67"/>
      <c r="I101" s="67"/>
      <c r="J101" s="67"/>
      <c r="K101" s="67"/>
    </row>
    <row r="102" spans="1:11" ht="79.2" x14ac:dyDescent="0.25">
      <c r="A102" s="176"/>
      <c r="B102" s="106" t="s">
        <v>72</v>
      </c>
      <c r="C102" s="119" t="s">
        <v>243</v>
      </c>
      <c r="D102" s="108" t="s">
        <v>18</v>
      </c>
      <c r="E102" s="120">
        <v>21</v>
      </c>
      <c r="F102" s="121"/>
      <c r="G102" s="122">
        <f t="shared" ref="G102:G106" si="7">+ROUND((E102*F102),2)</f>
        <v>0</v>
      </c>
      <c r="H102" s="67"/>
      <c r="I102" s="67"/>
      <c r="J102" s="67"/>
      <c r="K102" s="67"/>
    </row>
    <row r="103" spans="1:11" ht="79.2" x14ac:dyDescent="0.25">
      <c r="A103" s="176"/>
      <c r="B103" s="106" t="s">
        <v>281</v>
      </c>
      <c r="C103" s="119" t="s">
        <v>131</v>
      </c>
      <c r="D103" s="108" t="s">
        <v>18</v>
      </c>
      <c r="E103" s="120">
        <v>6</v>
      </c>
      <c r="F103" s="121"/>
      <c r="G103" s="122">
        <f t="shared" si="7"/>
        <v>0</v>
      </c>
      <c r="H103" s="67"/>
      <c r="I103" s="67"/>
      <c r="J103" s="67"/>
      <c r="K103" s="67"/>
    </row>
    <row r="104" spans="1:11" ht="96.75" customHeight="1" x14ac:dyDescent="0.25">
      <c r="A104" s="176"/>
      <c r="B104" s="106" t="s">
        <v>282</v>
      </c>
      <c r="C104" s="119" t="s">
        <v>244</v>
      </c>
      <c r="D104" s="108" t="s">
        <v>18</v>
      </c>
      <c r="E104" s="120">
        <v>7</v>
      </c>
      <c r="F104" s="121"/>
      <c r="G104" s="122">
        <f t="shared" si="7"/>
        <v>0</v>
      </c>
      <c r="H104" s="67"/>
      <c r="I104" s="67"/>
      <c r="J104" s="67"/>
      <c r="K104" s="67"/>
    </row>
    <row r="105" spans="1:11" ht="48" customHeight="1" x14ac:dyDescent="0.25">
      <c r="A105" s="176"/>
      <c r="B105" s="106" t="s">
        <v>282</v>
      </c>
      <c r="C105" s="119" t="s">
        <v>231</v>
      </c>
      <c r="D105" s="108" t="s">
        <v>18</v>
      </c>
      <c r="E105" s="120">
        <v>2</v>
      </c>
      <c r="F105" s="121"/>
      <c r="G105" s="122">
        <f t="shared" si="7"/>
        <v>0</v>
      </c>
      <c r="H105" s="67"/>
      <c r="I105" s="67"/>
      <c r="J105" s="67"/>
      <c r="K105" s="67"/>
    </row>
    <row r="106" spans="1:11" ht="105.6" x14ac:dyDescent="0.25">
      <c r="A106" s="176"/>
      <c r="B106" s="106" t="s">
        <v>313</v>
      </c>
      <c r="C106" s="119" t="s">
        <v>77</v>
      </c>
      <c r="D106" s="108" t="s">
        <v>18</v>
      </c>
      <c r="E106" s="120">
        <v>34</v>
      </c>
      <c r="F106" s="121"/>
      <c r="G106" s="122">
        <f t="shared" si="7"/>
        <v>0</v>
      </c>
      <c r="H106" s="67"/>
      <c r="I106" s="67"/>
      <c r="J106" s="67"/>
      <c r="K106" s="67"/>
    </row>
    <row r="107" spans="1:11" x14ac:dyDescent="0.25">
      <c r="A107" s="99"/>
      <c r="B107" s="106" t="s">
        <v>283</v>
      </c>
      <c r="C107" s="119" t="s">
        <v>130</v>
      </c>
      <c r="D107" s="108"/>
      <c r="E107" s="120"/>
      <c r="F107" s="121"/>
      <c r="G107" s="122"/>
      <c r="H107" s="67"/>
      <c r="I107" s="67"/>
      <c r="J107" s="67"/>
      <c r="K107" s="67"/>
    </row>
    <row r="108" spans="1:11" ht="39.6" x14ac:dyDescent="0.25">
      <c r="A108" s="99"/>
      <c r="B108" s="106" t="s">
        <v>284</v>
      </c>
      <c r="C108" s="119" t="s">
        <v>229</v>
      </c>
      <c r="D108" s="108" t="s">
        <v>18</v>
      </c>
      <c r="E108" s="120">
        <v>22</v>
      </c>
      <c r="F108" s="121"/>
      <c r="G108" s="122">
        <f t="shared" ref="G108:G121" si="8">+ROUND((E108*F108),2)</f>
        <v>0</v>
      </c>
      <c r="H108" s="67"/>
      <c r="I108" s="67"/>
      <c r="J108" s="67"/>
      <c r="K108" s="67"/>
    </row>
    <row r="109" spans="1:11" ht="39.6" x14ac:dyDescent="0.25">
      <c r="A109" s="99"/>
      <c r="B109" s="106" t="s">
        <v>285</v>
      </c>
      <c r="C109" s="119" t="s">
        <v>230</v>
      </c>
      <c r="D109" s="108" t="s">
        <v>18</v>
      </c>
      <c r="E109" s="120">
        <v>6</v>
      </c>
      <c r="F109" s="121"/>
      <c r="G109" s="122">
        <f t="shared" si="8"/>
        <v>0</v>
      </c>
      <c r="H109" s="67"/>
      <c r="I109" s="67"/>
      <c r="J109" s="67"/>
      <c r="K109" s="67"/>
    </row>
    <row r="110" spans="1:11" ht="26.4" x14ac:dyDescent="0.25">
      <c r="A110" s="99"/>
      <c r="B110" s="106" t="s">
        <v>286</v>
      </c>
      <c r="C110" s="119" t="s">
        <v>277</v>
      </c>
      <c r="D110" s="108" t="s">
        <v>18</v>
      </c>
      <c r="E110" s="120">
        <v>3</v>
      </c>
      <c r="F110" s="121"/>
      <c r="G110" s="122">
        <f>+ROUND((E110*F110),2)</f>
        <v>0</v>
      </c>
      <c r="H110" s="67"/>
      <c r="I110" s="67"/>
      <c r="J110" s="67"/>
      <c r="K110" s="67"/>
    </row>
    <row r="111" spans="1:11" x14ac:dyDescent="0.25">
      <c r="A111" s="99"/>
      <c r="B111" s="106" t="s">
        <v>287</v>
      </c>
      <c r="C111" s="119" t="s">
        <v>79</v>
      </c>
      <c r="D111" s="108"/>
      <c r="E111" s="120"/>
      <c r="F111" s="121"/>
      <c r="G111" s="122"/>
      <c r="H111" s="67"/>
      <c r="I111" s="67"/>
      <c r="J111" s="67"/>
      <c r="K111" s="67"/>
    </row>
    <row r="112" spans="1:11" x14ac:dyDescent="0.25">
      <c r="A112" s="99"/>
      <c r="B112" s="106" t="s">
        <v>288</v>
      </c>
      <c r="C112" s="119" t="s">
        <v>78</v>
      </c>
      <c r="D112" s="108" t="s">
        <v>1</v>
      </c>
      <c r="E112" s="120">
        <v>863.31000000000006</v>
      </c>
      <c r="F112" s="121"/>
      <c r="G112" s="122">
        <f t="shared" si="8"/>
        <v>0</v>
      </c>
      <c r="H112" s="67"/>
      <c r="I112" s="67"/>
      <c r="J112" s="67"/>
      <c r="K112" s="67"/>
    </row>
    <row r="113" spans="1:11" ht="26.4" x14ac:dyDescent="0.25">
      <c r="A113" s="99"/>
      <c r="B113" s="106" t="s">
        <v>289</v>
      </c>
      <c r="C113" s="119" t="s">
        <v>80</v>
      </c>
      <c r="D113" s="108" t="s">
        <v>1</v>
      </c>
      <c r="E113" s="120">
        <v>863.31000000000006</v>
      </c>
      <c r="F113" s="121"/>
      <c r="G113" s="122">
        <f t="shared" si="8"/>
        <v>0</v>
      </c>
      <c r="H113" s="67"/>
      <c r="I113" s="67"/>
      <c r="J113" s="67"/>
      <c r="K113" s="67"/>
    </row>
    <row r="114" spans="1:11" ht="52.8" x14ac:dyDescent="0.25">
      <c r="A114" s="99"/>
      <c r="B114" s="106" t="s">
        <v>290</v>
      </c>
      <c r="C114" s="119" t="s">
        <v>81</v>
      </c>
      <c r="D114" s="108" t="s">
        <v>1</v>
      </c>
      <c r="E114" s="120">
        <v>863.31000000000006</v>
      </c>
      <c r="F114" s="121"/>
      <c r="G114" s="122">
        <f t="shared" si="8"/>
        <v>0</v>
      </c>
      <c r="H114" s="67"/>
      <c r="I114" s="67"/>
      <c r="J114" s="67"/>
      <c r="K114" s="67"/>
    </row>
    <row r="115" spans="1:11" x14ac:dyDescent="0.25">
      <c r="A115" s="99"/>
      <c r="B115" s="106" t="s">
        <v>291</v>
      </c>
      <c r="C115" s="119" t="s">
        <v>82</v>
      </c>
      <c r="D115" s="108"/>
      <c r="E115" s="120"/>
      <c r="F115" s="121"/>
      <c r="G115" s="122"/>
      <c r="H115" s="67"/>
      <c r="I115" s="67"/>
      <c r="J115" s="67"/>
      <c r="K115" s="67"/>
    </row>
    <row r="116" spans="1:11" ht="26.4" x14ac:dyDescent="0.25">
      <c r="A116" s="99"/>
      <c r="B116" s="106" t="s">
        <v>292</v>
      </c>
      <c r="C116" s="119" t="s">
        <v>83</v>
      </c>
      <c r="D116" s="108" t="s">
        <v>18</v>
      </c>
      <c r="E116" s="120">
        <v>10</v>
      </c>
      <c r="F116" s="121"/>
      <c r="G116" s="122">
        <f t="shared" si="8"/>
        <v>0</v>
      </c>
      <c r="H116" s="67"/>
      <c r="I116" s="67"/>
      <c r="J116" s="67"/>
      <c r="K116" s="67"/>
    </row>
    <row r="117" spans="1:11" ht="26.4" x14ac:dyDescent="0.25">
      <c r="A117" s="99"/>
      <c r="B117" s="106" t="s">
        <v>293</v>
      </c>
      <c r="C117" s="119" t="s">
        <v>251</v>
      </c>
      <c r="D117" s="108" t="s">
        <v>18</v>
      </c>
      <c r="E117" s="120">
        <v>1</v>
      </c>
      <c r="F117" s="121"/>
      <c r="G117" s="122">
        <f t="shared" si="8"/>
        <v>0</v>
      </c>
      <c r="H117" s="67"/>
      <c r="I117" s="67"/>
      <c r="J117" s="67"/>
      <c r="K117" s="67"/>
    </row>
    <row r="118" spans="1:11" ht="26.4" x14ac:dyDescent="0.25">
      <c r="A118" s="99"/>
      <c r="B118" s="106" t="s">
        <v>294</v>
      </c>
      <c r="C118" s="119" t="s">
        <v>84</v>
      </c>
      <c r="D118" s="108" t="s">
        <v>18</v>
      </c>
      <c r="E118" s="120">
        <v>9</v>
      </c>
      <c r="F118" s="121"/>
      <c r="G118" s="122">
        <f t="shared" ref="G118" si="9">+ROUND((E118*F118),2)</f>
        <v>0</v>
      </c>
      <c r="H118" s="67"/>
      <c r="I118" s="67"/>
      <c r="J118" s="67"/>
      <c r="K118" s="67"/>
    </row>
    <row r="119" spans="1:11" ht="26.4" x14ac:dyDescent="0.25">
      <c r="A119" s="99"/>
      <c r="B119" s="106" t="s">
        <v>295</v>
      </c>
      <c r="C119" s="119" t="s">
        <v>271</v>
      </c>
      <c r="D119" s="108" t="s">
        <v>18</v>
      </c>
      <c r="E119" s="120">
        <v>2</v>
      </c>
      <c r="F119" s="121"/>
      <c r="G119" s="122">
        <f t="shared" si="8"/>
        <v>0</v>
      </c>
      <c r="H119" s="67"/>
      <c r="I119" s="67"/>
      <c r="J119" s="67"/>
      <c r="K119" s="67"/>
    </row>
    <row r="120" spans="1:11" ht="66" x14ac:dyDescent="0.25">
      <c r="A120" s="99"/>
      <c r="B120" s="106" t="s">
        <v>296</v>
      </c>
      <c r="C120" s="119" t="s">
        <v>330</v>
      </c>
      <c r="D120" s="108" t="s">
        <v>1</v>
      </c>
      <c r="E120" s="120">
        <v>24</v>
      </c>
      <c r="F120" s="121"/>
      <c r="G120" s="122">
        <f t="shared" si="8"/>
        <v>0</v>
      </c>
      <c r="H120" s="67"/>
      <c r="I120" s="67"/>
      <c r="J120" s="67"/>
      <c r="K120" s="67"/>
    </row>
    <row r="121" spans="1:11" ht="39.6" x14ac:dyDescent="0.25">
      <c r="A121" s="99"/>
      <c r="B121" s="106" t="s">
        <v>297</v>
      </c>
      <c r="C121" s="119" t="s">
        <v>279</v>
      </c>
      <c r="D121" s="108" t="s">
        <v>1</v>
      </c>
      <c r="E121" s="120">
        <v>10</v>
      </c>
      <c r="F121" s="121"/>
      <c r="G121" s="122">
        <f t="shared" si="8"/>
        <v>0</v>
      </c>
      <c r="H121" s="67"/>
      <c r="I121" s="67"/>
      <c r="J121" s="67"/>
      <c r="K121" s="67"/>
    </row>
    <row r="122" spans="1:11" ht="39.6" x14ac:dyDescent="0.25">
      <c r="A122" s="99"/>
      <c r="B122" s="106" t="s">
        <v>302</v>
      </c>
      <c r="C122" s="119" t="s">
        <v>19</v>
      </c>
      <c r="D122" s="108"/>
      <c r="E122" s="120"/>
      <c r="F122" s="121"/>
      <c r="G122" s="122">
        <f>+ROUND((SUM(G100:G121)*0.1),-1)</f>
        <v>0</v>
      </c>
      <c r="H122" s="67"/>
      <c r="I122" s="67"/>
      <c r="J122" s="67"/>
      <c r="K122" s="67"/>
    </row>
    <row r="123" spans="1:11" x14ac:dyDescent="0.25">
      <c r="A123" s="99"/>
      <c r="B123" s="106"/>
      <c r="C123" s="124" t="s">
        <v>85</v>
      </c>
      <c r="D123" s="108"/>
      <c r="E123" s="120"/>
      <c r="F123" s="121"/>
      <c r="G123" s="123">
        <f>SUM(G100:G122)</f>
        <v>0</v>
      </c>
      <c r="H123" s="67"/>
      <c r="I123" s="67"/>
      <c r="J123" s="67"/>
      <c r="K123" s="67"/>
    </row>
    <row r="124" spans="1:11" x14ac:dyDescent="0.25">
      <c r="A124" s="72"/>
      <c r="B124" s="84" t="s">
        <v>73</v>
      </c>
      <c r="C124" s="124" t="s">
        <v>174</v>
      </c>
      <c r="D124" s="108"/>
      <c r="E124" s="120"/>
      <c r="F124" s="121"/>
      <c r="G124" s="122"/>
      <c r="H124" s="191"/>
      <c r="I124" s="191"/>
      <c r="J124" s="67"/>
      <c r="K124" s="67"/>
    </row>
    <row r="125" spans="1:11" ht="319.5" customHeight="1" x14ac:dyDescent="0.25">
      <c r="A125" s="72"/>
      <c r="B125" s="106" t="s">
        <v>303</v>
      </c>
      <c r="C125" s="119" t="s">
        <v>315</v>
      </c>
      <c r="D125" s="108" t="s">
        <v>1</v>
      </c>
      <c r="E125" s="120">
        <v>124</v>
      </c>
      <c r="F125" s="121"/>
      <c r="G125" s="122">
        <f t="shared" ref="G125:G127" si="10">+ROUND((E125*F125),2)</f>
        <v>0</v>
      </c>
      <c r="H125" s="191"/>
      <c r="I125" s="191"/>
      <c r="J125" s="67"/>
      <c r="K125" s="67"/>
    </row>
    <row r="126" spans="1:11" ht="109.5" customHeight="1" x14ac:dyDescent="0.25">
      <c r="A126" s="72"/>
      <c r="B126" s="106" t="s">
        <v>304</v>
      </c>
      <c r="C126" s="119" t="s">
        <v>237</v>
      </c>
      <c r="D126" s="108" t="s">
        <v>18</v>
      </c>
      <c r="E126" s="120">
        <v>25</v>
      </c>
      <c r="F126" s="121"/>
      <c r="G126" s="122">
        <f t="shared" si="10"/>
        <v>0</v>
      </c>
      <c r="H126" s="191"/>
      <c r="I126" s="191"/>
      <c r="J126" s="67"/>
      <c r="K126" s="67"/>
    </row>
    <row r="127" spans="1:11" ht="109.5" customHeight="1" x14ac:dyDescent="0.25">
      <c r="A127" s="72"/>
      <c r="B127" s="106" t="s">
        <v>305</v>
      </c>
      <c r="C127" s="119" t="s">
        <v>176</v>
      </c>
      <c r="D127" s="108" t="s">
        <v>18</v>
      </c>
      <c r="E127" s="120">
        <v>6</v>
      </c>
      <c r="F127" s="121"/>
      <c r="G127" s="122">
        <f t="shared" si="10"/>
        <v>0</v>
      </c>
      <c r="H127" s="191"/>
      <c r="I127" s="191"/>
      <c r="J127" s="67"/>
      <c r="K127" s="67"/>
    </row>
    <row r="128" spans="1:11" ht="39.6" x14ac:dyDescent="0.25">
      <c r="B128" s="106" t="s">
        <v>75</v>
      </c>
      <c r="C128" s="119" t="s">
        <v>19</v>
      </c>
      <c r="D128" s="108"/>
      <c r="E128" s="120"/>
      <c r="F128" s="121"/>
      <c r="G128" s="122">
        <f>+ROUND((SUM(G125:G127)*0.1),-1)</f>
        <v>0</v>
      </c>
      <c r="H128" s="191"/>
      <c r="I128" s="191"/>
      <c r="J128" s="67"/>
      <c r="K128" s="67"/>
    </row>
    <row r="129" spans="2:11" x14ac:dyDescent="0.25">
      <c r="B129" s="106"/>
      <c r="C129" s="124" t="s">
        <v>87</v>
      </c>
      <c r="D129" s="108"/>
      <c r="E129" s="120"/>
      <c r="F129" s="121"/>
      <c r="G129" s="123">
        <f>SUM(G125:G128)</f>
        <v>0</v>
      </c>
      <c r="H129" s="191"/>
      <c r="I129" s="191"/>
      <c r="J129" s="67"/>
      <c r="K129" s="67"/>
    </row>
    <row r="130" spans="2:11" x14ac:dyDescent="0.25">
      <c r="C130" s="76"/>
      <c r="D130" s="66"/>
      <c r="E130" s="75"/>
      <c r="F130" s="86"/>
      <c r="G130" s="68"/>
    </row>
    <row r="131" spans="2:11" x14ac:dyDescent="0.25">
      <c r="C131" s="76"/>
      <c r="D131" s="66"/>
      <c r="E131" s="75"/>
      <c r="F131" s="86"/>
      <c r="G131" s="68"/>
    </row>
    <row r="132" spans="2:11" x14ac:dyDescent="0.25">
      <c r="C132" s="73"/>
      <c r="D132" s="66"/>
      <c r="E132" s="74"/>
      <c r="F132" s="86"/>
      <c r="G132" s="68"/>
    </row>
    <row r="133" spans="2:11" x14ac:dyDescent="0.25">
      <c r="C133" s="73"/>
      <c r="D133" s="69"/>
      <c r="E133" s="82"/>
      <c r="F133" s="86"/>
      <c r="G133" s="68"/>
    </row>
    <row r="134" spans="2:11" x14ac:dyDescent="0.25">
      <c r="C134" s="73"/>
      <c r="D134" s="66"/>
      <c r="E134" s="75"/>
      <c r="F134" s="86"/>
      <c r="G134" s="68"/>
    </row>
    <row r="135" spans="2:11" x14ac:dyDescent="0.25">
      <c r="C135" s="77"/>
      <c r="D135" s="66"/>
      <c r="E135" s="75"/>
      <c r="F135" s="86"/>
      <c r="G135" s="68"/>
    </row>
    <row r="136" spans="2:11" x14ac:dyDescent="0.25">
      <c r="C136" s="75"/>
      <c r="D136" s="69"/>
      <c r="E136" s="75"/>
      <c r="F136" s="86"/>
      <c r="G136" s="68"/>
    </row>
    <row r="137" spans="2:11" x14ac:dyDescent="0.25">
      <c r="C137" s="68"/>
      <c r="D137" s="66"/>
      <c r="E137" s="74"/>
      <c r="F137" s="86"/>
      <c r="G137" s="68"/>
    </row>
    <row r="138" spans="2:11" x14ac:dyDescent="0.25">
      <c r="C138" s="67"/>
      <c r="D138" s="69"/>
      <c r="E138" s="75"/>
      <c r="F138" s="86"/>
      <c r="G138" s="68"/>
    </row>
    <row r="139" spans="2:11" x14ac:dyDescent="0.25">
      <c r="C139" s="73"/>
      <c r="D139" s="66"/>
      <c r="E139" s="75"/>
      <c r="F139" s="86"/>
      <c r="G139" s="68"/>
    </row>
    <row r="140" spans="2:11" x14ac:dyDescent="0.25">
      <c r="C140" s="68"/>
      <c r="D140" s="66"/>
      <c r="E140" s="75"/>
      <c r="F140" s="86"/>
      <c r="G140" s="68"/>
    </row>
    <row r="141" spans="2:11" x14ac:dyDescent="0.25">
      <c r="C141" s="73"/>
      <c r="D141" s="66"/>
      <c r="E141" s="75"/>
      <c r="F141" s="86"/>
      <c r="G141" s="68"/>
    </row>
    <row r="142" spans="2:11" x14ac:dyDescent="0.25">
      <c r="C142" s="73"/>
      <c r="D142" s="66"/>
      <c r="E142" s="75"/>
      <c r="F142" s="86"/>
      <c r="G142" s="68"/>
    </row>
    <row r="143" spans="2:11" x14ac:dyDescent="0.25">
      <c r="C143" s="68"/>
      <c r="D143" s="69"/>
      <c r="E143" s="75"/>
      <c r="F143" s="86"/>
      <c r="G143" s="68"/>
    </row>
    <row r="144" spans="2:11" x14ac:dyDescent="0.25">
      <c r="C144" s="73"/>
      <c r="D144" s="66"/>
      <c r="E144" s="75"/>
      <c r="F144" s="86"/>
      <c r="G144" s="68"/>
    </row>
    <row r="146" spans="2:7" x14ac:dyDescent="0.25">
      <c r="B146" s="51"/>
      <c r="D146" s="51"/>
      <c r="E146" s="51"/>
    </row>
    <row r="147" spans="2:7" x14ac:dyDescent="0.25">
      <c r="C147" s="73"/>
      <c r="D147" s="66"/>
      <c r="E147" s="75"/>
      <c r="F147" s="86"/>
      <c r="G147" s="68"/>
    </row>
    <row r="148" spans="2:7" x14ac:dyDescent="0.25">
      <c r="B148" s="51"/>
      <c r="D148" s="51"/>
      <c r="E148" s="51"/>
    </row>
    <row r="149" spans="2:7" x14ac:dyDescent="0.25">
      <c r="B149" s="51"/>
      <c r="D149" s="51"/>
      <c r="E149" s="51"/>
    </row>
    <row r="150" spans="2:7" x14ac:dyDescent="0.25">
      <c r="B150" s="51"/>
      <c r="D150" s="51"/>
      <c r="E150" s="51"/>
    </row>
    <row r="151" spans="2:7" x14ac:dyDescent="0.25">
      <c r="B151" s="51"/>
      <c r="D151" s="51"/>
      <c r="E151" s="51"/>
    </row>
    <row r="152" spans="2:7" x14ac:dyDescent="0.25">
      <c r="B152" s="94"/>
      <c r="C152" s="67"/>
      <c r="D152" s="69"/>
      <c r="E152" s="75"/>
      <c r="F152" s="86"/>
      <c r="G152" s="68"/>
    </row>
    <row r="153" spans="2:7" x14ac:dyDescent="0.25">
      <c r="B153" s="95"/>
      <c r="C153" s="72"/>
      <c r="D153" s="83"/>
      <c r="E153" s="81"/>
      <c r="F153" s="72"/>
      <c r="G153" s="72"/>
    </row>
    <row r="154" spans="2:7" x14ac:dyDescent="0.25">
      <c r="B154" s="95"/>
      <c r="C154" s="72"/>
      <c r="D154" s="83"/>
      <c r="E154" s="81"/>
      <c r="F154" s="72"/>
      <c r="G154" s="72"/>
    </row>
    <row r="155" spans="2:7" x14ac:dyDescent="0.25">
      <c r="B155" s="95"/>
      <c r="C155" s="72"/>
      <c r="D155" s="83"/>
      <c r="E155" s="81"/>
      <c r="F155" s="72"/>
      <c r="G155" s="72"/>
    </row>
    <row r="156" spans="2:7" x14ac:dyDescent="0.25">
      <c r="B156" s="95"/>
      <c r="C156" s="72"/>
      <c r="D156" s="83"/>
      <c r="E156" s="81"/>
      <c r="F156" s="72"/>
      <c r="G156" s="72"/>
    </row>
    <row r="157" spans="2:7" x14ac:dyDescent="0.25">
      <c r="B157" s="95"/>
      <c r="C157" s="72"/>
      <c r="D157" s="83"/>
      <c r="E157" s="81"/>
      <c r="F157" s="72"/>
      <c r="G157" s="72"/>
    </row>
    <row r="158" spans="2:7" x14ac:dyDescent="0.25">
      <c r="B158" s="95"/>
      <c r="C158" s="72"/>
      <c r="D158" s="83"/>
      <c r="E158" s="81"/>
      <c r="F158" s="72"/>
      <c r="G158" s="72"/>
    </row>
    <row r="159" spans="2:7" x14ac:dyDescent="0.25">
      <c r="B159" s="95"/>
      <c r="C159" s="72"/>
      <c r="D159" s="83"/>
      <c r="E159" s="81"/>
      <c r="F159" s="72"/>
      <c r="G159" s="72"/>
    </row>
    <row r="160" spans="2:7" x14ac:dyDescent="0.25">
      <c r="B160" s="95"/>
      <c r="C160" s="72"/>
      <c r="D160" s="83"/>
      <c r="E160" s="81"/>
      <c r="F160" s="72"/>
      <c r="G160" s="72"/>
    </row>
    <row r="161" spans="2:7" x14ac:dyDescent="0.25">
      <c r="B161" s="95"/>
      <c r="C161" s="72"/>
      <c r="D161" s="83"/>
      <c r="E161" s="81"/>
      <c r="F161" s="72"/>
      <c r="G161" s="72"/>
    </row>
    <row r="162" spans="2:7" x14ac:dyDescent="0.25">
      <c r="B162" s="95"/>
      <c r="C162" s="72"/>
      <c r="D162" s="83"/>
      <c r="E162" s="81"/>
      <c r="F162" s="72"/>
      <c r="G162" s="72"/>
    </row>
    <row r="163" spans="2:7" x14ac:dyDescent="0.25">
      <c r="B163" s="95"/>
      <c r="C163" s="72"/>
      <c r="D163" s="83"/>
      <c r="E163" s="81"/>
      <c r="F163" s="72"/>
      <c r="G163" s="72"/>
    </row>
    <row r="164" spans="2:7" x14ac:dyDescent="0.25">
      <c r="B164" s="95"/>
      <c r="C164" s="72"/>
      <c r="D164" s="83"/>
      <c r="E164" s="81"/>
      <c r="F164" s="72"/>
      <c r="G164" s="72"/>
    </row>
  </sheetData>
  <mergeCells count="5">
    <mergeCell ref="B12:G15"/>
    <mergeCell ref="B16:G16"/>
    <mergeCell ref="B17:G17"/>
    <mergeCell ref="B18:G18"/>
    <mergeCell ref="B19:G19"/>
  </mergeCells>
  <conditionalFormatting sqref="F29 F31">
    <cfRule type="cellIs" dxfId="11" priority="3" operator="equal">
      <formula>0</formula>
    </cfRule>
  </conditionalFormatting>
  <conditionalFormatting sqref="F35:F37">
    <cfRule type="cellIs" dxfId="10" priority="2" operator="equal">
      <formula>0</formula>
    </cfRule>
  </conditionalFormatting>
  <conditionalFormatting sqref="F30">
    <cfRule type="cellIs" dxfId="9" priority="1" operator="equal">
      <formula>0</formula>
    </cfRule>
  </conditionalFormatting>
  <pageMargins left="0.98425196850393704" right="0.39370078740157483" top="0.78740157480314965" bottom="0.78740157480314965" header="0.47244094488188981" footer="0"/>
  <pageSetup paperSize="9" scale="91" fitToHeight="10" orientation="portrait" r:id="rId1"/>
  <headerFooter alignWithMargins="0">
    <oddFooter>&amp;L&amp;A&amp;R&amp;9Stran &amp;P/&amp;N</oddFooter>
  </headerFooter>
  <rowBreaks count="4" manualBreakCount="4">
    <brk id="20" max="6" man="1"/>
    <brk id="39" max="6" man="1"/>
    <brk id="97" max="6" man="1"/>
    <brk id="123"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K167"/>
  <sheetViews>
    <sheetView view="pageBreakPreview" topLeftCell="B1" zoomScale="145" zoomScaleSheetLayoutView="145" workbookViewId="0">
      <selection activeCell="F2" sqref="F2"/>
    </sheetView>
  </sheetViews>
  <sheetFormatPr defaultColWidth="9.33203125" defaultRowHeight="13.2" x14ac:dyDescent="0.25"/>
  <cols>
    <col min="1" max="1" width="1.77734375" style="51" hidden="1" customWidth="1"/>
    <col min="2" max="2" width="7.109375" style="93" bestFit="1" customWidth="1"/>
    <col min="3" max="3" width="57.33203125" style="51" customWidth="1"/>
    <col min="4" max="4" width="6.6640625" style="71" customWidth="1"/>
    <col min="5" max="5" width="9.44140625" style="78" bestFit="1" customWidth="1"/>
    <col min="6" max="6" width="10.44140625" style="51" customWidth="1"/>
    <col min="7" max="7" width="16.44140625" style="51" customWidth="1"/>
    <col min="8" max="8" width="6.6640625" style="51" customWidth="1"/>
    <col min="9" max="9" width="18.44140625" style="51" customWidth="1"/>
    <col min="10" max="10" width="11.33203125" style="51" customWidth="1"/>
    <col min="11" max="16384" width="9.33203125" style="51"/>
  </cols>
  <sheetData>
    <row r="1" spans="1:9" ht="18.75" customHeight="1" x14ac:dyDescent="0.25">
      <c r="B1" s="96" t="s">
        <v>139</v>
      </c>
      <c r="C1" s="91" t="s">
        <v>213</v>
      </c>
      <c r="D1" s="92"/>
      <c r="E1" s="92"/>
      <c r="F1" s="92"/>
      <c r="G1" s="92"/>
    </row>
    <row r="2" spans="1:9" x14ac:dyDescent="0.25">
      <c r="B2" s="80"/>
      <c r="C2" s="88"/>
      <c r="D2" s="69"/>
      <c r="E2" s="75"/>
      <c r="F2" s="68"/>
    </row>
    <row r="3" spans="1:9" x14ac:dyDescent="0.25">
      <c r="B3" s="106" t="s">
        <v>10</v>
      </c>
      <c r="C3" s="107" t="s">
        <v>5</v>
      </c>
      <c r="D3" s="108"/>
      <c r="E3" s="109"/>
      <c r="F3" s="107"/>
      <c r="G3" s="110">
        <f>+G39</f>
        <v>0</v>
      </c>
    </row>
    <row r="4" spans="1:9" x14ac:dyDescent="0.25">
      <c r="B4" s="106" t="s">
        <v>11</v>
      </c>
      <c r="C4" s="107" t="s">
        <v>57</v>
      </c>
      <c r="D4" s="137"/>
      <c r="E4" s="109"/>
      <c r="F4" s="107"/>
      <c r="G4" s="110">
        <f>G69</f>
        <v>0</v>
      </c>
    </row>
    <row r="5" spans="1:9" x14ac:dyDescent="0.25">
      <c r="B5" s="106" t="s">
        <v>12</v>
      </c>
      <c r="C5" s="107" t="s">
        <v>58</v>
      </c>
      <c r="D5" s="108"/>
      <c r="E5" s="109"/>
      <c r="F5" s="107"/>
      <c r="G5" s="110">
        <f>+G78</f>
        <v>0</v>
      </c>
    </row>
    <row r="6" spans="1:9" x14ac:dyDescent="0.25">
      <c r="B6" s="106" t="s">
        <v>24</v>
      </c>
      <c r="C6" s="107" t="s">
        <v>7</v>
      </c>
      <c r="D6" s="108"/>
      <c r="E6" s="109"/>
      <c r="F6" s="107"/>
      <c r="G6" s="110">
        <f>+G99</f>
        <v>0</v>
      </c>
    </row>
    <row r="7" spans="1:9" x14ac:dyDescent="0.25">
      <c r="B7" s="106" t="s">
        <v>70</v>
      </c>
      <c r="C7" s="107" t="s">
        <v>8</v>
      </c>
      <c r="D7" s="108"/>
      <c r="E7" s="109"/>
      <c r="F7" s="107"/>
      <c r="G7" s="110">
        <f>+G126</f>
        <v>0</v>
      </c>
    </row>
    <row r="8" spans="1:9" x14ac:dyDescent="0.25">
      <c r="B8" s="111" t="s">
        <v>73</v>
      </c>
      <c r="C8" s="107" t="s">
        <v>175</v>
      </c>
      <c r="D8" s="108"/>
      <c r="E8" s="109"/>
      <c r="F8" s="107"/>
      <c r="G8" s="110">
        <f>+G132</f>
        <v>0</v>
      </c>
    </row>
    <row r="9" spans="1:9" x14ac:dyDescent="0.25">
      <c r="B9" s="106"/>
      <c r="C9" s="113" t="s">
        <v>0</v>
      </c>
      <c r="D9" s="85"/>
      <c r="E9" s="112"/>
      <c r="F9" s="114"/>
      <c r="G9" s="115">
        <f>SUM(G3:G8)</f>
        <v>0</v>
      </c>
      <c r="I9" s="51">
        <f>+G9/E$24</f>
        <v>0</v>
      </c>
    </row>
    <row r="10" spans="1:9" x14ac:dyDescent="0.25">
      <c r="B10" s="164"/>
      <c r="C10" s="165"/>
      <c r="D10" s="166"/>
      <c r="E10" s="167"/>
      <c r="F10" s="168"/>
      <c r="G10" s="169"/>
    </row>
    <row r="11" spans="1:9" x14ac:dyDescent="0.25">
      <c r="B11" s="175" t="s">
        <v>235</v>
      </c>
      <c r="C11" s="170"/>
      <c r="D11" s="171"/>
      <c r="E11" s="172"/>
      <c r="F11" s="173"/>
      <c r="G11" s="174"/>
    </row>
    <row r="12" spans="1:9" x14ac:dyDescent="0.25">
      <c r="B12" s="199" t="s">
        <v>238</v>
      </c>
      <c r="C12" s="200"/>
      <c r="D12" s="200"/>
      <c r="E12" s="200"/>
      <c r="F12" s="200"/>
      <c r="G12" s="200"/>
    </row>
    <row r="13" spans="1:9" x14ac:dyDescent="0.25">
      <c r="B13" s="200"/>
      <c r="C13" s="200"/>
      <c r="D13" s="200"/>
      <c r="E13" s="200"/>
      <c r="F13" s="200"/>
      <c r="G13" s="200"/>
    </row>
    <row r="14" spans="1:9" x14ac:dyDescent="0.25">
      <c r="B14" s="200"/>
      <c r="C14" s="200"/>
      <c r="D14" s="200"/>
      <c r="E14" s="200"/>
      <c r="F14" s="200"/>
      <c r="G14" s="200"/>
    </row>
    <row r="15" spans="1:9" ht="75.75" customHeight="1" x14ac:dyDescent="0.25">
      <c r="A15" s="99"/>
      <c r="B15" s="200"/>
      <c r="C15" s="200"/>
      <c r="D15" s="200"/>
      <c r="E15" s="200"/>
      <c r="F15" s="200"/>
      <c r="G15" s="200"/>
    </row>
    <row r="16" spans="1:9" ht="115.5" customHeight="1" x14ac:dyDescent="0.25">
      <c r="A16" s="99"/>
      <c r="B16" s="199" t="s">
        <v>239</v>
      </c>
      <c r="C16" s="200"/>
      <c r="D16" s="200"/>
      <c r="E16" s="200"/>
      <c r="F16" s="200"/>
      <c r="G16" s="200"/>
    </row>
    <row r="17" spans="1:11" ht="64.5" customHeight="1" x14ac:dyDescent="0.25">
      <c r="A17" s="99"/>
      <c r="B17" s="199" t="s">
        <v>240</v>
      </c>
      <c r="C17" s="200"/>
      <c r="D17" s="200"/>
      <c r="E17" s="200"/>
      <c r="F17" s="200"/>
      <c r="G17" s="200"/>
    </row>
    <row r="18" spans="1:11" ht="115.5" customHeight="1" x14ac:dyDescent="0.25">
      <c r="A18" s="99"/>
      <c r="B18" s="199" t="s">
        <v>241</v>
      </c>
      <c r="C18" s="200"/>
      <c r="D18" s="200"/>
      <c r="E18" s="200"/>
      <c r="F18" s="200"/>
      <c r="G18" s="200"/>
    </row>
    <row r="19" spans="1:11" ht="37.5" customHeight="1" x14ac:dyDescent="0.25">
      <c r="A19" s="99"/>
      <c r="B19" s="199" t="s">
        <v>242</v>
      </c>
      <c r="C19" s="200"/>
      <c r="D19" s="200"/>
      <c r="E19" s="200"/>
      <c r="F19" s="200"/>
      <c r="G19" s="200"/>
    </row>
    <row r="20" spans="1:11" x14ac:dyDescent="0.25">
      <c r="A20" s="99"/>
      <c r="B20" s="163"/>
      <c r="C20" s="163"/>
      <c r="D20" s="163"/>
      <c r="E20" s="163"/>
      <c r="F20" s="163"/>
      <c r="G20" s="163"/>
    </row>
    <row r="21" spans="1:11" ht="26.4" x14ac:dyDescent="0.25">
      <c r="A21" s="99"/>
      <c r="B21" s="177" t="s">
        <v>13</v>
      </c>
      <c r="C21" s="178" t="s">
        <v>14</v>
      </c>
      <c r="D21" s="177" t="s">
        <v>15</v>
      </c>
      <c r="E21" s="177" t="s">
        <v>16</v>
      </c>
      <c r="F21" s="177" t="s">
        <v>133</v>
      </c>
      <c r="G21" s="177" t="s">
        <v>134</v>
      </c>
      <c r="H21" s="67"/>
      <c r="I21" s="67"/>
      <c r="J21" s="67"/>
      <c r="K21" s="67"/>
    </row>
    <row r="22" spans="1:11" x14ac:dyDescent="0.25">
      <c r="A22" s="99"/>
      <c r="B22" s="84" t="s">
        <v>10</v>
      </c>
      <c r="C22" s="124" t="s">
        <v>5</v>
      </c>
      <c r="D22" s="108"/>
      <c r="E22" s="109"/>
      <c r="F22" s="125"/>
      <c r="G22" s="125"/>
      <c r="H22" s="67"/>
      <c r="I22" s="67"/>
      <c r="J22" s="67"/>
      <c r="K22" s="67"/>
    </row>
    <row r="23" spans="1:11" x14ac:dyDescent="0.25">
      <c r="A23" s="99"/>
      <c r="B23" s="106" t="s">
        <v>17</v>
      </c>
      <c r="C23" s="125" t="s">
        <v>45</v>
      </c>
      <c r="D23" s="108"/>
      <c r="E23" s="109"/>
      <c r="F23" s="125"/>
      <c r="G23" s="125"/>
      <c r="H23" s="67"/>
      <c r="I23" s="67"/>
      <c r="J23" s="67"/>
      <c r="K23" s="67"/>
    </row>
    <row r="24" spans="1:11" ht="52.8" x14ac:dyDescent="0.25">
      <c r="A24" s="99"/>
      <c r="B24" s="106" t="s">
        <v>111</v>
      </c>
      <c r="C24" s="179" t="s">
        <v>38</v>
      </c>
      <c r="D24" s="180" t="s">
        <v>1</v>
      </c>
      <c r="E24" s="120">
        <v>682.39</v>
      </c>
      <c r="F24" s="121"/>
      <c r="G24" s="122">
        <f>+ROUND((E24*F24),2)</f>
        <v>0</v>
      </c>
      <c r="H24" s="67"/>
      <c r="I24" s="67"/>
      <c r="J24" s="67"/>
      <c r="K24" s="67"/>
    </row>
    <row r="25" spans="1:11" ht="26.4" x14ac:dyDescent="0.25">
      <c r="A25" s="99"/>
      <c r="B25" s="106" t="s">
        <v>96</v>
      </c>
      <c r="C25" s="126" t="s">
        <v>39</v>
      </c>
      <c r="D25" s="181" t="s">
        <v>2</v>
      </c>
      <c r="E25" s="120">
        <v>32</v>
      </c>
      <c r="F25" s="121"/>
      <c r="G25" s="122">
        <f>+ROUND((E25*F25),2)</f>
        <v>0</v>
      </c>
      <c r="H25" s="67"/>
      <c r="I25" s="67"/>
      <c r="J25" s="67"/>
      <c r="K25" s="67"/>
    </row>
    <row r="26" spans="1:11" ht="52.8" x14ac:dyDescent="0.25">
      <c r="A26" s="99"/>
      <c r="B26" s="106" t="s">
        <v>97</v>
      </c>
      <c r="C26" s="126" t="s">
        <v>126</v>
      </c>
      <c r="D26" s="108" t="s">
        <v>1</v>
      </c>
      <c r="E26" s="120">
        <v>682.39</v>
      </c>
      <c r="F26" s="121"/>
      <c r="G26" s="122">
        <f>+ROUND((E26*F26),2)</f>
        <v>0</v>
      </c>
      <c r="H26" s="67"/>
      <c r="I26" s="67"/>
      <c r="J26" s="67"/>
      <c r="K26" s="67"/>
    </row>
    <row r="27" spans="1:11" ht="39.6" x14ac:dyDescent="0.25">
      <c r="A27" s="99"/>
      <c r="B27" s="106" t="s">
        <v>98</v>
      </c>
      <c r="C27" s="127" t="s">
        <v>40</v>
      </c>
      <c r="D27" s="108" t="s">
        <v>1</v>
      </c>
      <c r="E27" s="120">
        <v>682.39</v>
      </c>
      <c r="F27" s="121"/>
      <c r="G27" s="122">
        <f>+ROUND((E27*F27),2)</f>
        <v>0</v>
      </c>
      <c r="H27" s="67"/>
      <c r="I27" s="67"/>
      <c r="J27" s="67"/>
      <c r="K27" s="67"/>
    </row>
    <row r="28" spans="1:11" x14ac:dyDescent="0.25">
      <c r="A28" s="99"/>
      <c r="B28" s="106" t="s">
        <v>21</v>
      </c>
      <c r="C28" s="182" t="s">
        <v>47</v>
      </c>
      <c r="D28" s="108"/>
      <c r="E28" s="120"/>
      <c r="F28" s="121"/>
      <c r="G28" s="122"/>
      <c r="H28" s="67"/>
      <c r="I28" s="67"/>
      <c r="J28" s="67"/>
      <c r="K28" s="67"/>
    </row>
    <row r="29" spans="1:11" ht="39.6" x14ac:dyDescent="0.25">
      <c r="A29" s="99"/>
      <c r="B29" s="183" t="s">
        <v>41</v>
      </c>
      <c r="C29" s="184" t="s">
        <v>49</v>
      </c>
      <c r="D29" s="185" t="s">
        <v>1</v>
      </c>
      <c r="E29" s="186">
        <v>682.39</v>
      </c>
      <c r="F29" s="187"/>
      <c r="G29" s="128">
        <f t="shared" ref="G29:G33" si="0">E29*F29</f>
        <v>0</v>
      </c>
      <c r="H29" s="67"/>
      <c r="I29" s="67"/>
      <c r="J29" s="67"/>
      <c r="K29" s="67"/>
    </row>
    <row r="30" spans="1:11" ht="154.5" customHeight="1" x14ac:dyDescent="0.25">
      <c r="A30" s="99"/>
      <c r="B30" s="183" t="s">
        <v>42</v>
      </c>
      <c r="C30" s="184" t="s">
        <v>142</v>
      </c>
      <c r="D30" s="185" t="s">
        <v>1</v>
      </c>
      <c r="E30" s="186">
        <v>682.39</v>
      </c>
      <c r="F30" s="187"/>
      <c r="G30" s="128">
        <f t="shared" si="0"/>
        <v>0</v>
      </c>
      <c r="H30" s="67"/>
      <c r="I30" s="67"/>
      <c r="J30" s="67"/>
      <c r="K30" s="67"/>
    </row>
    <row r="31" spans="1:11" ht="66" x14ac:dyDescent="0.25">
      <c r="A31" s="99"/>
      <c r="B31" s="183" t="s">
        <v>43</v>
      </c>
      <c r="C31" s="184" t="s">
        <v>86</v>
      </c>
      <c r="D31" s="185" t="s">
        <v>1</v>
      </c>
      <c r="E31" s="186">
        <v>682.39</v>
      </c>
      <c r="F31" s="187"/>
      <c r="G31" s="128">
        <f t="shared" si="0"/>
        <v>0</v>
      </c>
      <c r="H31" s="67"/>
      <c r="I31" s="67"/>
      <c r="J31" s="67"/>
      <c r="K31" s="67"/>
    </row>
    <row r="32" spans="1:11" ht="52.8" x14ac:dyDescent="0.25">
      <c r="A32" s="99"/>
      <c r="B32" s="183" t="s">
        <v>44</v>
      </c>
      <c r="C32" s="188" t="s">
        <v>51</v>
      </c>
      <c r="D32" s="185" t="s">
        <v>18</v>
      </c>
      <c r="E32" s="186">
        <v>12</v>
      </c>
      <c r="F32" s="121"/>
      <c r="G32" s="128">
        <f t="shared" si="0"/>
        <v>0</v>
      </c>
      <c r="H32" s="67"/>
      <c r="I32" s="67"/>
      <c r="J32" s="67"/>
      <c r="K32" s="67"/>
    </row>
    <row r="33" spans="1:11" ht="39.6" x14ac:dyDescent="0.25">
      <c r="A33" s="99"/>
      <c r="B33" s="106" t="s">
        <v>143</v>
      </c>
      <c r="C33" s="119" t="s">
        <v>112</v>
      </c>
      <c r="D33" s="108" t="s">
        <v>29</v>
      </c>
      <c r="E33" s="120">
        <v>1</v>
      </c>
      <c r="F33" s="121"/>
      <c r="G33" s="128">
        <f t="shared" si="0"/>
        <v>0</v>
      </c>
      <c r="H33" s="67"/>
      <c r="I33" s="67"/>
      <c r="J33" s="67"/>
      <c r="K33" s="67"/>
    </row>
    <row r="34" spans="1:11" x14ac:dyDescent="0.25">
      <c r="A34" s="99"/>
      <c r="B34" s="106" t="s">
        <v>46</v>
      </c>
      <c r="C34" s="119" t="s">
        <v>52</v>
      </c>
      <c r="D34" s="108"/>
      <c r="E34" s="120"/>
      <c r="F34" s="121"/>
      <c r="G34" s="128"/>
      <c r="H34" s="67"/>
      <c r="I34" s="67"/>
      <c r="J34" s="67"/>
      <c r="K34" s="67"/>
    </row>
    <row r="35" spans="1:11" ht="26.4" x14ac:dyDescent="0.25">
      <c r="A35" s="99"/>
      <c r="B35" s="183" t="s">
        <v>48</v>
      </c>
      <c r="C35" s="184" t="s">
        <v>53</v>
      </c>
      <c r="D35" s="185" t="s">
        <v>9</v>
      </c>
      <c r="E35" s="186">
        <v>16</v>
      </c>
      <c r="F35" s="187"/>
      <c r="G35" s="128">
        <f>E35*F35</f>
        <v>0</v>
      </c>
      <c r="H35" s="67"/>
      <c r="I35" s="67"/>
      <c r="J35" s="67"/>
      <c r="K35" s="67"/>
    </row>
    <row r="36" spans="1:11" ht="26.4" x14ac:dyDescent="0.25">
      <c r="A36" s="99"/>
      <c r="B36" s="106" t="s">
        <v>50</v>
      </c>
      <c r="C36" s="184" t="s">
        <v>55</v>
      </c>
      <c r="D36" s="185" t="s">
        <v>9</v>
      </c>
      <c r="E36" s="186">
        <v>7</v>
      </c>
      <c r="F36" s="187"/>
      <c r="G36" s="128">
        <f>E36*F36</f>
        <v>0</v>
      </c>
      <c r="H36" s="67"/>
      <c r="I36" s="67"/>
      <c r="J36" s="67"/>
      <c r="K36" s="67"/>
    </row>
    <row r="37" spans="1:11" ht="26.4" x14ac:dyDescent="0.25">
      <c r="A37" s="99"/>
      <c r="B37" s="106" t="s">
        <v>113</v>
      </c>
      <c r="C37" s="119" t="s">
        <v>56</v>
      </c>
      <c r="D37" s="185" t="s">
        <v>9</v>
      </c>
      <c r="E37" s="186">
        <v>3</v>
      </c>
      <c r="F37" s="187"/>
      <c r="G37" s="128">
        <f>E37*F37</f>
        <v>0</v>
      </c>
      <c r="H37" s="67"/>
      <c r="I37" s="67"/>
      <c r="J37" s="67"/>
      <c r="K37" s="67"/>
    </row>
    <row r="38" spans="1:11" ht="39.6" x14ac:dyDescent="0.25">
      <c r="A38" s="99"/>
      <c r="B38" s="106" t="s">
        <v>54</v>
      </c>
      <c r="C38" s="119" t="s">
        <v>19</v>
      </c>
      <c r="D38" s="108"/>
      <c r="E38" s="120"/>
      <c r="F38" s="121"/>
      <c r="G38" s="122">
        <f>+ROUND((SUM(G24:G37)*0.1),-1)</f>
        <v>0</v>
      </c>
      <c r="H38" s="67"/>
      <c r="I38" s="67"/>
      <c r="J38" s="67"/>
      <c r="K38" s="67"/>
    </row>
    <row r="39" spans="1:11" x14ac:dyDescent="0.25">
      <c r="A39" s="99"/>
      <c r="B39" s="106"/>
      <c r="C39" s="124" t="s">
        <v>6</v>
      </c>
      <c r="D39" s="108"/>
      <c r="E39" s="120"/>
      <c r="F39" s="121"/>
      <c r="G39" s="123">
        <f>SUM(G24:G38)</f>
        <v>0</v>
      </c>
      <c r="H39" s="67"/>
      <c r="I39" s="67"/>
      <c r="J39" s="67"/>
      <c r="K39" s="67"/>
    </row>
    <row r="40" spans="1:11" x14ac:dyDescent="0.25">
      <c r="A40" s="99"/>
      <c r="B40" s="84" t="s">
        <v>11</v>
      </c>
      <c r="C40" s="124" t="s">
        <v>57</v>
      </c>
      <c r="D40" s="108"/>
      <c r="E40" s="109"/>
      <c r="F40" s="125"/>
      <c r="G40" s="125"/>
      <c r="H40" s="67"/>
      <c r="I40" s="67"/>
      <c r="J40" s="67"/>
      <c r="K40" s="67"/>
    </row>
    <row r="41" spans="1:11" ht="26.4" x14ac:dyDescent="0.25">
      <c r="A41" s="99"/>
      <c r="B41" s="84"/>
      <c r="C41" s="127" t="s">
        <v>204</v>
      </c>
      <c r="D41" s="108"/>
      <c r="E41" s="109"/>
      <c r="F41" s="125"/>
      <c r="G41" s="125"/>
      <c r="H41" s="67"/>
      <c r="I41" s="67"/>
      <c r="J41" s="67"/>
      <c r="K41" s="67"/>
    </row>
    <row r="42" spans="1:11" x14ac:dyDescent="0.25">
      <c r="A42" s="99"/>
      <c r="B42" s="106" t="s">
        <v>144</v>
      </c>
      <c r="C42" s="125" t="s">
        <v>23</v>
      </c>
      <c r="D42" s="108"/>
      <c r="E42" s="109"/>
      <c r="F42" s="125"/>
      <c r="G42" s="125"/>
      <c r="H42" s="67"/>
      <c r="I42" s="67"/>
      <c r="J42" s="67"/>
      <c r="K42" s="67"/>
    </row>
    <row r="43" spans="1:11" ht="26.4" x14ac:dyDescent="0.25">
      <c r="A43" s="99"/>
      <c r="B43" s="106" t="s">
        <v>190</v>
      </c>
      <c r="C43" s="179" t="s">
        <v>189</v>
      </c>
      <c r="D43" s="180" t="s">
        <v>1</v>
      </c>
      <c r="E43" s="120">
        <v>682.39</v>
      </c>
      <c r="F43" s="121"/>
      <c r="G43" s="122">
        <f>+ROUND((E43*F43),2)</f>
        <v>0</v>
      </c>
      <c r="H43" s="67" t="s">
        <v>253</v>
      </c>
      <c r="I43" s="67"/>
      <c r="J43" s="67"/>
      <c r="K43" s="67"/>
    </row>
    <row r="44" spans="1:11" ht="26.4" x14ac:dyDescent="0.25">
      <c r="A44" s="99"/>
      <c r="B44" s="106" t="s">
        <v>145</v>
      </c>
      <c r="C44" s="179" t="s">
        <v>191</v>
      </c>
      <c r="D44" s="180" t="s">
        <v>18</v>
      </c>
      <c r="E44" s="189">
        <v>34.119500000000002</v>
      </c>
      <c r="F44" s="121"/>
      <c r="G44" s="122">
        <f>+ROUND((E44*F44),2)</f>
        <v>0</v>
      </c>
      <c r="H44" s="67">
        <f>K44+K45</f>
        <v>94</v>
      </c>
      <c r="I44" s="67"/>
      <c r="J44" s="67" t="s">
        <v>273</v>
      </c>
      <c r="K44" s="67">
        <v>54</v>
      </c>
    </row>
    <row r="45" spans="1:11" x14ac:dyDescent="0.25">
      <c r="A45" s="99"/>
      <c r="B45" s="106" t="s">
        <v>147</v>
      </c>
      <c r="C45" s="179" t="s">
        <v>146</v>
      </c>
      <c r="D45" s="180" t="s">
        <v>1</v>
      </c>
      <c r="E45" s="120">
        <v>54</v>
      </c>
      <c r="F45" s="121"/>
      <c r="G45" s="122">
        <f>+ROUND((E45*F45),2)</f>
        <v>0</v>
      </c>
      <c r="H45" s="67"/>
      <c r="I45" s="67"/>
      <c r="J45" s="67" t="s">
        <v>272</v>
      </c>
      <c r="K45" s="67">
        <v>40</v>
      </c>
    </row>
    <row r="46" spans="1:11" ht="39.6" x14ac:dyDescent="0.25">
      <c r="A46" s="99"/>
      <c r="B46" s="106" t="s">
        <v>168</v>
      </c>
      <c r="C46" s="119" t="s">
        <v>148</v>
      </c>
      <c r="D46" s="108" t="s">
        <v>3</v>
      </c>
      <c r="E46" s="120">
        <v>1882.848</v>
      </c>
      <c r="F46" s="121"/>
      <c r="G46" s="122">
        <f>+ROUND((E46*F46),2)</f>
        <v>0</v>
      </c>
      <c r="H46" s="67">
        <f>E24*3.2</f>
        <v>2183.6480000000001</v>
      </c>
      <c r="I46" s="67"/>
      <c r="J46" s="67"/>
      <c r="K46" s="67"/>
    </row>
    <row r="47" spans="1:11" ht="52.8" x14ac:dyDescent="0.25">
      <c r="A47" s="99"/>
      <c r="B47" s="106" t="s">
        <v>192</v>
      </c>
      <c r="C47" s="119" t="s">
        <v>169</v>
      </c>
      <c r="D47" s="108" t="s">
        <v>4</v>
      </c>
      <c r="E47" s="120">
        <v>614.15099999999995</v>
      </c>
      <c r="F47" s="121"/>
      <c r="G47" s="122">
        <f>+ROUND((E47*F47),2)</f>
        <v>0</v>
      </c>
      <c r="H47" s="67"/>
      <c r="I47" s="67"/>
      <c r="J47" s="67"/>
      <c r="K47" s="67"/>
    </row>
    <row r="48" spans="1:11" x14ac:dyDescent="0.25">
      <c r="A48" s="99"/>
      <c r="B48" s="106" t="s">
        <v>149</v>
      </c>
      <c r="C48" s="125" t="s">
        <v>150</v>
      </c>
      <c r="D48" s="108"/>
      <c r="E48" s="120"/>
      <c r="F48" s="121"/>
      <c r="G48" s="122"/>
      <c r="H48" s="67"/>
      <c r="I48" s="67"/>
      <c r="J48" s="67"/>
      <c r="K48" s="67"/>
    </row>
    <row r="49" spans="1:11" ht="39.6" x14ac:dyDescent="0.25">
      <c r="A49" s="99"/>
      <c r="B49" s="106" t="s">
        <v>151</v>
      </c>
      <c r="C49" s="119" t="s">
        <v>233</v>
      </c>
      <c r="D49" s="108" t="s">
        <v>4</v>
      </c>
      <c r="E49" s="120">
        <v>1310.1888000000001</v>
      </c>
      <c r="F49" s="121"/>
      <c r="G49" s="122">
        <f t="shared" ref="G49:G67" si="1">+ROUND((E49*F49),2)</f>
        <v>0</v>
      </c>
      <c r="H49" s="67"/>
      <c r="I49" s="67"/>
      <c r="J49" s="67"/>
      <c r="K49" s="67"/>
    </row>
    <row r="50" spans="1:11" ht="39.6" x14ac:dyDescent="0.25">
      <c r="A50" s="99"/>
      <c r="B50" s="106" t="s">
        <v>225</v>
      </c>
      <c r="C50" s="119" t="s">
        <v>234</v>
      </c>
      <c r="D50" s="108" t="s">
        <v>3</v>
      </c>
      <c r="E50" s="120">
        <v>2402.0128000000004</v>
      </c>
      <c r="F50" s="121"/>
      <c r="G50" s="122">
        <f t="shared" si="1"/>
        <v>0</v>
      </c>
      <c r="H50" s="67"/>
      <c r="I50" s="67"/>
      <c r="J50" s="67"/>
      <c r="K50" s="67"/>
    </row>
    <row r="51" spans="1:11" ht="39.6" x14ac:dyDescent="0.25">
      <c r="A51" s="99"/>
      <c r="B51" s="106" t="s">
        <v>153</v>
      </c>
      <c r="C51" s="119" t="s">
        <v>203</v>
      </c>
      <c r="D51" s="108" t="s">
        <v>4</v>
      </c>
      <c r="E51" s="120">
        <v>873.45920000000012</v>
      </c>
      <c r="F51" s="121"/>
      <c r="G51" s="122">
        <f t="shared" si="1"/>
        <v>0</v>
      </c>
      <c r="H51" s="67"/>
      <c r="I51" s="67"/>
      <c r="J51" s="67"/>
      <c r="K51" s="67"/>
    </row>
    <row r="52" spans="1:11" x14ac:dyDescent="0.25">
      <c r="A52" s="99"/>
      <c r="B52" s="106" t="s">
        <v>154</v>
      </c>
      <c r="C52" s="119" t="s">
        <v>152</v>
      </c>
      <c r="D52" s="108" t="s">
        <v>3</v>
      </c>
      <c r="E52" s="120">
        <v>2183.6480000000001</v>
      </c>
      <c r="F52" s="121"/>
      <c r="G52" s="122">
        <f t="shared" si="1"/>
        <v>0</v>
      </c>
      <c r="H52" s="67"/>
      <c r="I52" s="67"/>
      <c r="J52" s="67"/>
      <c r="K52" s="67"/>
    </row>
    <row r="53" spans="1:11" ht="52.8" x14ac:dyDescent="0.25">
      <c r="A53" s="99"/>
      <c r="B53" s="106" t="s">
        <v>156</v>
      </c>
      <c r="C53" s="119" t="s">
        <v>232</v>
      </c>
      <c r="D53" s="108" t="s">
        <v>4</v>
      </c>
      <c r="E53" s="120">
        <v>436.72960000000006</v>
      </c>
      <c r="F53" s="121"/>
      <c r="G53" s="122">
        <f t="shared" si="1"/>
        <v>0</v>
      </c>
      <c r="H53" s="67"/>
      <c r="I53" s="67"/>
      <c r="J53" s="67"/>
      <c r="K53" s="67"/>
    </row>
    <row r="54" spans="1:11" ht="26.4" x14ac:dyDescent="0.25">
      <c r="A54" s="99"/>
      <c r="B54" s="106" t="s">
        <v>200</v>
      </c>
      <c r="C54" s="119" t="s">
        <v>155</v>
      </c>
      <c r="D54" s="108" t="s">
        <v>3</v>
      </c>
      <c r="E54" s="120">
        <v>1882.848</v>
      </c>
      <c r="F54" s="121"/>
      <c r="G54" s="122">
        <f t="shared" si="1"/>
        <v>0</v>
      </c>
      <c r="H54" s="67"/>
      <c r="I54" s="67"/>
      <c r="J54" s="67"/>
      <c r="K54" s="67"/>
    </row>
    <row r="55" spans="1:11" ht="26.4" x14ac:dyDescent="0.25">
      <c r="A55" s="99"/>
      <c r="B55" s="106" t="s">
        <v>201</v>
      </c>
      <c r="C55" s="119" t="s">
        <v>157</v>
      </c>
      <c r="D55" s="108" t="s">
        <v>3</v>
      </c>
      <c r="E55" s="120">
        <v>1882.848</v>
      </c>
      <c r="F55" s="121"/>
      <c r="G55" s="122">
        <f t="shared" si="1"/>
        <v>0</v>
      </c>
      <c r="H55" s="67"/>
      <c r="I55" s="67"/>
      <c r="J55" s="67"/>
      <c r="K55" s="67"/>
    </row>
    <row r="56" spans="1:11" ht="26.4" x14ac:dyDescent="0.25">
      <c r="A56" s="99"/>
      <c r="B56" s="106" t="s">
        <v>158</v>
      </c>
      <c r="C56" s="119" t="s">
        <v>159</v>
      </c>
      <c r="D56" s="108" t="s">
        <v>3</v>
      </c>
      <c r="E56" s="120">
        <v>27</v>
      </c>
      <c r="F56" s="121"/>
      <c r="G56" s="122">
        <f t="shared" si="1"/>
        <v>0</v>
      </c>
      <c r="H56" s="67"/>
      <c r="I56" s="67"/>
      <c r="J56" s="67"/>
      <c r="K56" s="67"/>
    </row>
    <row r="57" spans="1:11" ht="26.4" x14ac:dyDescent="0.25">
      <c r="A57" s="99"/>
      <c r="B57" s="106" t="s">
        <v>160</v>
      </c>
      <c r="C57" s="119" t="s">
        <v>161</v>
      </c>
      <c r="D57" s="108" t="s">
        <v>3</v>
      </c>
      <c r="E57" s="120">
        <v>1882.848</v>
      </c>
      <c r="F57" s="121"/>
      <c r="G57" s="122">
        <f t="shared" si="1"/>
        <v>0</v>
      </c>
      <c r="H57" s="67"/>
      <c r="I57" s="67"/>
      <c r="J57" s="67"/>
      <c r="K57" s="67"/>
    </row>
    <row r="58" spans="1:11" ht="52.8" x14ac:dyDescent="0.25">
      <c r="A58" s="99"/>
      <c r="B58" s="106" t="s">
        <v>245</v>
      </c>
      <c r="C58" s="119" t="s">
        <v>162</v>
      </c>
      <c r="D58" s="108" t="s">
        <v>20</v>
      </c>
      <c r="E58" s="120">
        <v>54</v>
      </c>
      <c r="F58" s="121"/>
      <c r="G58" s="122">
        <f t="shared" si="1"/>
        <v>0</v>
      </c>
      <c r="H58" s="67"/>
      <c r="I58" s="67"/>
      <c r="J58" s="67"/>
      <c r="K58" s="67"/>
    </row>
    <row r="59" spans="1:11" ht="44.25" customHeight="1" x14ac:dyDescent="0.25">
      <c r="A59" s="99"/>
      <c r="B59" s="106" t="s">
        <v>170</v>
      </c>
      <c r="C59" s="119" t="s">
        <v>172</v>
      </c>
      <c r="D59" s="108" t="s">
        <v>20</v>
      </c>
      <c r="E59" s="120">
        <v>35</v>
      </c>
      <c r="F59" s="121"/>
      <c r="G59" s="122">
        <f t="shared" si="1"/>
        <v>0</v>
      </c>
      <c r="H59" s="67"/>
      <c r="I59" s="67"/>
      <c r="J59" s="67"/>
      <c r="K59" s="67"/>
    </row>
    <row r="60" spans="1:11" ht="28.5" customHeight="1" x14ac:dyDescent="0.25">
      <c r="A60" s="99"/>
      <c r="B60" s="106" t="s">
        <v>171</v>
      </c>
      <c r="C60" s="119" t="s">
        <v>173</v>
      </c>
      <c r="D60" s="108" t="s">
        <v>20</v>
      </c>
      <c r="E60" s="120">
        <v>10</v>
      </c>
      <c r="F60" s="121"/>
      <c r="G60" s="122">
        <f t="shared" si="1"/>
        <v>0</v>
      </c>
      <c r="H60" s="67"/>
      <c r="I60" s="67"/>
      <c r="J60" s="67"/>
      <c r="K60" s="67"/>
    </row>
    <row r="61" spans="1:11" ht="28.5" customHeight="1" x14ac:dyDescent="0.25">
      <c r="A61" s="99"/>
      <c r="B61" s="106" t="s">
        <v>178</v>
      </c>
      <c r="C61" s="119" t="s">
        <v>198</v>
      </c>
      <c r="D61" s="108" t="s">
        <v>20</v>
      </c>
      <c r="E61" s="120">
        <v>25</v>
      </c>
      <c r="F61" s="121"/>
      <c r="G61" s="122">
        <f t="shared" si="1"/>
        <v>0</v>
      </c>
      <c r="H61" s="67"/>
      <c r="I61" s="67"/>
      <c r="J61" s="67"/>
      <c r="K61" s="67"/>
    </row>
    <row r="62" spans="1:11" ht="26.4" x14ac:dyDescent="0.25">
      <c r="A62" s="99"/>
      <c r="B62" s="106" t="s">
        <v>179</v>
      </c>
      <c r="C62" s="119" t="s">
        <v>202</v>
      </c>
      <c r="D62" s="108" t="s">
        <v>2</v>
      </c>
      <c r="E62" s="120">
        <v>11</v>
      </c>
      <c r="F62" s="121"/>
      <c r="G62" s="122">
        <f t="shared" si="1"/>
        <v>0</v>
      </c>
      <c r="H62" s="67"/>
      <c r="I62" s="67"/>
      <c r="J62" s="67"/>
      <c r="K62" s="67"/>
    </row>
    <row r="63" spans="1:11" x14ac:dyDescent="0.25">
      <c r="A63" s="99"/>
      <c r="B63" s="106" t="s">
        <v>163</v>
      </c>
      <c r="C63" s="125" t="s">
        <v>164</v>
      </c>
      <c r="D63" s="108"/>
      <c r="E63" s="120"/>
      <c r="F63" s="121"/>
      <c r="G63" s="122"/>
      <c r="H63" s="67"/>
      <c r="I63" s="67"/>
      <c r="J63" s="67"/>
      <c r="K63" s="67"/>
    </row>
    <row r="64" spans="1:11" ht="39.6" x14ac:dyDescent="0.25">
      <c r="A64" s="99"/>
      <c r="B64" s="106" t="s">
        <v>165</v>
      </c>
      <c r="C64" s="119" t="s">
        <v>270</v>
      </c>
      <c r="D64" s="108" t="s">
        <v>18</v>
      </c>
      <c r="E64" s="120">
        <v>3</v>
      </c>
      <c r="F64" s="121"/>
      <c r="G64" s="122">
        <f t="shared" ref="G64:G65" si="2">+ROUND((E64*F64),2)</f>
        <v>0</v>
      </c>
      <c r="H64" s="67"/>
      <c r="I64" s="67"/>
      <c r="J64" s="67"/>
      <c r="K64" s="67"/>
    </row>
    <row r="65" spans="1:11" ht="52.8" x14ac:dyDescent="0.25">
      <c r="A65" s="99"/>
      <c r="B65" s="106" t="s">
        <v>266</v>
      </c>
      <c r="C65" s="119" t="s">
        <v>247</v>
      </c>
      <c r="D65" s="108" t="s">
        <v>18</v>
      </c>
      <c r="E65" s="120">
        <v>3</v>
      </c>
      <c r="F65" s="121"/>
      <c r="G65" s="122">
        <f t="shared" si="2"/>
        <v>0</v>
      </c>
      <c r="H65" s="67"/>
      <c r="I65" s="67"/>
      <c r="J65" s="67"/>
      <c r="K65" s="67"/>
    </row>
    <row r="66" spans="1:11" ht="39.6" x14ac:dyDescent="0.25">
      <c r="A66" s="99"/>
      <c r="B66" s="106" t="s">
        <v>269</v>
      </c>
      <c r="C66" s="119" t="s">
        <v>278</v>
      </c>
      <c r="D66" s="108" t="s">
        <v>18</v>
      </c>
      <c r="E66" s="120">
        <v>2</v>
      </c>
      <c r="F66" s="121"/>
      <c r="G66" s="122">
        <f t="shared" ref="G66" si="3">+ROUND((E66*F66),2)</f>
        <v>0</v>
      </c>
      <c r="H66" s="67"/>
      <c r="I66" s="67"/>
      <c r="J66" s="67"/>
      <c r="K66" s="67"/>
    </row>
    <row r="67" spans="1:11" ht="26.4" x14ac:dyDescent="0.25">
      <c r="A67" s="99"/>
      <c r="B67" s="106" t="s">
        <v>274</v>
      </c>
      <c r="C67" s="119" t="s">
        <v>275</v>
      </c>
      <c r="D67" s="108" t="s">
        <v>18</v>
      </c>
      <c r="E67" s="120">
        <v>2</v>
      </c>
      <c r="F67" s="121"/>
      <c r="G67" s="122">
        <f t="shared" si="1"/>
        <v>0</v>
      </c>
      <c r="H67" s="67"/>
      <c r="I67" s="67"/>
      <c r="J67" s="67"/>
      <c r="K67" s="67"/>
    </row>
    <row r="68" spans="1:11" ht="39.6" x14ac:dyDescent="0.25">
      <c r="A68" s="99"/>
      <c r="B68" s="106" t="s">
        <v>166</v>
      </c>
      <c r="C68" s="119" t="s">
        <v>19</v>
      </c>
      <c r="D68" s="108"/>
      <c r="E68" s="120"/>
      <c r="F68" s="121"/>
      <c r="G68" s="122">
        <f>+ROUND((SUM(G44:G67)*0.1),-1)</f>
        <v>0</v>
      </c>
      <c r="H68" s="67"/>
      <c r="I68" s="67"/>
      <c r="J68" s="67"/>
      <c r="K68" s="67"/>
    </row>
    <row r="69" spans="1:11" x14ac:dyDescent="0.25">
      <c r="A69" s="99"/>
      <c r="B69" s="106"/>
      <c r="C69" s="124" t="s">
        <v>167</v>
      </c>
      <c r="D69" s="108"/>
      <c r="E69" s="120"/>
      <c r="F69" s="121"/>
      <c r="G69" s="123">
        <f>SUM(G43:G68)</f>
        <v>0</v>
      </c>
      <c r="H69" s="67"/>
      <c r="I69" s="67"/>
      <c r="J69" s="67"/>
      <c r="K69" s="67"/>
    </row>
    <row r="70" spans="1:11" x14ac:dyDescent="0.25">
      <c r="A70" s="99"/>
      <c r="B70" s="84" t="s">
        <v>12</v>
      </c>
      <c r="C70" s="124" t="s">
        <v>58</v>
      </c>
      <c r="D70" s="108"/>
      <c r="E70" s="120"/>
      <c r="F70" s="121"/>
      <c r="G70" s="122"/>
      <c r="H70" s="117"/>
      <c r="I70" s="67"/>
      <c r="J70" s="67"/>
      <c r="K70" s="67"/>
    </row>
    <row r="71" spans="1:11" x14ac:dyDescent="0.25">
      <c r="A71" s="99"/>
      <c r="B71" s="106" t="s">
        <v>59</v>
      </c>
      <c r="C71" s="119" t="s">
        <v>23</v>
      </c>
      <c r="D71" s="108"/>
      <c r="E71" s="120"/>
      <c r="F71" s="121"/>
      <c r="G71" s="122"/>
      <c r="H71" s="117"/>
      <c r="I71" s="67"/>
      <c r="J71" s="67"/>
      <c r="K71" s="67"/>
    </row>
    <row r="72" spans="1:11" ht="39.6" x14ac:dyDescent="0.25">
      <c r="A72" s="99"/>
      <c r="B72" s="106" t="s">
        <v>256</v>
      </c>
      <c r="C72" s="119" t="s">
        <v>219</v>
      </c>
      <c r="D72" s="108" t="s">
        <v>1</v>
      </c>
      <c r="E72" s="120">
        <v>5</v>
      </c>
      <c r="F72" s="121"/>
      <c r="G72" s="122">
        <f t="shared" ref="G72:G73" si="4">+ROUND((E72*F72),2)</f>
        <v>0</v>
      </c>
      <c r="H72" s="117"/>
      <c r="I72" s="67"/>
      <c r="J72" s="67"/>
      <c r="K72" s="67"/>
    </row>
    <row r="73" spans="1:11" ht="39.6" x14ac:dyDescent="0.25">
      <c r="A73" s="99"/>
      <c r="B73" s="106" t="s">
        <v>184</v>
      </c>
      <c r="C73" s="119" t="s">
        <v>220</v>
      </c>
      <c r="D73" s="108" t="s">
        <v>18</v>
      </c>
      <c r="E73" s="120">
        <v>1</v>
      </c>
      <c r="F73" s="121"/>
      <c r="G73" s="122">
        <f t="shared" si="4"/>
        <v>0</v>
      </c>
      <c r="H73" s="117"/>
      <c r="I73" s="67"/>
      <c r="J73" s="67"/>
      <c r="K73" s="67"/>
    </row>
    <row r="74" spans="1:11" x14ac:dyDescent="0.25">
      <c r="A74" s="99"/>
      <c r="B74" s="106" t="s">
        <v>186</v>
      </c>
      <c r="C74" s="119" t="s">
        <v>223</v>
      </c>
      <c r="D74" s="108"/>
      <c r="E74" s="120"/>
      <c r="F74" s="121"/>
      <c r="G74" s="122"/>
      <c r="H74" s="117"/>
      <c r="I74" s="67"/>
      <c r="J74" s="67"/>
      <c r="K74" s="67"/>
    </row>
    <row r="75" spans="1:11" ht="56.25" customHeight="1" x14ac:dyDescent="0.25">
      <c r="A75" s="99"/>
      <c r="B75" s="106" t="s">
        <v>259</v>
      </c>
      <c r="C75" s="119" t="s">
        <v>268</v>
      </c>
      <c r="D75" s="108" t="s">
        <v>1</v>
      </c>
      <c r="E75" s="120">
        <v>145</v>
      </c>
      <c r="F75" s="121"/>
      <c r="G75" s="122">
        <f>+ROUND((E75*F75),2)</f>
        <v>0</v>
      </c>
      <c r="H75" s="117"/>
      <c r="I75" s="67"/>
      <c r="J75" s="67"/>
      <c r="K75" s="67"/>
    </row>
    <row r="76" spans="1:11" ht="52.8" x14ac:dyDescent="0.25">
      <c r="A76" s="99"/>
      <c r="B76" s="106" t="s">
        <v>267</v>
      </c>
      <c r="C76" s="119" t="s">
        <v>254</v>
      </c>
      <c r="D76" s="108" t="s">
        <v>1</v>
      </c>
      <c r="E76" s="120">
        <v>10</v>
      </c>
      <c r="F76" s="121"/>
      <c r="G76" s="122">
        <f>+ROUND((E76*F76),2)</f>
        <v>0</v>
      </c>
      <c r="H76" s="117"/>
      <c r="I76" s="67"/>
      <c r="J76" s="67"/>
      <c r="K76" s="67"/>
    </row>
    <row r="77" spans="1:11" ht="39.6" x14ac:dyDescent="0.25">
      <c r="A77" s="99"/>
      <c r="B77" s="106" t="s">
        <v>188</v>
      </c>
      <c r="C77" s="119" t="s">
        <v>19</v>
      </c>
      <c r="D77" s="108"/>
      <c r="E77" s="120"/>
      <c r="F77" s="121"/>
      <c r="G77" s="122">
        <f>+ROUND((SUM(G72:G76)*0.1),-1)</f>
        <v>0</v>
      </c>
      <c r="H77" s="67"/>
      <c r="I77" s="67"/>
      <c r="J77" s="67"/>
      <c r="K77" s="67"/>
    </row>
    <row r="78" spans="1:11" x14ac:dyDescent="0.25">
      <c r="A78" s="99"/>
      <c r="B78" s="106"/>
      <c r="C78" s="124" t="s">
        <v>60</v>
      </c>
      <c r="D78" s="108"/>
      <c r="E78" s="120"/>
      <c r="F78" s="121"/>
      <c r="G78" s="123">
        <f>SUM(G72:G77)</f>
        <v>0</v>
      </c>
      <c r="H78" s="67"/>
      <c r="I78" s="67"/>
      <c r="J78" s="67"/>
      <c r="K78" s="67"/>
    </row>
    <row r="79" spans="1:11" x14ac:dyDescent="0.25">
      <c r="A79" s="99"/>
      <c r="B79" s="84" t="s">
        <v>24</v>
      </c>
      <c r="C79" s="124" t="s">
        <v>7</v>
      </c>
      <c r="D79" s="108"/>
      <c r="E79" s="120"/>
      <c r="F79" s="121"/>
      <c r="G79" s="122"/>
      <c r="H79" s="67"/>
      <c r="I79" s="67"/>
      <c r="J79" s="67"/>
      <c r="K79" s="67"/>
    </row>
    <row r="80" spans="1:11" ht="66" x14ac:dyDescent="0.25">
      <c r="A80" s="99"/>
      <c r="B80" s="84"/>
      <c r="C80" s="127" t="s">
        <v>321</v>
      </c>
      <c r="D80" s="108"/>
      <c r="E80" s="120"/>
      <c r="F80" s="121"/>
      <c r="G80" s="122"/>
      <c r="H80" s="67"/>
      <c r="I80" s="67"/>
      <c r="J80" s="67"/>
      <c r="K80" s="67"/>
    </row>
    <row r="81" spans="1:11" x14ac:dyDescent="0.25">
      <c r="A81" s="99"/>
      <c r="B81" s="106" t="s">
        <v>25</v>
      </c>
      <c r="C81" s="119" t="s">
        <v>22</v>
      </c>
      <c r="D81" s="108"/>
      <c r="E81" s="120"/>
      <c r="F81" s="121"/>
      <c r="G81" s="122"/>
      <c r="H81" s="67"/>
      <c r="I81" s="67"/>
      <c r="J81" s="67"/>
      <c r="K81" s="67"/>
    </row>
    <row r="82" spans="1:11" ht="39.6" x14ac:dyDescent="0.25">
      <c r="A82" s="99"/>
      <c r="B82" s="106" t="s">
        <v>61</v>
      </c>
      <c r="C82" s="119" t="s">
        <v>129</v>
      </c>
      <c r="D82" s="108" t="s">
        <v>3</v>
      </c>
      <c r="E82" s="120">
        <v>2210.9436000000001</v>
      </c>
      <c r="F82" s="121"/>
      <c r="G82" s="122">
        <f t="shared" ref="G82:G94" si="5">+ROUND((E82*F82),2)</f>
        <v>0</v>
      </c>
      <c r="H82" s="67"/>
      <c r="I82" s="68">
        <f>E83+E84</f>
        <v>2166.34</v>
      </c>
      <c r="J82" s="67"/>
      <c r="K82" s="67"/>
    </row>
    <row r="83" spans="1:11" ht="26.4" x14ac:dyDescent="0.25">
      <c r="A83" s="99"/>
      <c r="B83" s="106" t="s">
        <v>123</v>
      </c>
      <c r="C83" s="119" t="s">
        <v>115</v>
      </c>
      <c r="D83" s="108" t="s">
        <v>4</v>
      </c>
      <c r="E83" s="120">
        <v>1949.7060000000001</v>
      </c>
      <c r="F83" s="121"/>
      <c r="G83" s="122">
        <f t="shared" si="5"/>
        <v>0</v>
      </c>
      <c r="H83" s="67"/>
      <c r="I83" s="67"/>
      <c r="J83" s="67"/>
      <c r="K83" s="67"/>
    </row>
    <row r="84" spans="1:11" ht="39.6" x14ac:dyDescent="0.25">
      <c r="A84" s="99"/>
      <c r="B84" s="106" t="s">
        <v>124</v>
      </c>
      <c r="C84" s="119" t="s">
        <v>252</v>
      </c>
      <c r="D84" s="108" t="s">
        <v>4</v>
      </c>
      <c r="E84" s="120">
        <v>216.63400000000001</v>
      </c>
      <c r="F84" s="121"/>
      <c r="G84" s="122">
        <f t="shared" si="5"/>
        <v>0</v>
      </c>
      <c r="H84" s="67"/>
      <c r="I84" s="67"/>
      <c r="J84" s="68"/>
      <c r="K84" s="67"/>
    </row>
    <row r="85" spans="1:11" x14ac:dyDescent="0.25">
      <c r="A85" s="99"/>
      <c r="B85" s="106" t="s">
        <v>125</v>
      </c>
      <c r="C85" s="119" t="s">
        <v>116</v>
      </c>
      <c r="D85" s="108" t="s">
        <v>4</v>
      </c>
      <c r="E85" s="120">
        <v>21.663400000000003</v>
      </c>
      <c r="F85" s="121"/>
      <c r="G85" s="122">
        <f t="shared" si="5"/>
        <v>0</v>
      </c>
      <c r="H85" s="67"/>
      <c r="I85" s="67"/>
      <c r="J85" s="67"/>
      <c r="K85" s="67"/>
    </row>
    <row r="86" spans="1:11" ht="26.4" x14ac:dyDescent="0.25">
      <c r="A86" s="99"/>
      <c r="B86" s="106" t="s">
        <v>183</v>
      </c>
      <c r="C86" s="119" t="s">
        <v>132</v>
      </c>
      <c r="D86" s="108" t="s">
        <v>9</v>
      </c>
      <c r="E86" s="120">
        <v>30</v>
      </c>
      <c r="F86" s="121"/>
      <c r="G86" s="122">
        <f t="shared" si="5"/>
        <v>0</v>
      </c>
      <c r="H86" s="67"/>
      <c r="I86" s="67"/>
      <c r="J86" s="67"/>
      <c r="K86" s="67"/>
    </row>
    <row r="87" spans="1:11" x14ac:dyDescent="0.25">
      <c r="A87" s="99"/>
      <c r="B87" s="106" t="s">
        <v>30</v>
      </c>
      <c r="C87" s="119" t="s">
        <v>62</v>
      </c>
      <c r="D87" s="108"/>
      <c r="E87" s="120"/>
      <c r="F87" s="121"/>
      <c r="G87" s="122"/>
      <c r="H87" s="67"/>
      <c r="I87" s="67"/>
      <c r="J87" s="67"/>
      <c r="K87" s="67"/>
    </row>
    <row r="88" spans="1:11" ht="26.4" x14ac:dyDescent="0.25">
      <c r="A88" s="99"/>
      <c r="B88" s="106" t="s">
        <v>224</v>
      </c>
      <c r="C88" s="119" t="s">
        <v>63</v>
      </c>
      <c r="D88" s="108" t="s">
        <v>3</v>
      </c>
      <c r="E88" s="120">
        <v>1023.585</v>
      </c>
      <c r="F88" s="121"/>
      <c r="G88" s="122">
        <f t="shared" si="5"/>
        <v>0</v>
      </c>
      <c r="H88" s="67"/>
      <c r="I88" s="67"/>
      <c r="J88" s="67"/>
      <c r="K88" s="67"/>
    </row>
    <row r="89" spans="1:11" ht="39.6" x14ac:dyDescent="0.25">
      <c r="A89" s="99"/>
      <c r="B89" s="106" t="s">
        <v>225</v>
      </c>
      <c r="C89" s="119" t="s">
        <v>248</v>
      </c>
      <c r="D89" s="108" t="s">
        <v>4</v>
      </c>
      <c r="E89" s="120">
        <v>255.89625000000001</v>
      </c>
      <c r="F89" s="121"/>
      <c r="G89" s="122">
        <f t="shared" si="5"/>
        <v>0</v>
      </c>
      <c r="H89" s="67"/>
      <c r="I89" s="67"/>
      <c r="J89" s="67"/>
      <c r="K89" s="67"/>
    </row>
    <row r="90" spans="1:11" ht="66" x14ac:dyDescent="0.25">
      <c r="A90" s="99"/>
      <c r="B90" s="106" t="s">
        <v>65</v>
      </c>
      <c r="C90" s="119" t="s">
        <v>64</v>
      </c>
      <c r="D90" s="108" t="s">
        <v>4</v>
      </c>
      <c r="E90" s="120">
        <v>102.35850000000001</v>
      </c>
      <c r="F90" s="121"/>
      <c r="G90" s="122">
        <f t="shared" si="5"/>
        <v>0</v>
      </c>
      <c r="H90" s="67"/>
      <c r="I90" s="67"/>
      <c r="J90" s="67"/>
      <c r="K90" s="67"/>
    </row>
    <row r="91" spans="1:11" ht="52.8" x14ac:dyDescent="0.25">
      <c r="A91" s="99"/>
      <c r="B91" s="106" t="s">
        <v>66</v>
      </c>
      <c r="C91" s="119" t="s">
        <v>68</v>
      </c>
      <c r="D91" s="108" t="s">
        <v>4</v>
      </c>
      <c r="E91" s="120">
        <v>476.84000000000003</v>
      </c>
      <c r="F91" s="121"/>
      <c r="G91" s="122">
        <f t="shared" si="5"/>
        <v>0</v>
      </c>
      <c r="H91" s="67"/>
      <c r="I91" s="67"/>
      <c r="J91" s="67"/>
      <c r="K91" s="67"/>
    </row>
    <row r="92" spans="1:11" ht="39.6" x14ac:dyDescent="0.25">
      <c r="A92" s="99"/>
      <c r="B92" s="106" t="s">
        <v>226</v>
      </c>
      <c r="C92" s="119" t="s">
        <v>227</v>
      </c>
      <c r="D92" s="108" t="s">
        <v>3</v>
      </c>
      <c r="E92" s="120">
        <v>2729.56</v>
      </c>
      <c r="F92" s="121"/>
      <c r="G92" s="122">
        <f t="shared" si="5"/>
        <v>0</v>
      </c>
      <c r="H92" s="67"/>
      <c r="I92" s="67"/>
      <c r="J92" s="67"/>
      <c r="K92" s="67"/>
    </row>
    <row r="93" spans="1:11" ht="66" x14ac:dyDescent="0.25">
      <c r="A93" s="99"/>
      <c r="B93" s="106" t="s">
        <v>319</v>
      </c>
      <c r="C93" s="119" t="s">
        <v>320</v>
      </c>
      <c r="D93" s="108" t="s">
        <v>4</v>
      </c>
      <c r="E93" s="120">
        <v>464.49299999999994</v>
      </c>
      <c r="F93" s="121"/>
      <c r="G93" s="122">
        <f t="shared" si="5"/>
        <v>0</v>
      </c>
      <c r="H93" s="67"/>
      <c r="I93" s="67"/>
      <c r="J93" s="67"/>
      <c r="K93" s="67"/>
    </row>
    <row r="94" spans="1:11" ht="66" x14ac:dyDescent="0.25">
      <c r="A94" s="99"/>
      <c r="B94" s="106" t="s">
        <v>67</v>
      </c>
      <c r="C94" s="119" t="s">
        <v>318</v>
      </c>
      <c r="D94" s="108" t="s">
        <v>4</v>
      </c>
      <c r="E94" s="120">
        <v>116.12324999999998</v>
      </c>
      <c r="F94" s="121"/>
      <c r="G94" s="122">
        <f t="shared" si="5"/>
        <v>0</v>
      </c>
      <c r="H94" s="67"/>
      <c r="I94" s="68">
        <f>E94+E93</f>
        <v>580.61624999999992</v>
      </c>
      <c r="J94" s="67"/>
      <c r="K94" s="67"/>
    </row>
    <row r="95" spans="1:11" x14ac:dyDescent="0.25">
      <c r="A95" s="99"/>
      <c r="B95" s="106" t="s">
        <v>114</v>
      </c>
      <c r="C95" s="119" t="s">
        <v>118</v>
      </c>
      <c r="D95" s="108"/>
      <c r="E95" s="120"/>
      <c r="F95" s="121"/>
      <c r="G95" s="122"/>
      <c r="H95" s="67"/>
      <c r="I95" s="67"/>
      <c r="J95" s="67"/>
      <c r="K95" s="67"/>
    </row>
    <row r="96" spans="1:11" ht="26.4" x14ac:dyDescent="0.25">
      <c r="A96" s="99"/>
      <c r="B96" s="106" t="s">
        <v>117</v>
      </c>
      <c r="C96" s="119" t="s">
        <v>119</v>
      </c>
      <c r="D96" s="108" t="s">
        <v>4</v>
      </c>
      <c r="E96" s="120">
        <v>2050.21675</v>
      </c>
      <c r="F96" s="121"/>
      <c r="G96" s="122">
        <f t="shared" ref="G96:G97" si="6">+ROUND((E96*F96),2)</f>
        <v>0</v>
      </c>
      <c r="H96" s="67"/>
      <c r="I96" s="67"/>
      <c r="J96" s="67"/>
      <c r="K96" s="67"/>
    </row>
    <row r="97" spans="1:11" ht="26.4" x14ac:dyDescent="0.25">
      <c r="A97" s="99"/>
      <c r="B97" s="106" t="s">
        <v>120</v>
      </c>
      <c r="C97" s="119" t="s">
        <v>127</v>
      </c>
      <c r="D97" s="108" t="s">
        <v>4</v>
      </c>
      <c r="E97" s="120">
        <v>116.12324999999998</v>
      </c>
      <c r="F97" s="121"/>
      <c r="G97" s="122">
        <f t="shared" si="6"/>
        <v>0</v>
      </c>
      <c r="H97" s="67"/>
      <c r="I97" s="68">
        <f>E97+E96</f>
        <v>2166.34</v>
      </c>
      <c r="J97" s="67"/>
      <c r="K97" s="67"/>
    </row>
    <row r="98" spans="1:11" ht="39.6" x14ac:dyDescent="0.25">
      <c r="A98" s="99"/>
      <c r="B98" s="106" t="s">
        <v>122</v>
      </c>
      <c r="C98" s="119" t="s">
        <v>19</v>
      </c>
      <c r="D98" s="108"/>
      <c r="E98" s="120"/>
      <c r="F98" s="121"/>
      <c r="G98" s="122">
        <f>+ROUND((SUM(G82:G97)*0.1),-1)</f>
        <v>0</v>
      </c>
      <c r="H98" s="67"/>
      <c r="I98" s="67"/>
      <c r="J98" s="67"/>
      <c r="K98" s="67"/>
    </row>
    <row r="99" spans="1:11" x14ac:dyDescent="0.25">
      <c r="A99" s="99"/>
      <c r="B99" s="106"/>
      <c r="C99" s="124" t="s">
        <v>69</v>
      </c>
      <c r="D99" s="108"/>
      <c r="E99" s="120"/>
      <c r="F99" s="121"/>
      <c r="G99" s="123">
        <f>SUM(G82:G98)</f>
        <v>0</v>
      </c>
      <c r="H99" s="67"/>
      <c r="I99" s="67"/>
      <c r="J99" s="67"/>
      <c r="K99" s="67"/>
    </row>
    <row r="100" spans="1:11" x14ac:dyDescent="0.25">
      <c r="A100" s="176"/>
      <c r="B100" s="84" t="s">
        <v>70</v>
      </c>
      <c r="C100" s="124" t="s">
        <v>8</v>
      </c>
      <c r="D100" s="108"/>
      <c r="E100" s="120"/>
      <c r="F100" s="121"/>
      <c r="G100" s="122"/>
      <c r="H100" s="67"/>
      <c r="I100" s="67"/>
      <c r="J100" s="67"/>
      <c r="K100" s="67"/>
    </row>
    <row r="101" spans="1:11" x14ac:dyDescent="0.25">
      <c r="A101" s="176"/>
      <c r="B101" s="106" t="s">
        <v>71</v>
      </c>
      <c r="C101" s="119" t="s">
        <v>74</v>
      </c>
      <c r="D101" s="108"/>
      <c r="E101" s="120"/>
      <c r="F101" s="121"/>
      <c r="G101" s="122"/>
      <c r="H101" s="67"/>
      <c r="I101" s="67"/>
      <c r="J101" s="67"/>
      <c r="K101" s="67"/>
    </row>
    <row r="102" spans="1:11" ht="145.19999999999999" x14ac:dyDescent="0.25">
      <c r="A102" s="176"/>
      <c r="B102" s="106" t="s">
        <v>121</v>
      </c>
      <c r="C102" s="119" t="s">
        <v>228</v>
      </c>
      <c r="D102" s="108" t="s">
        <v>1</v>
      </c>
      <c r="E102" s="120">
        <v>682.39</v>
      </c>
      <c r="F102" s="121"/>
      <c r="G102" s="122">
        <f t="shared" ref="G102" si="7">+ROUND((E102*F102),2)</f>
        <v>0</v>
      </c>
      <c r="H102" s="67"/>
      <c r="I102" s="67"/>
      <c r="J102" s="67"/>
      <c r="K102" s="67"/>
    </row>
    <row r="103" spans="1:11" x14ac:dyDescent="0.25">
      <c r="A103" s="176"/>
      <c r="B103" s="106" t="s">
        <v>280</v>
      </c>
      <c r="C103" s="119" t="s">
        <v>76</v>
      </c>
      <c r="D103" s="108"/>
      <c r="E103" s="120"/>
      <c r="F103" s="121"/>
      <c r="G103" s="122"/>
      <c r="H103" s="67"/>
      <c r="I103" s="67"/>
      <c r="J103" s="67"/>
      <c r="K103" s="67"/>
    </row>
    <row r="104" spans="1:11" ht="79.2" x14ac:dyDescent="0.25">
      <c r="A104" s="176"/>
      <c r="B104" s="106" t="s">
        <v>72</v>
      </c>
      <c r="C104" s="119" t="s">
        <v>243</v>
      </c>
      <c r="D104" s="108" t="s">
        <v>18</v>
      </c>
      <c r="E104" s="120">
        <v>24</v>
      </c>
      <c r="F104" s="121"/>
      <c r="G104" s="122">
        <f t="shared" ref="G104:G107" si="8">+ROUND((E104*F104),2)</f>
        <v>0</v>
      </c>
      <c r="H104" s="67"/>
      <c r="I104" s="67"/>
      <c r="J104" s="67"/>
      <c r="K104" s="67"/>
    </row>
    <row r="105" spans="1:11" ht="79.2" x14ac:dyDescent="0.25">
      <c r="A105" s="176"/>
      <c r="B105" s="106" t="s">
        <v>281</v>
      </c>
      <c r="C105" s="119" t="s">
        <v>131</v>
      </c>
      <c r="D105" s="108" t="s">
        <v>18</v>
      </c>
      <c r="E105" s="120">
        <v>5</v>
      </c>
      <c r="F105" s="121"/>
      <c r="G105" s="122">
        <f t="shared" si="8"/>
        <v>0</v>
      </c>
      <c r="H105" s="67"/>
      <c r="I105" s="67"/>
      <c r="J105" s="67"/>
      <c r="K105" s="67"/>
    </row>
    <row r="106" spans="1:11" ht="96.75" customHeight="1" x14ac:dyDescent="0.25">
      <c r="A106" s="176"/>
      <c r="B106" s="106" t="s">
        <v>282</v>
      </c>
      <c r="C106" s="119" t="s">
        <v>244</v>
      </c>
      <c r="D106" s="108" t="s">
        <v>18</v>
      </c>
      <c r="E106" s="120">
        <v>1</v>
      </c>
      <c r="F106" s="121"/>
      <c r="G106" s="122">
        <f t="shared" si="8"/>
        <v>0</v>
      </c>
      <c r="H106" s="67"/>
      <c r="I106" s="67"/>
      <c r="J106" s="67"/>
      <c r="K106" s="67"/>
    </row>
    <row r="107" spans="1:11" ht="105.6" x14ac:dyDescent="0.25">
      <c r="A107" s="176"/>
      <c r="B107" s="106" t="s">
        <v>306</v>
      </c>
      <c r="C107" s="119" t="s">
        <v>77</v>
      </c>
      <c r="D107" s="108" t="s">
        <v>18</v>
      </c>
      <c r="E107" s="120">
        <v>30</v>
      </c>
      <c r="F107" s="121"/>
      <c r="G107" s="122">
        <f t="shared" si="8"/>
        <v>0</v>
      </c>
      <c r="H107" s="67"/>
      <c r="I107" s="67"/>
      <c r="J107" s="67"/>
      <c r="K107" s="67"/>
    </row>
    <row r="108" spans="1:11" x14ac:dyDescent="0.25">
      <c r="A108" s="99"/>
      <c r="B108" s="106" t="s">
        <v>283</v>
      </c>
      <c r="C108" s="119" t="s">
        <v>130</v>
      </c>
      <c r="D108" s="108"/>
      <c r="E108" s="120"/>
      <c r="F108" s="121"/>
      <c r="G108" s="122"/>
      <c r="H108" s="67"/>
      <c r="I108" s="67"/>
      <c r="J108" s="67"/>
      <c r="K108" s="67"/>
    </row>
    <row r="109" spans="1:11" ht="39.6" x14ac:dyDescent="0.25">
      <c r="A109" s="99"/>
      <c r="B109" s="106" t="s">
        <v>284</v>
      </c>
      <c r="C109" s="119" t="s">
        <v>229</v>
      </c>
      <c r="D109" s="108" t="s">
        <v>18</v>
      </c>
      <c r="E109" s="120">
        <v>75</v>
      </c>
      <c r="F109" s="121"/>
      <c r="G109" s="122">
        <f t="shared" ref="G109:G124" si="9">+ROUND((E109*F109),2)</f>
        <v>0</v>
      </c>
      <c r="H109" s="67"/>
      <c r="I109" s="67"/>
      <c r="J109" s="67"/>
      <c r="K109" s="67"/>
    </row>
    <row r="110" spans="1:11" ht="39.6" x14ac:dyDescent="0.25">
      <c r="A110" s="99"/>
      <c r="B110" s="106" t="s">
        <v>285</v>
      </c>
      <c r="C110" s="119" t="s">
        <v>230</v>
      </c>
      <c r="D110" s="108" t="s">
        <v>18</v>
      </c>
      <c r="E110" s="120">
        <v>2</v>
      </c>
      <c r="F110" s="121"/>
      <c r="G110" s="122">
        <f t="shared" si="9"/>
        <v>0</v>
      </c>
      <c r="H110" s="67"/>
      <c r="I110" s="67"/>
      <c r="J110" s="67"/>
      <c r="K110" s="67"/>
    </row>
    <row r="111" spans="1:11" ht="26.4" x14ac:dyDescent="0.25">
      <c r="A111" s="99"/>
      <c r="B111" s="106" t="s">
        <v>286</v>
      </c>
      <c r="C111" s="119" t="s">
        <v>277</v>
      </c>
      <c r="D111" s="108" t="s">
        <v>18</v>
      </c>
      <c r="E111" s="120">
        <v>3</v>
      </c>
      <c r="F111" s="121"/>
      <c r="G111" s="122">
        <f>+ROUND((E111*F111),2)</f>
        <v>0</v>
      </c>
      <c r="H111" s="67"/>
      <c r="I111" s="67"/>
      <c r="J111" s="67"/>
      <c r="K111" s="67"/>
    </row>
    <row r="112" spans="1:11" x14ac:dyDescent="0.25">
      <c r="A112" s="99"/>
      <c r="B112" s="106" t="s">
        <v>287</v>
      </c>
      <c r="C112" s="119" t="s">
        <v>79</v>
      </c>
      <c r="D112" s="108"/>
      <c r="E112" s="120"/>
      <c r="F112" s="121"/>
      <c r="G112" s="122"/>
      <c r="H112" s="67"/>
      <c r="I112" s="67"/>
      <c r="J112" s="67"/>
      <c r="K112" s="67"/>
    </row>
    <row r="113" spans="1:11" x14ac:dyDescent="0.25">
      <c r="A113" s="99"/>
      <c r="B113" s="106" t="s">
        <v>288</v>
      </c>
      <c r="C113" s="119" t="s">
        <v>78</v>
      </c>
      <c r="D113" s="108" t="s">
        <v>1</v>
      </c>
      <c r="E113" s="120">
        <v>682.39</v>
      </c>
      <c r="F113" s="121"/>
      <c r="G113" s="122">
        <f t="shared" si="9"/>
        <v>0</v>
      </c>
      <c r="H113" s="67"/>
      <c r="I113" s="67"/>
      <c r="J113" s="67"/>
      <c r="K113" s="67"/>
    </row>
    <row r="114" spans="1:11" ht="26.4" x14ac:dyDescent="0.25">
      <c r="A114" s="99"/>
      <c r="B114" s="106" t="s">
        <v>289</v>
      </c>
      <c r="C114" s="119" t="s">
        <v>80</v>
      </c>
      <c r="D114" s="108" t="s">
        <v>1</v>
      </c>
      <c r="E114" s="120">
        <v>682.39</v>
      </c>
      <c r="F114" s="121"/>
      <c r="G114" s="122">
        <f t="shared" si="9"/>
        <v>0</v>
      </c>
      <c r="H114" s="67"/>
      <c r="I114" s="67"/>
      <c r="J114" s="67"/>
      <c r="K114" s="67"/>
    </row>
    <row r="115" spans="1:11" ht="52.8" x14ac:dyDescent="0.25">
      <c r="A115" s="99"/>
      <c r="B115" s="106" t="s">
        <v>290</v>
      </c>
      <c r="C115" s="119" t="s">
        <v>81</v>
      </c>
      <c r="D115" s="108" t="s">
        <v>1</v>
      </c>
      <c r="E115" s="120">
        <v>682.39</v>
      </c>
      <c r="F115" s="121"/>
      <c r="G115" s="122">
        <f t="shared" si="9"/>
        <v>0</v>
      </c>
      <c r="H115" s="67"/>
      <c r="I115" s="67"/>
      <c r="J115" s="67"/>
      <c r="K115" s="67"/>
    </row>
    <row r="116" spans="1:11" x14ac:dyDescent="0.25">
      <c r="A116" s="99"/>
      <c r="B116" s="106" t="s">
        <v>291</v>
      </c>
      <c r="C116" s="119" t="s">
        <v>82</v>
      </c>
      <c r="D116" s="108"/>
      <c r="E116" s="120"/>
      <c r="F116" s="121"/>
      <c r="G116" s="122"/>
      <c r="H116" s="67"/>
      <c r="I116" s="67"/>
      <c r="J116" s="67"/>
      <c r="K116" s="67"/>
    </row>
    <row r="117" spans="1:11" ht="26.4" x14ac:dyDescent="0.25">
      <c r="A117" s="99"/>
      <c r="B117" s="106" t="s">
        <v>292</v>
      </c>
      <c r="C117" s="119" t="s">
        <v>83</v>
      </c>
      <c r="D117" s="108" t="s">
        <v>18</v>
      </c>
      <c r="E117" s="120">
        <v>3</v>
      </c>
      <c r="F117" s="121"/>
      <c r="G117" s="122">
        <f t="shared" si="9"/>
        <v>0</v>
      </c>
      <c r="H117" s="67"/>
      <c r="I117" s="67"/>
      <c r="J117" s="67"/>
      <c r="K117" s="67"/>
    </row>
    <row r="118" spans="1:11" ht="26.4" x14ac:dyDescent="0.25">
      <c r="A118" s="99"/>
      <c r="B118" s="106" t="s">
        <v>293</v>
      </c>
      <c r="C118" s="119" t="s">
        <v>251</v>
      </c>
      <c r="D118" s="108" t="s">
        <v>18</v>
      </c>
      <c r="E118" s="120">
        <v>1</v>
      </c>
      <c r="F118" s="121"/>
      <c r="G118" s="122">
        <f t="shared" si="9"/>
        <v>0</v>
      </c>
      <c r="H118" s="67"/>
      <c r="I118" s="67"/>
      <c r="J118" s="67"/>
      <c r="K118" s="67"/>
    </row>
    <row r="119" spans="1:11" ht="26.4" x14ac:dyDescent="0.25">
      <c r="A119" s="99"/>
      <c r="B119" s="106" t="s">
        <v>294</v>
      </c>
      <c r="C119" s="119" t="s">
        <v>84</v>
      </c>
      <c r="D119" s="108" t="s">
        <v>18</v>
      </c>
      <c r="E119" s="120">
        <v>8</v>
      </c>
      <c r="F119" s="121"/>
      <c r="G119" s="122">
        <f t="shared" si="9"/>
        <v>0</v>
      </c>
      <c r="H119" s="67"/>
      <c r="I119" s="67"/>
      <c r="J119" s="67"/>
      <c r="K119" s="67"/>
    </row>
    <row r="120" spans="1:11" ht="26.4" x14ac:dyDescent="0.25">
      <c r="A120" s="99"/>
      <c r="B120" s="106" t="s">
        <v>295</v>
      </c>
      <c r="C120" s="119" t="s">
        <v>271</v>
      </c>
      <c r="D120" s="108" t="s">
        <v>18</v>
      </c>
      <c r="E120" s="120">
        <v>5</v>
      </c>
      <c r="F120" s="121"/>
      <c r="G120" s="122">
        <f t="shared" si="9"/>
        <v>0</v>
      </c>
      <c r="H120" s="67"/>
      <c r="I120" s="67"/>
      <c r="J120" s="67"/>
      <c r="K120" s="67"/>
    </row>
    <row r="121" spans="1:11" ht="66" x14ac:dyDescent="0.25">
      <c r="A121" s="99"/>
      <c r="B121" s="106" t="s">
        <v>296</v>
      </c>
      <c r="C121" s="119" t="s">
        <v>330</v>
      </c>
      <c r="D121" s="108" t="s">
        <v>1</v>
      </c>
      <c r="E121" s="120">
        <v>20</v>
      </c>
      <c r="F121" s="121"/>
      <c r="G121" s="122">
        <f t="shared" si="9"/>
        <v>0</v>
      </c>
      <c r="H121" s="67"/>
      <c r="I121" s="67"/>
      <c r="J121" s="67"/>
      <c r="K121" s="67"/>
    </row>
    <row r="122" spans="1:11" ht="66" x14ac:dyDescent="0.25">
      <c r="A122" s="99"/>
      <c r="B122" s="106" t="s">
        <v>297</v>
      </c>
      <c r="C122" s="119" t="s">
        <v>331</v>
      </c>
      <c r="D122" s="108" t="s">
        <v>1</v>
      </c>
      <c r="E122" s="120">
        <v>12</v>
      </c>
      <c r="F122" s="121"/>
      <c r="G122" s="122">
        <f t="shared" si="9"/>
        <v>0</v>
      </c>
      <c r="H122" s="67"/>
      <c r="I122" s="67"/>
      <c r="J122" s="67"/>
      <c r="K122" s="67"/>
    </row>
    <row r="123" spans="1:11" ht="93" customHeight="1" x14ac:dyDescent="0.25">
      <c r="A123" s="99"/>
      <c r="B123" s="106" t="s">
        <v>298</v>
      </c>
      <c r="C123" s="119" t="s">
        <v>314</v>
      </c>
      <c r="D123" s="108" t="s">
        <v>1</v>
      </c>
      <c r="E123" s="120">
        <v>85</v>
      </c>
      <c r="F123" s="121"/>
      <c r="G123" s="122">
        <f t="shared" ref="G123" si="10">+ROUND((E123*F123),2)</f>
        <v>0</v>
      </c>
      <c r="H123" s="67"/>
      <c r="I123" s="67"/>
      <c r="J123" s="67"/>
      <c r="K123" s="67"/>
    </row>
    <row r="124" spans="1:11" ht="26.4" x14ac:dyDescent="0.25">
      <c r="A124" s="99"/>
      <c r="B124" s="106" t="s">
        <v>299</v>
      </c>
      <c r="C124" s="119" t="s">
        <v>276</v>
      </c>
      <c r="D124" s="108" t="s">
        <v>18</v>
      </c>
      <c r="E124" s="120">
        <v>1</v>
      </c>
      <c r="F124" s="121"/>
      <c r="G124" s="122">
        <f t="shared" si="9"/>
        <v>0</v>
      </c>
      <c r="H124" s="67"/>
      <c r="I124" s="67"/>
      <c r="J124" s="67"/>
      <c r="K124" s="67"/>
    </row>
    <row r="125" spans="1:11" ht="39.6" x14ac:dyDescent="0.25">
      <c r="A125" s="99"/>
      <c r="B125" s="106" t="s">
        <v>302</v>
      </c>
      <c r="C125" s="119" t="s">
        <v>19</v>
      </c>
      <c r="D125" s="108"/>
      <c r="E125" s="120"/>
      <c r="F125" s="121"/>
      <c r="G125" s="122">
        <f>+ROUND((SUM(G102:G124)*0.1),-1)</f>
        <v>0</v>
      </c>
      <c r="H125" s="67"/>
      <c r="I125" s="67"/>
      <c r="J125" s="67"/>
      <c r="K125" s="67"/>
    </row>
    <row r="126" spans="1:11" x14ac:dyDescent="0.25">
      <c r="A126" s="99"/>
      <c r="B126" s="106"/>
      <c r="C126" s="124" t="s">
        <v>85</v>
      </c>
      <c r="D126" s="108"/>
      <c r="E126" s="120"/>
      <c r="F126" s="121"/>
      <c r="G126" s="123">
        <f>SUM(G102:G125)</f>
        <v>0</v>
      </c>
      <c r="H126" s="67"/>
      <c r="I126" s="67"/>
      <c r="J126" s="67"/>
      <c r="K126" s="67"/>
    </row>
    <row r="127" spans="1:11" x14ac:dyDescent="0.25">
      <c r="A127" s="72"/>
      <c r="B127" s="84" t="s">
        <v>73</v>
      </c>
      <c r="C127" s="124" t="s">
        <v>174</v>
      </c>
      <c r="D127" s="108"/>
      <c r="E127" s="120"/>
      <c r="F127" s="121"/>
      <c r="G127" s="122"/>
      <c r="H127" s="191"/>
      <c r="I127" s="191"/>
      <c r="J127" s="67"/>
      <c r="K127" s="67"/>
    </row>
    <row r="128" spans="1:11" ht="321.75" customHeight="1" x14ac:dyDescent="0.25">
      <c r="A128" s="72"/>
      <c r="B128" s="106" t="s">
        <v>303</v>
      </c>
      <c r="C128" s="119" t="s">
        <v>315</v>
      </c>
      <c r="D128" s="108" t="s">
        <v>1</v>
      </c>
      <c r="E128" s="120">
        <v>80</v>
      </c>
      <c r="F128" s="121"/>
      <c r="G128" s="122">
        <f t="shared" ref="G128:G130" si="11">+ROUND((E128*F128),2)</f>
        <v>0</v>
      </c>
      <c r="H128" s="191"/>
      <c r="I128" s="191"/>
      <c r="J128" s="67"/>
      <c r="K128" s="67"/>
    </row>
    <row r="129" spans="1:11" ht="109.5" customHeight="1" x14ac:dyDescent="0.25">
      <c r="A129" s="72"/>
      <c r="B129" s="106" t="s">
        <v>304</v>
      </c>
      <c r="C129" s="119" t="s">
        <v>237</v>
      </c>
      <c r="D129" s="108" t="s">
        <v>18</v>
      </c>
      <c r="E129" s="120">
        <v>15</v>
      </c>
      <c r="F129" s="121"/>
      <c r="G129" s="122">
        <f t="shared" si="11"/>
        <v>0</v>
      </c>
      <c r="H129" s="191"/>
      <c r="I129" s="191"/>
      <c r="J129" s="67"/>
      <c r="K129" s="67"/>
    </row>
    <row r="130" spans="1:11" ht="109.5" customHeight="1" x14ac:dyDescent="0.25">
      <c r="A130" s="72"/>
      <c r="B130" s="106" t="s">
        <v>305</v>
      </c>
      <c r="C130" s="119" t="s">
        <v>176</v>
      </c>
      <c r="D130" s="108" t="s">
        <v>18</v>
      </c>
      <c r="E130" s="120">
        <v>5</v>
      </c>
      <c r="F130" s="121"/>
      <c r="G130" s="122">
        <f t="shared" si="11"/>
        <v>0</v>
      </c>
      <c r="H130" s="191"/>
      <c r="I130" s="191"/>
      <c r="J130" s="67"/>
      <c r="K130" s="67"/>
    </row>
    <row r="131" spans="1:11" ht="39.6" x14ac:dyDescent="0.25">
      <c r="B131" s="106" t="s">
        <v>75</v>
      </c>
      <c r="C131" s="119" t="s">
        <v>19</v>
      </c>
      <c r="D131" s="108"/>
      <c r="E131" s="120"/>
      <c r="F131" s="121"/>
      <c r="G131" s="122">
        <f>+ROUND((SUM(G128:G130)*0.1),-1)</f>
        <v>0</v>
      </c>
      <c r="H131" s="191"/>
      <c r="I131" s="191"/>
      <c r="J131" s="67"/>
      <c r="K131" s="67"/>
    </row>
    <row r="132" spans="1:11" x14ac:dyDescent="0.25">
      <c r="B132" s="106"/>
      <c r="C132" s="124" t="s">
        <v>87</v>
      </c>
      <c r="D132" s="108"/>
      <c r="E132" s="120"/>
      <c r="F132" s="121"/>
      <c r="G132" s="123">
        <f>SUM(G128:G131)</f>
        <v>0</v>
      </c>
      <c r="H132" s="191"/>
      <c r="I132" s="191"/>
      <c r="J132" s="67"/>
      <c r="K132" s="67"/>
    </row>
    <row r="133" spans="1:11" x14ac:dyDescent="0.25">
      <c r="C133" s="76"/>
      <c r="D133" s="66"/>
      <c r="E133" s="75"/>
      <c r="F133" s="86"/>
      <c r="G133" s="68"/>
    </row>
    <row r="134" spans="1:11" x14ac:dyDescent="0.25">
      <c r="C134" s="76"/>
      <c r="D134" s="66"/>
      <c r="E134" s="75"/>
      <c r="F134" s="86"/>
      <c r="G134" s="68"/>
    </row>
    <row r="135" spans="1:11" x14ac:dyDescent="0.25">
      <c r="C135" s="73"/>
      <c r="D135" s="66"/>
      <c r="E135" s="74"/>
      <c r="F135" s="86"/>
      <c r="G135" s="68"/>
    </row>
    <row r="136" spans="1:11" x14ac:dyDescent="0.25">
      <c r="C136" s="73"/>
      <c r="D136" s="69"/>
      <c r="E136" s="82"/>
      <c r="F136" s="86"/>
      <c r="G136" s="68"/>
    </row>
    <row r="137" spans="1:11" x14ac:dyDescent="0.25">
      <c r="C137" s="73"/>
      <c r="D137" s="66"/>
      <c r="E137" s="75"/>
      <c r="F137" s="86"/>
      <c r="G137" s="68"/>
    </row>
    <row r="138" spans="1:11" x14ac:dyDescent="0.25">
      <c r="C138" s="77"/>
      <c r="D138" s="66"/>
      <c r="E138" s="75"/>
      <c r="F138" s="86"/>
      <c r="G138" s="68"/>
    </row>
    <row r="139" spans="1:11" x14ac:dyDescent="0.25">
      <c r="C139" s="75"/>
      <c r="D139" s="69"/>
      <c r="E139" s="75"/>
      <c r="F139" s="86"/>
      <c r="G139" s="68"/>
    </row>
    <row r="140" spans="1:11" x14ac:dyDescent="0.25">
      <c r="C140" s="68"/>
      <c r="D140" s="66"/>
      <c r="E140" s="74"/>
      <c r="F140" s="86"/>
      <c r="G140" s="68"/>
    </row>
    <row r="141" spans="1:11" x14ac:dyDescent="0.25">
      <c r="C141" s="67"/>
      <c r="D141" s="69"/>
      <c r="E141" s="75"/>
      <c r="F141" s="86"/>
      <c r="G141" s="68"/>
    </row>
    <row r="142" spans="1:11" x14ac:dyDescent="0.25">
      <c r="C142" s="73"/>
      <c r="D142" s="66"/>
      <c r="E142" s="75"/>
      <c r="F142" s="86"/>
      <c r="G142" s="68"/>
    </row>
    <row r="143" spans="1:11" x14ac:dyDescent="0.25">
      <c r="C143" s="68"/>
      <c r="D143" s="66"/>
      <c r="E143" s="75"/>
      <c r="F143" s="86"/>
      <c r="G143" s="68"/>
    </row>
    <row r="144" spans="1:11" x14ac:dyDescent="0.25">
      <c r="C144" s="73"/>
      <c r="D144" s="66"/>
      <c r="E144" s="75"/>
      <c r="F144" s="86"/>
      <c r="G144" s="68"/>
    </row>
    <row r="145" spans="2:7" x14ac:dyDescent="0.25">
      <c r="C145" s="73"/>
      <c r="D145" s="66"/>
      <c r="E145" s="75"/>
      <c r="F145" s="86"/>
      <c r="G145" s="68"/>
    </row>
    <row r="146" spans="2:7" x14ac:dyDescent="0.25">
      <c r="C146" s="68"/>
      <c r="D146" s="69"/>
      <c r="E146" s="75"/>
      <c r="F146" s="86"/>
      <c r="G146" s="68"/>
    </row>
    <row r="147" spans="2:7" x14ac:dyDescent="0.25">
      <c r="C147" s="73"/>
      <c r="D147" s="66"/>
      <c r="E147" s="75"/>
      <c r="F147" s="86"/>
      <c r="G147" s="68"/>
    </row>
    <row r="149" spans="2:7" x14ac:dyDescent="0.25">
      <c r="B149" s="51"/>
      <c r="D149" s="51"/>
      <c r="E149" s="51"/>
    </row>
    <row r="150" spans="2:7" x14ac:dyDescent="0.25">
      <c r="C150" s="73"/>
      <c r="D150" s="66"/>
      <c r="E150" s="75"/>
      <c r="F150" s="86"/>
      <c r="G150" s="68"/>
    </row>
    <row r="151" spans="2:7" x14ac:dyDescent="0.25">
      <c r="B151" s="51"/>
      <c r="D151" s="51"/>
      <c r="E151" s="51"/>
    </row>
    <row r="152" spans="2:7" x14ac:dyDescent="0.25">
      <c r="B152" s="51"/>
      <c r="D152" s="51"/>
      <c r="E152" s="51"/>
    </row>
    <row r="153" spans="2:7" x14ac:dyDescent="0.25">
      <c r="B153" s="51"/>
      <c r="D153" s="51"/>
      <c r="E153" s="51"/>
    </row>
    <row r="154" spans="2:7" x14ac:dyDescent="0.25">
      <c r="B154" s="51"/>
      <c r="D154" s="51"/>
      <c r="E154" s="51"/>
    </row>
    <row r="155" spans="2:7" x14ac:dyDescent="0.25">
      <c r="B155" s="94"/>
      <c r="C155" s="67"/>
      <c r="D155" s="69"/>
      <c r="E155" s="75"/>
      <c r="F155" s="86"/>
      <c r="G155" s="68"/>
    </row>
    <row r="156" spans="2:7" x14ac:dyDescent="0.25">
      <c r="B156" s="95"/>
      <c r="C156" s="72"/>
      <c r="D156" s="83"/>
      <c r="E156" s="81"/>
      <c r="F156" s="72"/>
      <c r="G156" s="72"/>
    </row>
    <row r="157" spans="2:7" x14ac:dyDescent="0.25">
      <c r="B157" s="95"/>
      <c r="C157" s="72"/>
      <c r="D157" s="83"/>
      <c r="E157" s="81"/>
      <c r="F157" s="72"/>
      <c r="G157" s="72"/>
    </row>
    <row r="158" spans="2:7" x14ac:dyDescent="0.25">
      <c r="B158" s="95"/>
      <c r="C158" s="72"/>
      <c r="D158" s="83"/>
      <c r="E158" s="81"/>
      <c r="F158" s="72"/>
      <c r="G158" s="72"/>
    </row>
    <row r="159" spans="2:7" x14ac:dyDescent="0.25">
      <c r="B159" s="95"/>
      <c r="C159" s="72"/>
      <c r="D159" s="83"/>
      <c r="E159" s="81"/>
      <c r="F159" s="72"/>
      <c r="G159" s="72"/>
    </row>
    <row r="160" spans="2:7" x14ac:dyDescent="0.25">
      <c r="B160" s="95"/>
      <c r="C160" s="72"/>
      <c r="D160" s="83"/>
      <c r="E160" s="81"/>
      <c r="F160" s="72"/>
      <c r="G160" s="72"/>
    </row>
    <row r="161" spans="2:7" x14ac:dyDescent="0.25">
      <c r="B161" s="95"/>
      <c r="C161" s="72"/>
      <c r="D161" s="83"/>
      <c r="E161" s="81"/>
      <c r="F161" s="72"/>
      <c r="G161" s="72"/>
    </row>
    <row r="162" spans="2:7" x14ac:dyDescent="0.25">
      <c r="B162" s="95"/>
      <c r="C162" s="72"/>
      <c r="D162" s="83"/>
      <c r="E162" s="81"/>
      <c r="F162" s="72"/>
      <c r="G162" s="72"/>
    </row>
    <row r="163" spans="2:7" x14ac:dyDescent="0.25">
      <c r="B163" s="95"/>
      <c r="C163" s="72"/>
      <c r="D163" s="83"/>
      <c r="E163" s="81"/>
      <c r="F163" s="72"/>
      <c r="G163" s="72"/>
    </row>
    <row r="164" spans="2:7" x14ac:dyDescent="0.25">
      <c r="B164" s="95"/>
      <c r="C164" s="72"/>
      <c r="D164" s="83"/>
      <c r="E164" s="81"/>
      <c r="F164" s="72"/>
      <c r="G164" s="72"/>
    </row>
    <row r="165" spans="2:7" x14ac:dyDescent="0.25">
      <c r="B165" s="95"/>
      <c r="C165" s="72"/>
      <c r="D165" s="83"/>
      <c r="E165" s="81"/>
      <c r="F165" s="72"/>
      <c r="G165" s="72"/>
    </row>
    <row r="166" spans="2:7" x14ac:dyDescent="0.25">
      <c r="B166" s="95"/>
      <c r="C166" s="72"/>
      <c r="D166" s="83"/>
      <c r="E166" s="81"/>
      <c r="F166" s="72"/>
      <c r="G166" s="72"/>
    </row>
    <row r="167" spans="2:7" x14ac:dyDescent="0.25">
      <c r="B167" s="95"/>
      <c r="C167" s="72"/>
      <c r="D167" s="83"/>
      <c r="E167" s="81"/>
      <c r="F167" s="72"/>
      <c r="G167" s="72"/>
    </row>
  </sheetData>
  <mergeCells count="5">
    <mergeCell ref="B12:G15"/>
    <mergeCell ref="B16:G16"/>
    <mergeCell ref="B17:G17"/>
    <mergeCell ref="B18:G18"/>
    <mergeCell ref="B19:G19"/>
  </mergeCells>
  <conditionalFormatting sqref="F29 F31">
    <cfRule type="cellIs" dxfId="8" priority="3" operator="equal">
      <formula>0</formula>
    </cfRule>
  </conditionalFormatting>
  <conditionalFormatting sqref="F35:F37">
    <cfRule type="cellIs" dxfId="7" priority="2" operator="equal">
      <formula>0</formula>
    </cfRule>
  </conditionalFormatting>
  <conditionalFormatting sqref="F30">
    <cfRule type="cellIs" dxfId="6" priority="1" operator="equal">
      <formula>0</formula>
    </cfRule>
  </conditionalFormatting>
  <pageMargins left="0.98425196850393704" right="0.39370078740157483" top="0.78740157480314965" bottom="0.78740157480314965" header="0.47244094488188981" footer="0"/>
  <pageSetup paperSize="9" scale="91" fitToHeight="10" orientation="portrait" r:id="rId1"/>
  <headerFooter alignWithMargins="0">
    <oddFooter>&amp;L&amp;A&amp;R&amp;9Stran &amp;P/&amp;N</oddFooter>
  </headerFooter>
  <rowBreaks count="4" manualBreakCount="4">
    <brk id="20" max="6" man="1"/>
    <brk id="39" max="6" man="1"/>
    <brk id="99" max="6" man="1"/>
    <brk id="126"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sheetPr>
  <dimension ref="A1:J159"/>
  <sheetViews>
    <sheetView view="pageBreakPreview" topLeftCell="B1" zoomScale="145" zoomScaleSheetLayoutView="145" workbookViewId="0">
      <selection activeCell="F2" sqref="F2"/>
    </sheetView>
  </sheetViews>
  <sheetFormatPr defaultColWidth="9.33203125" defaultRowHeight="13.2" x14ac:dyDescent="0.25"/>
  <cols>
    <col min="1" max="1" width="1.77734375" style="51" hidden="1" customWidth="1"/>
    <col min="2" max="2" width="7.109375" style="93" bestFit="1" customWidth="1"/>
    <col min="3" max="3" width="57.33203125" style="51" customWidth="1"/>
    <col min="4" max="4" width="6.6640625" style="71" customWidth="1"/>
    <col min="5" max="5" width="9.44140625" style="78" customWidth="1"/>
    <col min="6" max="6" width="10.44140625" style="51" customWidth="1"/>
    <col min="7" max="7" width="16.44140625" style="51" customWidth="1"/>
    <col min="8" max="8" width="6.6640625" style="51" customWidth="1"/>
    <col min="9" max="9" width="18.44140625" style="51" customWidth="1"/>
    <col min="10" max="16384" width="9.33203125" style="51"/>
  </cols>
  <sheetData>
    <row r="1" spans="1:9" ht="18.75" customHeight="1" x14ac:dyDescent="0.25">
      <c r="B1" s="96" t="s">
        <v>140</v>
      </c>
      <c r="C1" s="91" t="s">
        <v>214</v>
      </c>
      <c r="D1" s="92"/>
      <c r="E1" s="92"/>
      <c r="F1" s="92"/>
      <c r="G1" s="92"/>
    </row>
    <row r="2" spans="1:9" x14ac:dyDescent="0.25">
      <c r="B2" s="80"/>
      <c r="C2" s="88"/>
      <c r="D2" s="69"/>
      <c r="E2" s="75"/>
      <c r="F2" s="68"/>
    </row>
    <row r="3" spans="1:9" x14ac:dyDescent="0.25">
      <c r="B3" s="106" t="s">
        <v>10</v>
      </c>
      <c r="C3" s="107" t="s">
        <v>5</v>
      </c>
      <c r="D3" s="108"/>
      <c r="E3" s="109"/>
      <c r="F3" s="107"/>
      <c r="G3" s="110">
        <f>+G39</f>
        <v>0</v>
      </c>
    </row>
    <row r="4" spans="1:9" x14ac:dyDescent="0.25">
      <c r="B4" s="106" t="s">
        <v>11</v>
      </c>
      <c r="C4" s="107" t="s">
        <v>57</v>
      </c>
      <c r="D4" s="137"/>
      <c r="E4" s="109"/>
      <c r="F4" s="107"/>
      <c r="G4" s="110">
        <f>G66</f>
        <v>0</v>
      </c>
    </row>
    <row r="5" spans="1:9" x14ac:dyDescent="0.25">
      <c r="B5" s="106" t="s">
        <v>12</v>
      </c>
      <c r="C5" s="107" t="s">
        <v>58</v>
      </c>
      <c r="D5" s="108"/>
      <c r="E5" s="109"/>
      <c r="F5" s="107"/>
      <c r="G5" s="110">
        <f>+G74</f>
        <v>0</v>
      </c>
    </row>
    <row r="6" spans="1:9" x14ac:dyDescent="0.25">
      <c r="B6" s="106" t="s">
        <v>24</v>
      </c>
      <c r="C6" s="107" t="s">
        <v>7</v>
      </c>
      <c r="D6" s="108"/>
      <c r="E6" s="109"/>
      <c r="F6" s="107"/>
      <c r="G6" s="110">
        <f>+G95</f>
        <v>0</v>
      </c>
    </row>
    <row r="7" spans="1:9" x14ac:dyDescent="0.25">
      <c r="B7" s="106" t="s">
        <v>70</v>
      </c>
      <c r="C7" s="107" t="s">
        <v>8</v>
      </c>
      <c r="D7" s="108"/>
      <c r="E7" s="109"/>
      <c r="F7" s="107"/>
      <c r="G7" s="110">
        <f>+G118</f>
        <v>0</v>
      </c>
    </row>
    <row r="8" spans="1:9" x14ac:dyDescent="0.25">
      <c r="B8" s="111" t="s">
        <v>73</v>
      </c>
      <c r="C8" s="107" t="s">
        <v>175</v>
      </c>
      <c r="D8" s="108"/>
      <c r="E8" s="109"/>
      <c r="F8" s="107"/>
      <c r="G8" s="110">
        <f>+G124</f>
        <v>0</v>
      </c>
    </row>
    <row r="9" spans="1:9" x14ac:dyDescent="0.25">
      <c r="B9" s="106"/>
      <c r="C9" s="113" t="s">
        <v>0</v>
      </c>
      <c r="D9" s="85"/>
      <c r="E9" s="112"/>
      <c r="F9" s="114"/>
      <c r="G9" s="115">
        <f>SUM(G3:G8)</f>
        <v>0</v>
      </c>
      <c r="I9" s="51">
        <f>+G9/E$24</f>
        <v>0</v>
      </c>
    </row>
    <row r="10" spans="1:9" x14ac:dyDescent="0.25">
      <c r="B10" s="164"/>
      <c r="C10" s="165"/>
      <c r="D10" s="166"/>
      <c r="E10" s="167"/>
      <c r="F10" s="168"/>
      <c r="G10" s="169"/>
    </row>
    <row r="11" spans="1:9" x14ac:dyDescent="0.25">
      <c r="B11" s="175" t="s">
        <v>235</v>
      </c>
      <c r="C11" s="170"/>
      <c r="D11" s="171"/>
      <c r="E11" s="172"/>
      <c r="F11" s="173"/>
      <c r="G11" s="174"/>
    </row>
    <row r="12" spans="1:9" x14ac:dyDescent="0.25">
      <c r="B12" s="199" t="s">
        <v>238</v>
      </c>
      <c r="C12" s="200"/>
      <c r="D12" s="200"/>
      <c r="E12" s="200"/>
      <c r="F12" s="200"/>
      <c r="G12" s="200"/>
    </row>
    <row r="13" spans="1:9" x14ac:dyDescent="0.25">
      <c r="B13" s="200"/>
      <c r="C13" s="200"/>
      <c r="D13" s="200"/>
      <c r="E13" s="200"/>
      <c r="F13" s="200"/>
      <c r="G13" s="200"/>
    </row>
    <row r="14" spans="1:9" x14ac:dyDescent="0.25">
      <c r="B14" s="200"/>
      <c r="C14" s="200"/>
      <c r="D14" s="200"/>
      <c r="E14" s="200"/>
      <c r="F14" s="200"/>
      <c r="G14" s="200"/>
    </row>
    <row r="15" spans="1:9" ht="75.75" customHeight="1" x14ac:dyDescent="0.25">
      <c r="A15" s="99"/>
      <c r="B15" s="200"/>
      <c r="C15" s="200"/>
      <c r="D15" s="200"/>
      <c r="E15" s="200"/>
      <c r="F15" s="200"/>
      <c r="G15" s="200"/>
    </row>
    <row r="16" spans="1:9" ht="115.5" customHeight="1" x14ac:dyDescent="0.25">
      <c r="A16" s="99"/>
      <c r="B16" s="199" t="s">
        <v>239</v>
      </c>
      <c r="C16" s="200"/>
      <c r="D16" s="200"/>
      <c r="E16" s="200"/>
      <c r="F16" s="200"/>
      <c r="G16" s="200"/>
    </row>
    <row r="17" spans="1:9" ht="64.5" customHeight="1" x14ac:dyDescent="0.25">
      <c r="A17" s="99"/>
      <c r="B17" s="199" t="s">
        <v>240</v>
      </c>
      <c r="C17" s="200"/>
      <c r="D17" s="200"/>
      <c r="E17" s="200"/>
      <c r="F17" s="200"/>
      <c r="G17" s="200"/>
    </row>
    <row r="18" spans="1:9" ht="115.5" customHeight="1" x14ac:dyDescent="0.25">
      <c r="A18" s="99"/>
      <c r="B18" s="199" t="s">
        <v>241</v>
      </c>
      <c r="C18" s="200"/>
      <c r="D18" s="200"/>
      <c r="E18" s="200"/>
      <c r="F18" s="200"/>
      <c r="G18" s="200"/>
    </row>
    <row r="19" spans="1:9" ht="37.5" customHeight="1" x14ac:dyDescent="0.25">
      <c r="A19" s="99"/>
      <c r="B19" s="199" t="s">
        <v>242</v>
      </c>
      <c r="C19" s="200"/>
      <c r="D19" s="200"/>
      <c r="E19" s="200"/>
      <c r="F19" s="200"/>
      <c r="G19" s="200"/>
    </row>
    <row r="20" spans="1:9" x14ac:dyDescent="0.25">
      <c r="A20" s="99"/>
      <c r="B20" s="163"/>
      <c r="C20" s="163"/>
      <c r="D20" s="163"/>
      <c r="E20" s="163"/>
      <c r="F20" s="163"/>
      <c r="G20" s="163"/>
    </row>
    <row r="21" spans="1:9" ht="26.4" x14ac:dyDescent="0.25">
      <c r="A21" s="99"/>
      <c r="B21" s="177" t="s">
        <v>13</v>
      </c>
      <c r="C21" s="178" t="s">
        <v>14</v>
      </c>
      <c r="D21" s="177" t="s">
        <v>15</v>
      </c>
      <c r="E21" s="177" t="s">
        <v>16</v>
      </c>
      <c r="F21" s="177" t="s">
        <v>133</v>
      </c>
      <c r="G21" s="177" t="s">
        <v>134</v>
      </c>
      <c r="H21" s="67"/>
      <c r="I21" s="67"/>
    </row>
    <row r="22" spans="1:9" x14ac:dyDescent="0.25">
      <c r="A22" s="99"/>
      <c r="B22" s="84" t="s">
        <v>10</v>
      </c>
      <c r="C22" s="124" t="s">
        <v>5</v>
      </c>
      <c r="D22" s="108"/>
      <c r="E22" s="109"/>
      <c r="F22" s="125"/>
      <c r="G22" s="125"/>
      <c r="H22" s="67"/>
      <c r="I22" s="67"/>
    </row>
    <row r="23" spans="1:9" x14ac:dyDescent="0.25">
      <c r="A23" s="99"/>
      <c r="B23" s="106" t="s">
        <v>17</v>
      </c>
      <c r="C23" s="125" t="s">
        <v>45</v>
      </c>
      <c r="D23" s="108"/>
      <c r="E23" s="109"/>
      <c r="F23" s="125"/>
      <c r="G23" s="125"/>
      <c r="H23" s="67"/>
      <c r="I23" s="67"/>
    </row>
    <row r="24" spans="1:9" ht="52.8" x14ac:dyDescent="0.25">
      <c r="A24" s="99"/>
      <c r="B24" s="106" t="s">
        <v>111</v>
      </c>
      <c r="C24" s="179" t="s">
        <v>38</v>
      </c>
      <c r="D24" s="180" t="s">
        <v>1</v>
      </c>
      <c r="E24" s="120">
        <v>171.18</v>
      </c>
      <c r="F24" s="121"/>
      <c r="G24" s="122">
        <f>+ROUND((E24*F24),2)</f>
        <v>0</v>
      </c>
      <c r="H24" s="67"/>
      <c r="I24" s="67"/>
    </row>
    <row r="25" spans="1:9" ht="26.4" x14ac:dyDescent="0.25">
      <c r="A25" s="99"/>
      <c r="B25" s="106" t="s">
        <v>96</v>
      </c>
      <c r="C25" s="126" t="s">
        <v>39</v>
      </c>
      <c r="D25" s="181" t="s">
        <v>2</v>
      </c>
      <c r="E25" s="120">
        <v>8</v>
      </c>
      <c r="F25" s="121"/>
      <c r="G25" s="122">
        <f>+ROUND((E25*F25),2)</f>
        <v>0</v>
      </c>
      <c r="H25" s="67"/>
      <c r="I25" s="67"/>
    </row>
    <row r="26" spans="1:9" ht="52.8" x14ac:dyDescent="0.25">
      <c r="A26" s="99"/>
      <c r="B26" s="106" t="s">
        <v>97</v>
      </c>
      <c r="C26" s="126" t="s">
        <v>126</v>
      </c>
      <c r="D26" s="108" t="s">
        <v>1</v>
      </c>
      <c r="E26" s="120">
        <v>171.18</v>
      </c>
      <c r="F26" s="121"/>
      <c r="G26" s="122">
        <f>+ROUND((E26*F26),2)</f>
        <v>0</v>
      </c>
      <c r="H26" s="67"/>
      <c r="I26" s="67"/>
    </row>
    <row r="27" spans="1:9" ht="39.6" x14ac:dyDescent="0.25">
      <c r="A27" s="99"/>
      <c r="B27" s="106" t="s">
        <v>98</v>
      </c>
      <c r="C27" s="127" t="s">
        <v>40</v>
      </c>
      <c r="D27" s="108" t="s">
        <v>1</v>
      </c>
      <c r="E27" s="120">
        <v>171.18</v>
      </c>
      <c r="F27" s="121"/>
      <c r="G27" s="122">
        <f>+ROUND((E27*F27),2)</f>
        <v>0</v>
      </c>
      <c r="H27" s="67"/>
      <c r="I27" s="67"/>
    </row>
    <row r="28" spans="1:9" x14ac:dyDescent="0.25">
      <c r="A28" s="99"/>
      <c r="B28" s="106" t="s">
        <v>21</v>
      </c>
      <c r="C28" s="182" t="s">
        <v>47</v>
      </c>
      <c r="D28" s="108"/>
      <c r="E28" s="120"/>
      <c r="F28" s="121"/>
      <c r="G28" s="122"/>
      <c r="H28" s="67"/>
      <c r="I28" s="67"/>
    </row>
    <row r="29" spans="1:9" ht="39.6" x14ac:dyDescent="0.25">
      <c r="A29" s="99"/>
      <c r="B29" s="183" t="s">
        <v>41</v>
      </c>
      <c r="C29" s="184" t="s">
        <v>49</v>
      </c>
      <c r="D29" s="185" t="s">
        <v>1</v>
      </c>
      <c r="E29" s="186">
        <v>171.18</v>
      </c>
      <c r="F29" s="187"/>
      <c r="G29" s="128">
        <f t="shared" ref="G29:G33" si="0">E29*F29</f>
        <v>0</v>
      </c>
      <c r="H29" s="67"/>
      <c r="I29" s="67"/>
    </row>
    <row r="30" spans="1:9" ht="154.5" customHeight="1" x14ac:dyDescent="0.25">
      <c r="A30" s="99"/>
      <c r="B30" s="183" t="s">
        <v>42</v>
      </c>
      <c r="C30" s="184" t="s">
        <v>142</v>
      </c>
      <c r="D30" s="185" t="s">
        <v>1</v>
      </c>
      <c r="E30" s="186">
        <v>171.18</v>
      </c>
      <c r="F30" s="187"/>
      <c r="G30" s="128">
        <f t="shared" si="0"/>
        <v>0</v>
      </c>
      <c r="H30" s="67"/>
      <c r="I30" s="67"/>
    </row>
    <row r="31" spans="1:9" ht="66" x14ac:dyDescent="0.25">
      <c r="A31" s="99"/>
      <c r="B31" s="183" t="s">
        <v>43</v>
      </c>
      <c r="C31" s="184" t="s">
        <v>86</v>
      </c>
      <c r="D31" s="185" t="s">
        <v>1</v>
      </c>
      <c r="E31" s="186">
        <v>171.18</v>
      </c>
      <c r="F31" s="187"/>
      <c r="G31" s="128">
        <f t="shared" si="0"/>
        <v>0</v>
      </c>
      <c r="H31" s="67"/>
      <c r="I31" s="67"/>
    </row>
    <row r="32" spans="1:9" ht="52.8" x14ac:dyDescent="0.25">
      <c r="A32" s="99"/>
      <c r="B32" s="183" t="s">
        <v>44</v>
      </c>
      <c r="C32" s="188" t="s">
        <v>51</v>
      </c>
      <c r="D32" s="185" t="s">
        <v>18</v>
      </c>
      <c r="E32" s="186">
        <v>5</v>
      </c>
      <c r="F32" s="121"/>
      <c r="G32" s="128">
        <f t="shared" si="0"/>
        <v>0</v>
      </c>
      <c r="H32" s="67"/>
      <c r="I32" s="67"/>
    </row>
    <row r="33" spans="1:9" ht="39.6" x14ac:dyDescent="0.25">
      <c r="A33" s="99"/>
      <c r="B33" s="106" t="s">
        <v>143</v>
      </c>
      <c r="C33" s="119" t="s">
        <v>112</v>
      </c>
      <c r="D33" s="108" t="s">
        <v>29</v>
      </c>
      <c r="E33" s="120">
        <v>1</v>
      </c>
      <c r="F33" s="121"/>
      <c r="G33" s="128">
        <f t="shared" si="0"/>
        <v>0</v>
      </c>
      <c r="H33" s="67"/>
      <c r="I33" s="67"/>
    </row>
    <row r="34" spans="1:9" x14ac:dyDescent="0.25">
      <c r="A34" s="99"/>
      <c r="B34" s="106" t="s">
        <v>46</v>
      </c>
      <c r="C34" s="119" t="s">
        <v>52</v>
      </c>
      <c r="D34" s="108"/>
      <c r="E34" s="120"/>
      <c r="F34" s="121"/>
      <c r="G34" s="128"/>
      <c r="H34" s="67"/>
      <c r="I34" s="67"/>
    </row>
    <row r="35" spans="1:9" ht="26.4" x14ac:dyDescent="0.25">
      <c r="A35" s="99"/>
      <c r="B35" s="183" t="s">
        <v>48</v>
      </c>
      <c r="C35" s="184" t="s">
        <v>53</v>
      </c>
      <c r="D35" s="185" t="s">
        <v>9</v>
      </c>
      <c r="E35" s="186">
        <v>6</v>
      </c>
      <c r="F35" s="187"/>
      <c r="G35" s="128">
        <f>E35*F35</f>
        <v>0</v>
      </c>
      <c r="H35" s="67"/>
      <c r="I35" s="67"/>
    </row>
    <row r="36" spans="1:9" ht="26.4" x14ac:dyDescent="0.25">
      <c r="A36" s="99"/>
      <c r="B36" s="106" t="s">
        <v>50</v>
      </c>
      <c r="C36" s="184" t="s">
        <v>55</v>
      </c>
      <c r="D36" s="185" t="s">
        <v>9</v>
      </c>
      <c r="E36" s="186">
        <v>3</v>
      </c>
      <c r="F36" s="187"/>
      <c r="G36" s="128">
        <f>E36*F36</f>
        <v>0</v>
      </c>
      <c r="H36" s="67"/>
      <c r="I36" s="67"/>
    </row>
    <row r="37" spans="1:9" ht="26.4" x14ac:dyDescent="0.25">
      <c r="A37" s="99"/>
      <c r="B37" s="106" t="s">
        <v>113</v>
      </c>
      <c r="C37" s="119" t="s">
        <v>56</v>
      </c>
      <c r="D37" s="185" t="s">
        <v>9</v>
      </c>
      <c r="E37" s="186">
        <v>2</v>
      </c>
      <c r="F37" s="187"/>
      <c r="G37" s="128">
        <f>E37*F37</f>
        <v>0</v>
      </c>
      <c r="H37" s="67"/>
      <c r="I37" s="67"/>
    </row>
    <row r="38" spans="1:9" ht="39.6" x14ac:dyDescent="0.25">
      <c r="A38" s="99"/>
      <c r="B38" s="106" t="s">
        <v>54</v>
      </c>
      <c r="C38" s="119" t="s">
        <v>19</v>
      </c>
      <c r="D38" s="108"/>
      <c r="E38" s="120"/>
      <c r="F38" s="121"/>
      <c r="G38" s="122">
        <f>+ROUND((SUM(G24:G37)*0.1),-1)</f>
        <v>0</v>
      </c>
      <c r="H38" s="67"/>
      <c r="I38" s="67"/>
    </row>
    <row r="39" spans="1:9" x14ac:dyDescent="0.25">
      <c r="A39" s="99"/>
      <c r="B39" s="106"/>
      <c r="C39" s="124" t="s">
        <v>6</v>
      </c>
      <c r="D39" s="108"/>
      <c r="E39" s="120"/>
      <c r="F39" s="121"/>
      <c r="G39" s="123">
        <f>SUM(G24:G38)</f>
        <v>0</v>
      </c>
      <c r="H39" s="67"/>
      <c r="I39" s="67"/>
    </row>
    <row r="40" spans="1:9" x14ac:dyDescent="0.25">
      <c r="A40" s="99"/>
      <c r="B40" s="84" t="s">
        <v>11</v>
      </c>
      <c r="C40" s="124" t="s">
        <v>57</v>
      </c>
      <c r="D40" s="108"/>
      <c r="E40" s="109"/>
      <c r="F40" s="125"/>
      <c r="G40" s="125"/>
      <c r="H40" s="67"/>
      <c r="I40" s="67"/>
    </row>
    <row r="41" spans="1:9" ht="26.4" x14ac:dyDescent="0.25">
      <c r="A41" s="99"/>
      <c r="B41" s="84"/>
      <c r="C41" s="127" t="s">
        <v>204</v>
      </c>
      <c r="D41" s="108"/>
      <c r="E41" s="109"/>
      <c r="F41" s="125"/>
      <c r="G41" s="125"/>
      <c r="H41" s="67"/>
      <c r="I41" s="67"/>
    </row>
    <row r="42" spans="1:9" x14ac:dyDescent="0.25">
      <c r="A42" s="99"/>
      <c r="B42" s="106" t="s">
        <v>144</v>
      </c>
      <c r="C42" s="125" t="s">
        <v>23</v>
      </c>
      <c r="D42" s="108"/>
      <c r="E42" s="109"/>
      <c r="F42" s="125"/>
      <c r="G42" s="125"/>
      <c r="H42" s="67"/>
      <c r="I42" s="67"/>
    </row>
    <row r="43" spans="1:9" ht="26.4" x14ac:dyDescent="0.25">
      <c r="A43" s="99"/>
      <c r="B43" s="106" t="s">
        <v>190</v>
      </c>
      <c r="C43" s="179" t="s">
        <v>189</v>
      </c>
      <c r="D43" s="180" t="s">
        <v>1</v>
      </c>
      <c r="E43" s="120">
        <v>171.18</v>
      </c>
      <c r="F43" s="121"/>
      <c r="G43" s="122">
        <f>+ROUND((E43*F43),2)</f>
        <v>0</v>
      </c>
      <c r="H43" s="67" t="s">
        <v>253</v>
      </c>
      <c r="I43" s="67"/>
    </row>
    <row r="44" spans="1:9" ht="26.4" x14ac:dyDescent="0.25">
      <c r="A44" s="99"/>
      <c r="B44" s="106" t="s">
        <v>145</v>
      </c>
      <c r="C44" s="179" t="s">
        <v>191</v>
      </c>
      <c r="D44" s="180" t="s">
        <v>18</v>
      </c>
      <c r="E44" s="189">
        <v>8.5590000000000011</v>
      </c>
      <c r="F44" s="121"/>
      <c r="G44" s="122">
        <f>+ROUND((E44*F44),2)</f>
        <v>0</v>
      </c>
      <c r="H44" s="67">
        <v>31</v>
      </c>
      <c r="I44" s="67"/>
    </row>
    <row r="45" spans="1:9" x14ac:dyDescent="0.25">
      <c r="A45" s="99"/>
      <c r="B45" s="106" t="s">
        <v>147</v>
      </c>
      <c r="C45" s="179" t="s">
        <v>146</v>
      </c>
      <c r="D45" s="180" t="s">
        <v>1</v>
      </c>
      <c r="E45" s="120">
        <v>45</v>
      </c>
      <c r="F45" s="121"/>
      <c r="G45" s="122">
        <f>+ROUND((E45*F45),2)</f>
        <v>0</v>
      </c>
      <c r="H45" s="67"/>
      <c r="I45" s="67"/>
    </row>
    <row r="46" spans="1:9" ht="39.6" x14ac:dyDescent="0.25">
      <c r="A46" s="99"/>
      <c r="B46" s="106" t="s">
        <v>168</v>
      </c>
      <c r="C46" s="119" t="s">
        <v>148</v>
      </c>
      <c r="D46" s="108" t="s">
        <v>3</v>
      </c>
      <c r="E46" s="120">
        <v>501.28399999999999</v>
      </c>
      <c r="F46" s="121"/>
      <c r="G46" s="122">
        <f>+ROUND((E46*F46),2)</f>
        <v>0</v>
      </c>
      <c r="H46" s="67" t="e">
        <f>(#REF!*4)+(#REF!*2.7)</f>
        <v>#REF!</v>
      </c>
      <c r="I46" s="67"/>
    </row>
    <row r="47" spans="1:9" ht="52.8" x14ac:dyDescent="0.25">
      <c r="A47" s="99"/>
      <c r="B47" s="106" t="s">
        <v>192</v>
      </c>
      <c r="C47" s="119" t="s">
        <v>169</v>
      </c>
      <c r="D47" s="108" t="s">
        <v>4</v>
      </c>
      <c r="E47" s="120">
        <v>154.06199999999998</v>
      </c>
      <c r="F47" s="121"/>
      <c r="G47" s="122">
        <f>+ROUND((E47*F47),2)</f>
        <v>0</v>
      </c>
      <c r="H47" s="67"/>
      <c r="I47" s="67"/>
    </row>
    <row r="48" spans="1:9" x14ac:dyDescent="0.25">
      <c r="A48" s="99"/>
      <c r="B48" s="106" t="s">
        <v>149</v>
      </c>
      <c r="C48" s="125" t="s">
        <v>150</v>
      </c>
      <c r="D48" s="108"/>
      <c r="E48" s="120"/>
      <c r="F48" s="121"/>
      <c r="G48" s="122"/>
      <c r="H48" s="67"/>
      <c r="I48" s="67"/>
    </row>
    <row r="49" spans="1:9" ht="39.6" x14ac:dyDescent="0.25">
      <c r="A49" s="99"/>
      <c r="B49" s="106" t="s">
        <v>151</v>
      </c>
      <c r="C49" s="119" t="s">
        <v>233</v>
      </c>
      <c r="D49" s="108" t="s">
        <v>4</v>
      </c>
      <c r="E49" s="120">
        <v>350.99039999999997</v>
      </c>
      <c r="F49" s="121"/>
      <c r="G49" s="122">
        <f t="shared" ref="G49:G61" si="1">+ROUND((E49*F49),2)</f>
        <v>0</v>
      </c>
      <c r="H49" s="67"/>
      <c r="I49" s="67"/>
    </row>
    <row r="50" spans="1:9" ht="39.6" x14ac:dyDescent="0.25">
      <c r="A50" s="99"/>
      <c r="B50" s="106" t="s">
        <v>225</v>
      </c>
      <c r="C50" s="119" t="s">
        <v>234</v>
      </c>
      <c r="D50" s="108" t="s">
        <v>3</v>
      </c>
      <c r="E50" s="120">
        <v>643.48239999999998</v>
      </c>
      <c r="F50" s="121"/>
      <c r="G50" s="122">
        <f t="shared" si="1"/>
        <v>0</v>
      </c>
      <c r="H50" s="67"/>
      <c r="I50" s="67"/>
    </row>
    <row r="51" spans="1:9" ht="39.6" x14ac:dyDescent="0.25">
      <c r="A51" s="99"/>
      <c r="B51" s="106" t="s">
        <v>153</v>
      </c>
      <c r="C51" s="119" t="s">
        <v>203</v>
      </c>
      <c r="D51" s="108" t="s">
        <v>4</v>
      </c>
      <c r="E51" s="120">
        <v>233.99359999999999</v>
      </c>
      <c r="F51" s="121"/>
      <c r="G51" s="122">
        <f t="shared" si="1"/>
        <v>0</v>
      </c>
      <c r="H51" s="67"/>
      <c r="I51" s="67"/>
    </row>
    <row r="52" spans="1:9" x14ac:dyDescent="0.25">
      <c r="A52" s="99"/>
      <c r="B52" s="106" t="s">
        <v>154</v>
      </c>
      <c r="C52" s="119" t="s">
        <v>152</v>
      </c>
      <c r="D52" s="108" t="s">
        <v>3</v>
      </c>
      <c r="E52" s="120">
        <v>584.98399999999992</v>
      </c>
      <c r="F52" s="121"/>
      <c r="G52" s="122">
        <f t="shared" si="1"/>
        <v>0</v>
      </c>
      <c r="H52" s="67"/>
      <c r="I52" s="67"/>
    </row>
    <row r="53" spans="1:9" ht="52.8" x14ac:dyDescent="0.25">
      <c r="A53" s="99"/>
      <c r="B53" s="106" t="s">
        <v>156</v>
      </c>
      <c r="C53" s="119" t="s">
        <v>232</v>
      </c>
      <c r="D53" s="108" t="s">
        <v>4</v>
      </c>
      <c r="E53" s="120">
        <v>116.99679999999999</v>
      </c>
      <c r="F53" s="121"/>
      <c r="G53" s="122">
        <f t="shared" si="1"/>
        <v>0</v>
      </c>
      <c r="H53" s="67"/>
      <c r="I53" s="67"/>
    </row>
    <row r="54" spans="1:9" ht="26.4" x14ac:dyDescent="0.25">
      <c r="A54" s="99"/>
      <c r="B54" s="106" t="s">
        <v>200</v>
      </c>
      <c r="C54" s="119" t="s">
        <v>155</v>
      </c>
      <c r="D54" s="108" t="s">
        <v>3</v>
      </c>
      <c r="E54" s="120">
        <v>501.28399999999999</v>
      </c>
      <c r="F54" s="121"/>
      <c r="G54" s="122">
        <f t="shared" si="1"/>
        <v>0</v>
      </c>
      <c r="H54" s="67"/>
      <c r="I54" s="67"/>
    </row>
    <row r="55" spans="1:9" ht="26.4" x14ac:dyDescent="0.25">
      <c r="A55" s="99"/>
      <c r="B55" s="106" t="s">
        <v>201</v>
      </c>
      <c r="C55" s="119" t="s">
        <v>157</v>
      </c>
      <c r="D55" s="108" t="s">
        <v>3</v>
      </c>
      <c r="E55" s="120">
        <v>501.28399999999999</v>
      </c>
      <c r="F55" s="121"/>
      <c r="G55" s="122">
        <f t="shared" si="1"/>
        <v>0</v>
      </c>
      <c r="H55" s="67"/>
      <c r="I55" s="67"/>
    </row>
    <row r="56" spans="1:9" ht="26.4" x14ac:dyDescent="0.25">
      <c r="A56" s="99"/>
      <c r="B56" s="106" t="s">
        <v>158</v>
      </c>
      <c r="C56" s="119" t="s">
        <v>159</v>
      </c>
      <c r="D56" s="108" t="s">
        <v>3</v>
      </c>
      <c r="E56" s="120">
        <v>22.5</v>
      </c>
      <c r="F56" s="121"/>
      <c r="G56" s="122">
        <f t="shared" si="1"/>
        <v>0</v>
      </c>
      <c r="H56" s="67"/>
      <c r="I56" s="67"/>
    </row>
    <row r="57" spans="1:9" ht="26.4" x14ac:dyDescent="0.25">
      <c r="A57" s="99"/>
      <c r="B57" s="106" t="s">
        <v>160</v>
      </c>
      <c r="C57" s="119" t="s">
        <v>161</v>
      </c>
      <c r="D57" s="108" t="s">
        <v>3</v>
      </c>
      <c r="E57" s="120">
        <v>501.28399999999999</v>
      </c>
      <c r="F57" s="121"/>
      <c r="G57" s="122">
        <f t="shared" si="1"/>
        <v>0</v>
      </c>
      <c r="H57" s="67"/>
      <c r="I57" s="67"/>
    </row>
    <row r="58" spans="1:9" ht="52.8" x14ac:dyDescent="0.25">
      <c r="A58" s="99"/>
      <c r="B58" s="106" t="s">
        <v>245</v>
      </c>
      <c r="C58" s="119" t="s">
        <v>162</v>
      </c>
      <c r="D58" s="108" t="s">
        <v>20</v>
      </c>
      <c r="E58" s="120">
        <v>45</v>
      </c>
      <c r="F58" s="121"/>
      <c r="G58" s="122">
        <f t="shared" si="1"/>
        <v>0</v>
      </c>
      <c r="H58" s="67"/>
      <c r="I58" s="67"/>
    </row>
    <row r="59" spans="1:9" ht="44.25" customHeight="1" x14ac:dyDescent="0.25">
      <c r="A59" s="99"/>
      <c r="B59" s="106" t="s">
        <v>170</v>
      </c>
      <c r="C59" s="119" t="s">
        <v>172</v>
      </c>
      <c r="D59" s="108" t="s">
        <v>20</v>
      </c>
      <c r="E59" s="120">
        <v>10</v>
      </c>
      <c r="F59" s="121"/>
      <c r="G59" s="122">
        <f t="shared" si="1"/>
        <v>0</v>
      </c>
      <c r="H59" s="67"/>
      <c r="I59" s="67"/>
    </row>
    <row r="60" spans="1:9" ht="44.25" customHeight="1" x14ac:dyDescent="0.25">
      <c r="A60" s="99"/>
      <c r="B60" s="106" t="s">
        <v>171</v>
      </c>
      <c r="C60" s="119" t="s">
        <v>261</v>
      </c>
      <c r="D60" s="108" t="s">
        <v>20</v>
      </c>
      <c r="E60" s="120">
        <v>10</v>
      </c>
      <c r="F60" s="121"/>
      <c r="G60" s="122">
        <f t="shared" si="1"/>
        <v>0</v>
      </c>
      <c r="H60" s="67"/>
      <c r="I60" s="67"/>
    </row>
    <row r="61" spans="1:9" ht="26.4" x14ac:dyDescent="0.25">
      <c r="A61" s="99"/>
      <c r="B61" s="106" t="s">
        <v>179</v>
      </c>
      <c r="C61" s="119" t="s">
        <v>202</v>
      </c>
      <c r="D61" s="108" t="s">
        <v>2</v>
      </c>
      <c r="E61" s="120">
        <v>4</v>
      </c>
      <c r="F61" s="121"/>
      <c r="G61" s="122">
        <f t="shared" si="1"/>
        <v>0</v>
      </c>
      <c r="H61" s="67"/>
      <c r="I61" s="67"/>
    </row>
    <row r="62" spans="1:9" x14ac:dyDescent="0.25">
      <c r="A62" s="99"/>
      <c r="B62" s="106" t="s">
        <v>163</v>
      </c>
      <c r="C62" s="125" t="s">
        <v>164</v>
      </c>
      <c r="D62" s="108"/>
      <c r="E62" s="120"/>
      <c r="F62" s="121"/>
      <c r="G62" s="122"/>
      <c r="H62" s="67"/>
      <c r="I62" s="67"/>
    </row>
    <row r="63" spans="1:9" ht="39.6" x14ac:dyDescent="0.25">
      <c r="A63" s="99"/>
      <c r="B63" s="106" t="s">
        <v>165</v>
      </c>
      <c r="C63" s="119" t="s">
        <v>270</v>
      </c>
      <c r="D63" s="108" t="s">
        <v>18</v>
      </c>
      <c r="E63" s="120">
        <v>3</v>
      </c>
      <c r="F63" s="121"/>
      <c r="G63" s="122">
        <f t="shared" ref="G63:G64" si="2">+ROUND((E63*F63),2)</f>
        <v>0</v>
      </c>
      <c r="H63" s="67"/>
      <c r="I63" s="67"/>
    </row>
    <row r="64" spans="1:9" ht="52.8" x14ac:dyDescent="0.25">
      <c r="A64" s="99"/>
      <c r="B64" s="106" t="s">
        <v>266</v>
      </c>
      <c r="C64" s="119" t="s">
        <v>247</v>
      </c>
      <c r="D64" s="108" t="s">
        <v>18</v>
      </c>
      <c r="E64" s="120">
        <v>3</v>
      </c>
      <c r="F64" s="121"/>
      <c r="G64" s="122">
        <f t="shared" si="2"/>
        <v>0</v>
      </c>
      <c r="H64" s="67"/>
      <c r="I64" s="67"/>
    </row>
    <row r="65" spans="1:10" ht="39.6" x14ac:dyDescent="0.25">
      <c r="A65" s="99"/>
      <c r="B65" s="106" t="s">
        <v>166</v>
      </c>
      <c r="C65" s="119" t="s">
        <v>19</v>
      </c>
      <c r="D65" s="108"/>
      <c r="E65" s="120"/>
      <c r="F65" s="121"/>
      <c r="G65" s="122">
        <f>+ROUND((SUM(G44:G64)*0.1),-1)</f>
        <v>0</v>
      </c>
      <c r="H65" s="67"/>
      <c r="I65" s="67"/>
    </row>
    <row r="66" spans="1:10" x14ac:dyDescent="0.25">
      <c r="A66" s="99"/>
      <c r="B66" s="106"/>
      <c r="C66" s="124" t="s">
        <v>167</v>
      </c>
      <c r="D66" s="108"/>
      <c r="E66" s="120"/>
      <c r="F66" s="121"/>
      <c r="G66" s="123">
        <f>SUM(G43:G65)</f>
        <v>0</v>
      </c>
      <c r="H66" s="67"/>
      <c r="I66" s="67"/>
    </row>
    <row r="67" spans="1:10" x14ac:dyDescent="0.25">
      <c r="A67" s="99"/>
      <c r="B67" s="84" t="s">
        <v>12</v>
      </c>
      <c r="C67" s="124" t="s">
        <v>58</v>
      </c>
      <c r="D67" s="108"/>
      <c r="E67" s="120"/>
      <c r="F67" s="121"/>
      <c r="G67" s="122"/>
      <c r="H67" s="117"/>
      <c r="I67" s="67"/>
    </row>
    <row r="68" spans="1:10" x14ac:dyDescent="0.25">
      <c r="A68" s="99"/>
      <c r="B68" s="106" t="s">
        <v>59</v>
      </c>
      <c r="C68" s="119" t="s">
        <v>23</v>
      </c>
      <c r="D68" s="108"/>
      <c r="E68" s="120"/>
      <c r="F68" s="121"/>
      <c r="G68" s="122"/>
      <c r="H68" s="117"/>
      <c r="I68" s="67"/>
    </row>
    <row r="69" spans="1:10" ht="39.6" x14ac:dyDescent="0.25">
      <c r="A69" s="99"/>
      <c r="B69" s="106" t="s">
        <v>256</v>
      </c>
      <c r="C69" s="119" t="s">
        <v>219</v>
      </c>
      <c r="D69" s="108" t="s">
        <v>1</v>
      </c>
      <c r="E69" s="120">
        <v>10</v>
      </c>
      <c r="F69" s="121"/>
      <c r="G69" s="122">
        <f t="shared" ref="G69" si="3">+ROUND((E69*F69),2)</f>
        <v>0</v>
      </c>
      <c r="H69" s="117"/>
      <c r="I69" s="67"/>
    </row>
    <row r="70" spans="1:10" ht="39.6" x14ac:dyDescent="0.25">
      <c r="A70" s="99"/>
      <c r="B70" s="106" t="s">
        <v>184</v>
      </c>
      <c r="C70" s="119" t="s">
        <v>220</v>
      </c>
      <c r="D70" s="108" t="s">
        <v>18</v>
      </c>
      <c r="E70" s="120">
        <v>1</v>
      </c>
      <c r="F70" s="121"/>
      <c r="G70" s="122">
        <f>+ROUND((E70*F70),2)</f>
        <v>0</v>
      </c>
      <c r="H70" s="117"/>
      <c r="I70" s="67"/>
    </row>
    <row r="71" spans="1:10" x14ac:dyDescent="0.25">
      <c r="A71" s="99"/>
      <c r="B71" s="106" t="s">
        <v>186</v>
      </c>
      <c r="C71" s="119" t="s">
        <v>223</v>
      </c>
      <c r="D71" s="108"/>
      <c r="E71" s="120"/>
      <c r="F71" s="121"/>
      <c r="G71" s="122"/>
      <c r="H71" s="117"/>
      <c r="I71" s="67"/>
    </row>
    <row r="72" spans="1:10" ht="60.75" customHeight="1" x14ac:dyDescent="0.25">
      <c r="A72" s="99"/>
      <c r="B72" s="106" t="s">
        <v>259</v>
      </c>
      <c r="C72" s="119" t="s">
        <v>268</v>
      </c>
      <c r="D72" s="108" t="s">
        <v>1</v>
      </c>
      <c r="E72" s="120">
        <v>25</v>
      </c>
      <c r="F72" s="121"/>
      <c r="G72" s="122">
        <f>+ROUND((E72*F72),2)</f>
        <v>0</v>
      </c>
      <c r="H72" s="117"/>
      <c r="I72" s="67"/>
    </row>
    <row r="73" spans="1:10" ht="39.6" x14ac:dyDescent="0.25">
      <c r="A73" s="99"/>
      <c r="B73" s="106" t="s">
        <v>188</v>
      </c>
      <c r="C73" s="119" t="s">
        <v>19</v>
      </c>
      <c r="D73" s="108"/>
      <c r="E73" s="120"/>
      <c r="F73" s="121"/>
      <c r="G73" s="122">
        <f>+ROUND((SUM(G69:G72)*0.1),-1)</f>
        <v>0</v>
      </c>
      <c r="H73" s="67"/>
      <c r="I73" s="67"/>
    </row>
    <row r="74" spans="1:10" x14ac:dyDescent="0.25">
      <c r="A74" s="99"/>
      <c r="B74" s="106"/>
      <c r="C74" s="124" t="s">
        <v>60</v>
      </c>
      <c r="D74" s="108"/>
      <c r="E74" s="120"/>
      <c r="F74" s="121"/>
      <c r="G74" s="123">
        <f>SUM(G69:G73)</f>
        <v>0</v>
      </c>
      <c r="H74" s="67"/>
      <c r="I74" s="67"/>
    </row>
    <row r="75" spans="1:10" x14ac:dyDescent="0.25">
      <c r="A75" s="99"/>
      <c r="B75" s="84" t="s">
        <v>24</v>
      </c>
      <c r="C75" s="124" t="s">
        <v>7</v>
      </c>
      <c r="D75" s="108"/>
      <c r="E75" s="120"/>
      <c r="F75" s="121"/>
      <c r="G75" s="122"/>
      <c r="H75" s="67"/>
      <c r="I75" s="67"/>
    </row>
    <row r="76" spans="1:10" ht="66" x14ac:dyDescent="0.25">
      <c r="A76" s="99"/>
      <c r="B76" s="84"/>
      <c r="C76" s="127" t="s">
        <v>321</v>
      </c>
      <c r="D76" s="108"/>
      <c r="E76" s="120"/>
      <c r="F76" s="121"/>
      <c r="G76" s="122"/>
      <c r="H76" s="67"/>
      <c r="I76" s="67"/>
    </row>
    <row r="77" spans="1:10" x14ac:dyDescent="0.25">
      <c r="A77" s="99"/>
      <c r="B77" s="106" t="s">
        <v>25</v>
      </c>
      <c r="C77" s="119" t="s">
        <v>22</v>
      </c>
      <c r="D77" s="108"/>
      <c r="E77" s="120"/>
      <c r="F77" s="121"/>
      <c r="G77" s="122"/>
      <c r="H77" s="67"/>
      <c r="I77" s="67"/>
    </row>
    <row r="78" spans="1:10" ht="39.6" x14ac:dyDescent="0.25">
      <c r="A78" s="99"/>
      <c r="B78" s="106" t="s">
        <v>61</v>
      </c>
      <c r="C78" s="119" t="s">
        <v>129</v>
      </c>
      <c r="D78" s="108" t="s">
        <v>3</v>
      </c>
      <c r="E78" s="120">
        <v>554.62320000000011</v>
      </c>
      <c r="F78" s="121"/>
      <c r="G78" s="122">
        <f t="shared" ref="G78:G90" si="4">+ROUND((E78*F78),2)</f>
        <v>0</v>
      </c>
      <c r="H78" s="67"/>
      <c r="I78" s="68">
        <f>E79+E80</f>
        <v>578.99</v>
      </c>
    </row>
    <row r="79" spans="1:10" ht="26.4" x14ac:dyDescent="0.25">
      <c r="A79" s="99"/>
      <c r="B79" s="106" t="s">
        <v>123</v>
      </c>
      <c r="C79" s="119" t="s">
        <v>115</v>
      </c>
      <c r="D79" s="108" t="s">
        <v>4</v>
      </c>
      <c r="E79" s="120">
        <v>521.09100000000001</v>
      </c>
      <c r="F79" s="121"/>
      <c r="G79" s="122">
        <f t="shared" si="4"/>
        <v>0</v>
      </c>
      <c r="H79" s="67"/>
      <c r="I79" s="67"/>
    </row>
    <row r="80" spans="1:10" ht="39.6" x14ac:dyDescent="0.25">
      <c r="A80" s="99"/>
      <c r="B80" s="106" t="s">
        <v>124</v>
      </c>
      <c r="C80" s="119" t="s">
        <v>252</v>
      </c>
      <c r="D80" s="108" t="s">
        <v>4</v>
      </c>
      <c r="E80" s="120">
        <v>57.899000000000001</v>
      </c>
      <c r="F80" s="121"/>
      <c r="G80" s="122">
        <f t="shared" si="4"/>
        <v>0</v>
      </c>
      <c r="H80" s="67"/>
      <c r="I80" s="67"/>
      <c r="J80" s="70"/>
    </row>
    <row r="81" spans="1:9" x14ac:dyDescent="0.25">
      <c r="A81" s="99"/>
      <c r="B81" s="106" t="s">
        <v>125</v>
      </c>
      <c r="C81" s="119" t="s">
        <v>116</v>
      </c>
      <c r="D81" s="108" t="s">
        <v>4</v>
      </c>
      <c r="E81" s="120">
        <v>5.7899000000000003</v>
      </c>
      <c r="F81" s="121"/>
      <c r="G81" s="122">
        <f t="shared" si="4"/>
        <v>0</v>
      </c>
      <c r="H81" s="67"/>
      <c r="I81" s="67"/>
    </row>
    <row r="82" spans="1:9" ht="26.4" x14ac:dyDescent="0.25">
      <c r="A82" s="99"/>
      <c r="B82" s="106" t="s">
        <v>183</v>
      </c>
      <c r="C82" s="119" t="s">
        <v>132</v>
      </c>
      <c r="D82" s="108" t="s">
        <v>9</v>
      </c>
      <c r="E82" s="120">
        <v>3</v>
      </c>
      <c r="F82" s="121"/>
      <c r="G82" s="122">
        <f t="shared" si="4"/>
        <v>0</v>
      </c>
      <c r="H82" s="67"/>
      <c r="I82" s="67"/>
    </row>
    <row r="83" spans="1:9" x14ac:dyDescent="0.25">
      <c r="A83" s="99"/>
      <c r="B83" s="106" t="s">
        <v>30</v>
      </c>
      <c r="C83" s="119" t="s">
        <v>62</v>
      </c>
      <c r="D83" s="108"/>
      <c r="E83" s="120"/>
      <c r="F83" s="121"/>
      <c r="G83" s="122"/>
      <c r="H83" s="67"/>
      <c r="I83" s="67"/>
    </row>
    <row r="84" spans="1:9" ht="26.4" x14ac:dyDescent="0.25">
      <c r="A84" s="99"/>
      <c r="B84" s="106" t="s">
        <v>224</v>
      </c>
      <c r="C84" s="119" t="s">
        <v>63</v>
      </c>
      <c r="D84" s="108" t="s">
        <v>3</v>
      </c>
      <c r="E84" s="120">
        <v>256.77</v>
      </c>
      <c r="F84" s="121"/>
      <c r="G84" s="122">
        <f t="shared" si="4"/>
        <v>0</v>
      </c>
      <c r="H84" s="67"/>
      <c r="I84" s="67"/>
    </row>
    <row r="85" spans="1:9" ht="39.6" x14ac:dyDescent="0.25">
      <c r="A85" s="99"/>
      <c r="B85" s="106" t="s">
        <v>225</v>
      </c>
      <c r="C85" s="119" t="s">
        <v>248</v>
      </c>
      <c r="D85" s="108" t="s">
        <v>4</v>
      </c>
      <c r="E85" s="120">
        <v>64.192499999999995</v>
      </c>
      <c r="F85" s="121"/>
      <c r="G85" s="122">
        <f t="shared" si="4"/>
        <v>0</v>
      </c>
      <c r="H85" s="67"/>
      <c r="I85" s="67"/>
    </row>
    <row r="86" spans="1:9" ht="66" x14ac:dyDescent="0.25">
      <c r="A86" s="99"/>
      <c r="B86" s="106" t="s">
        <v>65</v>
      </c>
      <c r="C86" s="119" t="s">
        <v>64</v>
      </c>
      <c r="D86" s="108" t="s">
        <v>4</v>
      </c>
      <c r="E86" s="120">
        <v>25.677</v>
      </c>
      <c r="F86" s="121"/>
      <c r="G86" s="122">
        <f t="shared" si="4"/>
        <v>0</v>
      </c>
      <c r="H86" s="67"/>
      <c r="I86" s="67"/>
    </row>
    <row r="87" spans="1:9" ht="52.8" x14ac:dyDescent="0.25">
      <c r="A87" s="99"/>
      <c r="B87" s="106" t="s">
        <v>66</v>
      </c>
      <c r="C87" s="119" t="s">
        <v>68</v>
      </c>
      <c r="D87" s="108" t="s">
        <v>4</v>
      </c>
      <c r="E87" s="120">
        <v>120.28</v>
      </c>
      <c r="F87" s="121"/>
      <c r="G87" s="122">
        <f t="shared" si="4"/>
        <v>0</v>
      </c>
      <c r="H87" s="67"/>
      <c r="I87" s="67"/>
    </row>
    <row r="88" spans="1:9" ht="39.6" x14ac:dyDescent="0.25">
      <c r="A88" s="99"/>
      <c r="B88" s="106" t="s">
        <v>226</v>
      </c>
      <c r="C88" s="119" t="s">
        <v>227</v>
      </c>
      <c r="D88" s="108" t="s">
        <v>3</v>
      </c>
      <c r="E88" s="120">
        <v>684.72</v>
      </c>
      <c r="F88" s="121"/>
      <c r="G88" s="122">
        <f t="shared" si="4"/>
        <v>0</v>
      </c>
      <c r="H88" s="67"/>
      <c r="I88" s="67"/>
    </row>
    <row r="89" spans="1:9" ht="66" x14ac:dyDescent="0.25">
      <c r="A89" s="99"/>
      <c r="B89" s="106" t="s">
        <v>319</v>
      </c>
      <c r="C89" s="119" t="s">
        <v>320</v>
      </c>
      <c r="D89" s="108" t="s">
        <v>4</v>
      </c>
      <c r="E89" s="120">
        <v>144.43400000000003</v>
      </c>
      <c r="F89" s="121"/>
      <c r="G89" s="122">
        <f t="shared" si="4"/>
        <v>0</v>
      </c>
      <c r="H89" s="67"/>
      <c r="I89" s="67"/>
    </row>
    <row r="90" spans="1:9" ht="66" x14ac:dyDescent="0.25">
      <c r="A90" s="99"/>
      <c r="B90" s="106" t="s">
        <v>67</v>
      </c>
      <c r="C90" s="119" t="s">
        <v>318</v>
      </c>
      <c r="D90" s="108" t="s">
        <v>4</v>
      </c>
      <c r="E90" s="190">
        <v>36.108500000000006</v>
      </c>
      <c r="F90" s="121"/>
      <c r="G90" s="122">
        <f t="shared" si="4"/>
        <v>0</v>
      </c>
      <c r="H90" s="67"/>
      <c r="I90" s="68">
        <f>E89+E90</f>
        <v>180.54250000000002</v>
      </c>
    </row>
    <row r="91" spans="1:9" x14ac:dyDescent="0.25">
      <c r="A91" s="99"/>
      <c r="B91" s="106" t="s">
        <v>114</v>
      </c>
      <c r="C91" s="119" t="s">
        <v>118</v>
      </c>
      <c r="D91" s="108"/>
      <c r="E91" s="190"/>
      <c r="F91" s="121"/>
      <c r="G91" s="122"/>
      <c r="H91" s="67"/>
      <c r="I91" s="67"/>
    </row>
    <row r="92" spans="1:9" ht="26.4" x14ac:dyDescent="0.25">
      <c r="A92" s="99"/>
      <c r="B92" s="106" t="s">
        <v>117</v>
      </c>
      <c r="C92" s="119" t="s">
        <v>119</v>
      </c>
      <c r="D92" s="108" t="s">
        <v>4</v>
      </c>
      <c r="E92" s="190">
        <v>542.88149999999996</v>
      </c>
      <c r="F92" s="121"/>
      <c r="G92" s="122">
        <f t="shared" ref="G92:G93" si="5">+ROUND((E92*F92),2)</f>
        <v>0</v>
      </c>
      <c r="H92" s="67"/>
      <c r="I92" s="68">
        <f>E92+E93</f>
        <v>578.99</v>
      </c>
    </row>
    <row r="93" spans="1:9" ht="26.4" x14ac:dyDescent="0.25">
      <c r="A93" s="99"/>
      <c r="B93" s="106" t="s">
        <v>120</v>
      </c>
      <c r="C93" s="119" t="s">
        <v>127</v>
      </c>
      <c r="D93" s="108" t="s">
        <v>4</v>
      </c>
      <c r="E93" s="190">
        <v>36.108500000000006</v>
      </c>
      <c r="F93" s="121"/>
      <c r="G93" s="122">
        <f t="shared" si="5"/>
        <v>0</v>
      </c>
      <c r="H93" s="67"/>
      <c r="I93" s="67"/>
    </row>
    <row r="94" spans="1:9" ht="39.6" x14ac:dyDescent="0.25">
      <c r="A94" s="99"/>
      <c r="B94" s="106" t="s">
        <v>122</v>
      </c>
      <c r="C94" s="119" t="s">
        <v>19</v>
      </c>
      <c r="D94" s="108"/>
      <c r="E94" s="190"/>
      <c r="F94" s="121"/>
      <c r="G94" s="122">
        <f>+ROUND((SUM(G78:G93)*0.1),-1)</f>
        <v>0</v>
      </c>
      <c r="H94" s="67"/>
      <c r="I94" s="67"/>
    </row>
    <row r="95" spans="1:9" x14ac:dyDescent="0.25">
      <c r="A95" s="99"/>
      <c r="B95" s="106"/>
      <c r="C95" s="124" t="s">
        <v>69</v>
      </c>
      <c r="D95" s="108"/>
      <c r="E95" s="190"/>
      <c r="F95" s="121"/>
      <c r="G95" s="123">
        <f>SUM(G78:G94)</f>
        <v>0</v>
      </c>
      <c r="H95" s="67"/>
      <c r="I95" s="67"/>
    </row>
    <row r="96" spans="1:9" x14ac:dyDescent="0.25">
      <c r="A96" s="99"/>
      <c r="B96" s="84" t="s">
        <v>70</v>
      </c>
      <c r="C96" s="124" t="s">
        <v>8</v>
      </c>
      <c r="D96" s="108"/>
      <c r="E96" s="120"/>
      <c r="F96" s="121"/>
      <c r="G96" s="122"/>
      <c r="H96" s="67"/>
      <c r="I96" s="67"/>
    </row>
    <row r="97" spans="1:9" x14ac:dyDescent="0.25">
      <c r="A97" s="99"/>
      <c r="B97" s="106" t="s">
        <v>71</v>
      </c>
      <c r="C97" s="119" t="s">
        <v>74</v>
      </c>
      <c r="D97" s="108"/>
      <c r="E97" s="120"/>
      <c r="F97" s="121"/>
      <c r="G97" s="122"/>
      <c r="H97" s="67"/>
      <c r="I97" s="67"/>
    </row>
    <row r="98" spans="1:9" ht="145.19999999999999" x14ac:dyDescent="0.25">
      <c r="A98" s="99"/>
      <c r="B98" s="106" t="s">
        <v>121</v>
      </c>
      <c r="C98" s="119" t="s">
        <v>228</v>
      </c>
      <c r="D98" s="108" t="s">
        <v>1</v>
      </c>
      <c r="E98" s="120">
        <v>171.18</v>
      </c>
      <c r="F98" s="121"/>
      <c r="G98" s="122">
        <f t="shared" ref="G98" si="6">+ROUND((E98*F98),2)</f>
        <v>0</v>
      </c>
      <c r="H98" s="67"/>
      <c r="I98" s="67"/>
    </row>
    <row r="99" spans="1:9" x14ac:dyDescent="0.25">
      <c r="A99" s="99"/>
      <c r="B99" s="106" t="s">
        <v>280</v>
      </c>
      <c r="C99" s="119" t="s">
        <v>76</v>
      </c>
      <c r="D99" s="108"/>
      <c r="E99" s="120"/>
      <c r="F99" s="121"/>
      <c r="G99" s="122"/>
      <c r="H99" s="67"/>
      <c r="I99" s="67"/>
    </row>
    <row r="100" spans="1:9" ht="79.2" x14ac:dyDescent="0.25">
      <c r="A100" s="99"/>
      <c r="B100" s="106" t="s">
        <v>72</v>
      </c>
      <c r="C100" s="119" t="s">
        <v>243</v>
      </c>
      <c r="D100" s="108" t="s">
        <v>18</v>
      </c>
      <c r="E100" s="120">
        <v>5</v>
      </c>
      <c r="F100" s="121"/>
      <c r="G100" s="122">
        <f t="shared" ref="G100:G102" si="7">+ROUND((E100*F100),2)</f>
        <v>0</v>
      </c>
      <c r="H100" s="67"/>
      <c r="I100" s="67"/>
    </row>
    <row r="101" spans="1:9" ht="79.2" x14ac:dyDescent="0.25">
      <c r="A101" s="99"/>
      <c r="B101" s="106" t="s">
        <v>281</v>
      </c>
      <c r="C101" s="119" t="s">
        <v>131</v>
      </c>
      <c r="D101" s="108" t="s">
        <v>18</v>
      </c>
      <c r="E101" s="120">
        <v>2</v>
      </c>
      <c r="F101" s="121"/>
      <c r="G101" s="122">
        <f t="shared" si="7"/>
        <v>0</v>
      </c>
      <c r="H101" s="67"/>
      <c r="I101" s="67"/>
    </row>
    <row r="102" spans="1:9" ht="105.6" x14ac:dyDescent="0.25">
      <c r="A102" s="99"/>
      <c r="B102" s="106" t="s">
        <v>282</v>
      </c>
      <c r="C102" s="119" t="s">
        <v>77</v>
      </c>
      <c r="D102" s="108" t="s">
        <v>18</v>
      </c>
      <c r="E102" s="120">
        <v>7</v>
      </c>
      <c r="F102" s="121"/>
      <c r="G102" s="122">
        <f t="shared" si="7"/>
        <v>0</v>
      </c>
      <c r="H102" s="67"/>
      <c r="I102" s="67"/>
    </row>
    <row r="103" spans="1:9" x14ac:dyDescent="0.25">
      <c r="A103" s="99"/>
      <c r="B103" s="106" t="s">
        <v>283</v>
      </c>
      <c r="C103" s="119" t="s">
        <v>130</v>
      </c>
      <c r="D103" s="108"/>
      <c r="E103" s="120"/>
      <c r="F103" s="121"/>
      <c r="G103" s="122"/>
      <c r="H103" s="67"/>
      <c r="I103" s="67"/>
    </row>
    <row r="104" spans="1:9" ht="39.6" x14ac:dyDescent="0.25">
      <c r="A104" s="99"/>
      <c r="B104" s="106" t="s">
        <v>284</v>
      </c>
      <c r="C104" s="119" t="s">
        <v>229</v>
      </c>
      <c r="D104" s="108" t="s">
        <v>18</v>
      </c>
      <c r="E104" s="120">
        <v>5</v>
      </c>
      <c r="F104" s="121"/>
      <c r="G104" s="122">
        <f t="shared" ref="G104:G116" si="8">+ROUND((E104*F104),2)</f>
        <v>0</v>
      </c>
      <c r="H104" s="67"/>
      <c r="I104" s="67"/>
    </row>
    <row r="105" spans="1:9" ht="39.6" x14ac:dyDescent="0.25">
      <c r="A105" s="99"/>
      <c r="B105" s="106" t="s">
        <v>285</v>
      </c>
      <c r="C105" s="119" t="s">
        <v>230</v>
      </c>
      <c r="D105" s="108" t="s">
        <v>18</v>
      </c>
      <c r="E105" s="120">
        <v>1</v>
      </c>
      <c r="F105" s="121"/>
      <c r="G105" s="122">
        <f t="shared" si="8"/>
        <v>0</v>
      </c>
      <c r="H105" s="67"/>
      <c r="I105" s="67"/>
    </row>
    <row r="106" spans="1:9" ht="26.4" x14ac:dyDescent="0.25">
      <c r="A106" s="99"/>
      <c r="B106" s="106" t="s">
        <v>286</v>
      </c>
      <c r="C106" s="119" t="s">
        <v>277</v>
      </c>
      <c r="D106" s="108" t="s">
        <v>18</v>
      </c>
      <c r="E106" s="120">
        <v>2</v>
      </c>
      <c r="F106" s="121"/>
      <c r="G106" s="122">
        <f>+ROUND((E106*F106),2)</f>
        <v>0</v>
      </c>
      <c r="H106" s="67"/>
      <c r="I106" s="67"/>
    </row>
    <row r="107" spans="1:9" x14ac:dyDescent="0.25">
      <c r="A107" s="99"/>
      <c r="B107" s="106" t="s">
        <v>287</v>
      </c>
      <c r="C107" s="119" t="s">
        <v>79</v>
      </c>
      <c r="D107" s="108"/>
      <c r="E107" s="120"/>
      <c r="F107" s="121"/>
      <c r="G107" s="122"/>
      <c r="H107" s="67"/>
      <c r="I107" s="67"/>
    </row>
    <row r="108" spans="1:9" x14ac:dyDescent="0.25">
      <c r="A108" s="99"/>
      <c r="B108" s="106" t="s">
        <v>288</v>
      </c>
      <c r="C108" s="119" t="s">
        <v>78</v>
      </c>
      <c r="D108" s="108" t="s">
        <v>1</v>
      </c>
      <c r="E108" s="120">
        <v>171.18</v>
      </c>
      <c r="F108" s="121"/>
      <c r="G108" s="122">
        <f t="shared" si="8"/>
        <v>0</v>
      </c>
      <c r="H108" s="67"/>
      <c r="I108" s="67"/>
    </row>
    <row r="109" spans="1:9" ht="26.4" x14ac:dyDescent="0.25">
      <c r="A109" s="99"/>
      <c r="B109" s="106" t="s">
        <v>289</v>
      </c>
      <c r="C109" s="119" t="s">
        <v>80</v>
      </c>
      <c r="D109" s="108" t="s">
        <v>1</v>
      </c>
      <c r="E109" s="120">
        <v>171.18</v>
      </c>
      <c r="F109" s="121"/>
      <c r="G109" s="122">
        <f t="shared" si="8"/>
        <v>0</v>
      </c>
      <c r="H109" s="67"/>
      <c r="I109" s="67"/>
    </row>
    <row r="110" spans="1:9" ht="52.8" x14ac:dyDescent="0.25">
      <c r="A110" s="99"/>
      <c r="B110" s="106" t="s">
        <v>290</v>
      </c>
      <c r="C110" s="119" t="s">
        <v>81</v>
      </c>
      <c r="D110" s="108" t="s">
        <v>1</v>
      </c>
      <c r="E110" s="120">
        <v>171.18</v>
      </c>
      <c r="F110" s="121"/>
      <c r="G110" s="122">
        <f t="shared" si="8"/>
        <v>0</v>
      </c>
      <c r="H110" s="67"/>
      <c r="I110" s="67"/>
    </row>
    <row r="111" spans="1:9" x14ac:dyDescent="0.25">
      <c r="A111" s="99"/>
      <c r="B111" s="106" t="s">
        <v>291</v>
      </c>
      <c r="C111" s="119" t="s">
        <v>82</v>
      </c>
      <c r="D111" s="108"/>
      <c r="E111" s="120"/>
      <c r="F111" s="121"/>
      <c r="G111" s="122"/>
      <c r="H111" s="67"/>
      <c r="I111" s="67"/>
    </row>
    <row r="112" spans="1:9" ht="26.4" x14ac:dyDescent="0.25">
      <c r="A112" s="99"/>
      <c r="B112" s="106" t="s">
        <v>292</v>
      </c>
      <c r="C112" s="119" t="s">
        <v>83</v>
      </c>
      <c r="D112" s="108" t="s">
        <v>18</v>
      </c>
      <c r="E112" s="120">
        <v>2</v>
      </c>
      <c r="F112" s="121"/>
      <c r="G112" s="122">
        <f t="shared" si="8"/>
        <v>0</v>
      </c>
      <c r="H112" s="67"/>
      <c r="I112" s="67"/>
    </row>
    <row r="113" spans="1:9" ht="26.4" x14ac:dyDescent="0.25">
      <c r="A113" s="99"/>
      <c r="B113" s="106" t="s">
        <v>294</v>
      </c>
      <c r="C113" s="119" t="s">
        <v>251</v>
      </c>
      <c r="D113" s="108" t="s">
        <v>18</v>
      </c>
      <c r="E113" s="120">
        <v>4</v>
      </c>
      <c r="F113" s="121"/>
      <c r="G113" s="122">
        <f t="shared" si="8"/>
        <v>0</v>
      </c>
      <c r="H113" s="67"/>
      <c r="I113" s="67"/>
    </row>
    <row r="114" spans="1:9" ht="26.4" x14ac:dyDescent="0.25">
      <c r="A114" s="99"/>
      <c r="B114" s="106" t="s">
        <v>295</v>
      </c>
      <c r="C114" s="119" t="s">
        <v>84</v>
      </c>
      <c r="D114" s="108" t="s">
        <v>18</v>
      </c>
      <c r="E114" s="120">
        <v>6</v>
      </c>
      <c r="F114" s="121"/>
      <c r="G114" s="122">
        <f t="shared" si="8"/>
        <v>0</v>
      </c>
      <c r="H114" s="67"/>
      <c r="I114" s="67"/>
    </row>
    <row r="115" spans="1:9" ht="66" x14ac:dyDescent="0.25">
      <c r="A115" s="99"/>
      <c r="B115" s="106" t="s">
        <v>296</v>
      </c>
      <c r="C115" s="119" t="s">
        <v>330</v>
      </c>
      <c r="D115" s="108" t="s">
        <v>1</v>
      </c>
      <c r="E115" s="120">
        <v>12</v>
      </c>
      <c r="F115" s="121"/>
      <c r="G115" s="122">
        <f t="shared" si="8"/>
        <v>0</v>
      </c>
      <c r="H115" s="67"/>
      <c r="I115" s="67"/>
    </row>
    <row r="116" spans="1:9" ht="83.25" customHeight="1" x14ac:dyDescent="0.25">
      <c r="A116" s="99"/>
      <c r="B116" s="106" t="s">
        <v>297</v>
      </c>
      <c r="C116" s="119" t="s">
        <v>250</v>
      </c>
      <c r="D116" s="108" t="s">
        <v>1</v>
      </c>
      <c r="E116" s="120">
        <v>13</v>
      </c>
      <c r="F116" s="121"/>
      <c r="G116" s="122">
        <f t="shared" si="8"/>
        <v>0</v>
      </c>
      <c r="H116" s="67"/>
      <c r="I116" s="67"/>
    </row>
    <row r="117" spans="1:9" ht="39.6" x14ac:dyDescent="0.25">
      <c r="A117" s="99"/>
      <c r="B117" s="106" t="s">
        <v>302</v>
      </c>
      <c r="C117" s="119" t="s">
        <v>19</v>
      </c>
      <c r="D117" s="108"/>
      <c r="E117" s="120"/>
      <c r="F117" s="121"/>
      <c r="G117" s="122">
        <f>+ROUND((SUM(G98:G116)*0.1),-1)</f>
        <v>0</v>
      </c>
      <c r="H117" s="67"/>
      <c r="I117" s="67"/>
    </row>
    <row r="118" spans="1:9" x14ac:dyDescent="0.25">
      <c r="A118" s="99"/>
      <c r="B118" s="106"/>
      <c r="C118" s="124" t="s">
        <v>85</v>
      </c>
      <c r="D118" s="108"/>
      <c r="E118" s="120"/>
      <c r="F118" s="121"/>
      <c r="G118" s="123">
        <f>SUM(G98:G117)</f>
        <v>0</v>
      </c>
      <c r="H118" s="67"/>
      <c r="I118" s="67"/>
    </row>
    <row r="119" spans="1:9" x14ac:dyDescent="0.25">
      <c r="A119" s="72"/>
      <c r="B119" s="84" t="s">
        <v>73</v>
      </c>
      <c r="C119" s="124" t="s">
        <v>174</v>
      </c>
      <c r="D119" s="108"/>
      <c r="E119" s="120"/>
      <c r="F119" s="121"/>
      <c r="G119" s="122"/>
      <c r="H119" s="191"/>
      <c r="I119" s="191"/>
    </row>
    <row r="120" spans="1:9" ht="312.75" customHeight="1" x14ac:dyDescent="0.25">
      <c r="A120" s="72"/>
      <c r="B120" s="106" t="s">
        <v>303</v>
      </c>
      <c r="C120" s="119" t="s">
        <v>315</v>
      </c>
      <c r="D120" s="108" t="s">
        <v>1</v>
      </c>
      <c r="E120" s="120">
        <v>32</v>
      </c>
      <c r="F120" s="121"/>
      <c r="G120" s="122">
        <f t="shared" ref="G120:G122" si="9">+ROUND((E120*F120),2)</f>
        <v>0</v>
      </c>
      <c r="H120" s="191"/>
      <c r="I120" s="191"/>
    </row>
    <row r="121" spans="1:9" ht="109.5" customHeight="1" x14ac:dyDescent="0.25">
      <c r="A121" s="72"/>
      <c r="B121" s="106" t="s">
        <v>304</v>
      </c>
      <c r="C121" s="119" t="s">
        <v>237</v>
      </c>
      <c r="D121" s="108" t="s">
        <v>18</v>
      </c>
      <c r="E121" s="120">
        <v>7</v>
      </c>
      <c r="F121" s="121"/>
      <c r="G121" s="122">
        <f t="shared" si="9"/>
        <v>0</v>
      </c>
      <c r="H121" s="191"/>
      <c r="I121" s="191"/>
    </row>
    <row r="122" spans="1:9" ht="109.5" customHeight="1" x14ac:dyDescent="0.25">
      <c r="A122" s="72"/>
      <c r="B122" s="106" t="s">
        <v>305</v>
      </c>
      <c r="C122" s="119" t="s">
        <v>176</v>
      </c>
      <c r="D122" s="108" t="s">
        <v>18</v>
      </c>
      <c r="E122" s="120">
        <v>1</v>
      </c>
      <c r="F122" s="121"/>
      <c r="G122" s="122">
        <f t="shared" si="9"/>
        <v>0</v>
      </c>
      <c r="H122" s="191"/>
      <c r="I122" s="191"/>
    </row>
    <row r="123" spans="1:9" ht="39.6" x14ac:dyDescent="0.25">
      <c r="B123" s="106" t="s">
        <v>75</v>
      </c>
      <c r="C123" s="119" t="s">
        <v>19</v>
      </c>
      <c r="D123" s="108"/>
      <c r="E123" s="120"/>
      <c r="F123" s="121"/>
      <c r="G123" s="122">
        <f>+ROUND((SUM(G120:G122)*0.1),-1)</f>
        <v>0</v>
      </c>
      <c r="H123" s="191"/>
      <c r="I123" s="191"/>
    </row>
    <row r="124" spans="1:9" x14ac:dyDescent="0.25">
      <c r="B124" s="106"/>
      <c r="C124" s="124" t="s">
        <v>87</v>
      </c>
      <c r="D124" s="108"/>
      <c r="E124" s="120"/>
      <c r="F124" s="121"/>
      <c r="G124" s="123">
        <f>SUM(G120:G123)</f>
        <v>0</v>
      </c>
      <c r="H124" s="191"/>
      <c r="I124" s="191"/>
    </row>
    <row r="125" spans="1:9" x14ac:dyDescent="0.25">
      <c r="C125" s="76"/>
      <c r="D125" s="66"/>
      <c r="E125" s="75"/>
      <c r="F125" s="86"/>
      <c r="G125" s="68"/>
    </row>
    <row r="126" spans="1:9" x14ac:dyDescent="0.25">
      <c r="C126" s="76"/>
      <c r="D126" s="66"/>
      <c r="E126" s="75"/>
      <c r="F126" s="86"/>
      <c r="G126" s="68"/>
    </row>
    <row r="127" spans="1:9" x14ac:dyDescent="0.25">
      <c r="C127" s="73"/>
      <c r="D127" s="66"/>
      <c r="E127" s="74"/>
      <c r="F127" s="86"/>
      <c r="G127" s="68"/>
    </row>
    <row r="128" spans="1:9" x14ac:dyDescent="0.25">
      <c r="C128" s="73"/>
      <c r="D128" s="69"/>
      <c r="E128" s="82"/>
      <c r="F128" s="86"/>
      <c r="G128" s="68"/>
    </row>
    <row r="129" spans="2:7" x14ac:dyDescent="0.25">
      <c r="C129" s="73"/>
      <c r="D129" s="66"/>
      <c r="E129" s="75"/>
      <c r="F129" s="86"/>
      <c r="G129" s="68"/>
    </row>
    <row r="130" spans="2:7" x14ac:dyDescent="0.25">
      <c r="C130" s="77"/>
      <c r="D130" s="66"/>
      <c r="E130" s="75"/>
      <c r="F130" s="86"/>
      <c r="G130" s="68"/>
    </row>
    <row r="131" spans="2:7" x14ac:dyDescent="0.25">
      <c r="C131" s="75"/>
      <c r="D131" s="69"/>
      <c r="E131" s="75"/>
      <c r="F131" s="86"/>
      <c r="G131" s="68"/>
    </row>
    <row r="132" spans="2:7" x14ac:dyDescent="0.25">
      <c r="C132" s="68"/>
      <c r="D132" s="66"/>
      <c r="E132" s="74"/>
      <c r="F132" s="86"/>
      <c r="G132" s="68"/>
    </row>
    <row r="133" spans="2:7" x14ac:dyDescent="0.25">
      <c r="C133" s="67"/>
      <c r="D133" s="69"/>
      <c r="E133" s="75"/>
      <c r="F133" s="86"/>
      <c r="G133" s="68"/>
    </row>
    <row r="134" spans="2:7" x14ac:dyDescent="0.25">
      <c r="C134" s="73"/>
      <c r="D134" s="66"/>
      <c r="E134" s="75"/>
      <c r="F134" s="86"/>
      <c r="G134" s="68"/>
    </row>
    <row r="135" spans="2:7" x14ac:dyDescent="0.25">
      <c r="C135" s="68"/>
      <c r="D135" s="66"/>
      <c r="E135" s="75"/>
      <c r="F135" s="86"/>
      <c r="G135" s="68"/>
    </row>
    <row r="136" spans="2:7" x14ac:dyDescent="0.25">
      <c r="C136" s="73"/>
      <c r="D136" s="66"/>
      <c r="E136" s="75"/>
      <c r="F136" s="86"/>
      <c r="G136" s="68"/>
    </row>
    <row r="137" spans="2:7" x14ac:dyDescent="0.25">
      <c r="C137" s="73"/>
      <c r="D137" s="66"/>
      <c r="E137" s="75"/>
      <c r="F137" s="86"/>
      <c r="G137" s="68"/>
    </row>
    <row r="138" spans="2:7" x14ac:dyDescent="0.25">
      <c r="C138" s="68"/>
      <c r="D138" s="69"/>
      <c r="E138" s="75"/>
      <c r="F138" s="86"/>
      <c r="G138" s="68"/>
    </row>
    <row r="139" spans="2:7" x14ac:dyDescent="0.25">
      <c r="C139" s="73"/>
      <c r="D139" s="66"/>
      <c r="E139" s="75"/>
      <c r="F139" s="86"/>
      <c r="G139" s="68"/>
    </row>
    <row r="141" spans="2:7" x14ac:dyDescent="0.25">
      <c r="B141" s="51"/>
      <c r="D141" s="51"/>
      <c r="E141" s="51"/>
    </row>
    <row r="142" spans="2:7" x14ac:dyDescent="0.25">
      <c r="C142" s="73"/>
      <c r="D142" s="66"/>
      <c r="E142" s="75"/>
      <c r="F142" s="86"/>
      <c r="G142" s="68"/>
    </row>
    <row r="143" spans="2:7" x14ac:dyDescent="0.25">
      <c r="B143" s="51"/>
      <c r="D143" s="51"/>
      <c r="E143" s="51"/>
    </row>
    <row r="144" spans="2:7" x14ac:dyDescent="0.25">
      <c r="B144" s="51"/>
      <c r="D144" s="51"/>
      <c r="E144" s="51"/>
    </row>
    <row r="145" spans="2:7" x14ac:dyDescent="0.25">
      <c r="B145" s="51"/>
      <c r="D145" s="51"/>
      <c r="E145" s="51"/>
    </row>
    <row r="146" spans="2:7" x14ac:dyDescent="0.25">
      <c r="B146" s="51"/>
      <c r="D146" s="51"/>
      <c r="E146" s="51"/>
    </row>
    <row r="147" spans="2:7" x14ac:dyDescent="0.25">
      <c r="B147" s="94"/>
      <c r="C147" s="67"/>
      <c r="D147" s="69"/>
      <c r="E147" s="75"/>
      <c r="F147" s="86"/>
      <c r="G147" s="68"/>
    </row>
    <row r="148" spans="2:7" x14ac:dyDescent="0.25">
      <c r="B148" s="95"/>
      <c r="C148" s="72"/>
      <c r="D148" s="83"/>
      <c r="E148" s="81"/>
      <c r="F148" s="72"/>
      <c r="G148" s="72"/>
    </row>
    <row r="149" spans="2:7" x14ac:dyDescent="0.25">
      <c r="B149" s="95"/>
      <c r="C149" s="72"/>
      <c r="D149" s="83"/>
      <c r="E149" s="81"/>
      <c r="F149" s="72"/>
      <c r="G149" s="72"/>
    </row>
    <row r="150" spans="2:7" x14ac:dyDescent="0.25">
      <c r="B150" s="95"/>
      <c r="C150" s="72"/>
      <c r="D150" s="83"/>
      <c r="E150" s="81"/>
      <c r="F150" s="72"/>
      <c r="G150" s="72"/>
    </row>
    <row r="151" spans="2:7" x14ac:dyDescent="0.25">
      <c r="B151" s="95"/>
      <c r="C151" s="72"/>
      <c r="D151" s="83"/>
      <c r="E151" s="81"/>
      <c r="F151" s="72"/>
      <c r="G151" s="72"/>
    </row>
    <row r="152" spans="2:7" x14ac:dyDescent="0.25">
      <c r="B152" s="95"/>
      <c r="C152" s="72"/>
      <c r="D152" s="83"/>
      <c r="E152" s="81"/>
      <c r="F152" s="72"/>
      <c r="G152" s="72"/>
    </row>
    <row r="153" spans="2:7" x14ac:dyDescent="0.25">
      <c r="B153" s="95"/>
      <c r="C153" s="72"/>
      <c r="D153" s="83"/>
      <c r="E153" s="81"/>
      <c r="F153" s="72"/>
      <c r="G153" s="72"/>
    </row>
    <row r="154" spans="2:7" x14ac:dyDescent="0.25">
      <c r="B154" s="95"/>
      <c r="C154" s="72"/>
      <c r="D154" s="83"/>
      <c r="E154" s="81"/>
      <c r="F154" s="72"/>
      <c r="G154" s="72"/>
    </row>
    <row r="155" spans="2:7" x14ac:dyDescent="0.25">
      <c r="B155" s="95"/>
      <c r="C155" s="72"/>
      <c r="D155" s="83"/>
      <c r="E155" s="81"/>
      <c r="F155" s="72"/>
      <c r="G155" s="72"/>
    </row>
    <row r="156" spans="2:7" x14ac:dyDescent="0.25">
      <c r="B156" s="95"/>
      <c r="C156" s="72"/>
      <c r="D156" s="83"/>
      <c r="E156" s="81"/>
      <c r="F156" s="72"/>
      <c r="G156" s="72"/>
    </row>
    <row r="157" spans="2:7" x14ac:dyDescent="0.25">
      <c r="B157" s="95"/>
      <c r="C157" s="72"/>
      <c r="D157" s="83"/>
      <c r="E157" s="81"/>
      <c r="F157" s="72"/>
      <c r="G157" s="72"/>
    </row>
    <row r="158" spans="2:7" x14ac:dyDescent="0.25">
      <c r="B158" s="95"/>
      <c r="C158" s="72"/>
      <c r="D158" s="83"/>
      <c r="E158" s="81"/>
      <c r="F158" s="72"/>
      <c r="G158" s="72"/>
    </row>
    <row r="159" spans="2:7" x14ac:dyDescent="0.25">
      <c r="B159" s="95"/>
      <c r="C159" s="72"/>
      <c r="D159" s="83"/>
      <c r="E159" s="81"/>
      <c r="F159" s="72"/>
      <c r="G159" s="72"/>
    </row>
  </sheetData>
  <mergeCells count="5">
    <mergeCell ref="B12:G15"/>
    <mergeCell ref="B16:G16"/>
    <mergeCell ref="B17:G17"/>
    <mergeCell ref="B18:G18"/>
    <mergeCell ref="B19:G19"/>
  </mergeCells>
  <conditionalFormatting sqref="F29 F31">
    <cfRule type="cellIs" dxfId="5" priority="3" operator="equal">
      <formula>0</formula>
    </cfRule>
  </conditionalFormatting>
  <conditionalFormatting sqref="F35:F37">
    <cfRule type="cellIs" dxfId="4" priority="2" operator="equal">
      <formula>0</formula>
    </cfRule>
  </conditionalFormatting>
  <conditionalFormatting sqref="F30">
    <cfRule type="cellIs" dxfId="3" priority="1" operator="equal">
      <formula>0</formula>
    </cfRule>
  </conditionalFormatting>
  <pageMargins left="0.98425196850393704" right="0.39370078740157483" top="0.78740157480314965" bottom="0.78740157480314965" header="0.47244094488188981" footer="0"/>
  <pageSetup paperSize="9" scale="91" fitToHeight="10" orientation="portrait" r:id="rId1"/>
  <headerFooter alignWithMargins="0">
    <oddFooter>&amp;L&amp;A&amp;R&amp;9Stran &amp;P/&amp;N</oddFooter>
  </headerFooter>
  <rowBreaks count="5" manualBreakCount="5">
    <brk id="20" max="6" man="1"/>
    <brk id="39" max="6" man="1"/>
    <brk id="61" max="6" man="1"/>
    <brk id="95" max="6" man="1"/>
    <brk id="11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J158"/>
  <sheetViews>
    <sheetView view="pageBreakPreview" topLeftCell="B1" zoomScale="145" zoomScaleSheetLayoutView="145" workbookViewId="0">
      <selection activeCell="F2" sqref="F2"/>
    </sheetView>
  </sheetViews>
  <sheetFormatPr defaultColWidth="9.33203125" defaultRowHeight="13.2" x14ac:dyDescent="0.25"/>
  <cols>
    <col min="1" max="1" width="1.77734375" style="51" hidden="1" customWidth="1"/>
    <col min="2" max="2" width="7.109375" style="93" bestFit="1" customWidth="1"/>
    <col min="3" max="3" width="57.33203125" style="51" customWidth="1"/>
    <col min="4" max="4" width="6.6640625" style="71" customWidth="1"/>
    <col min="5" max="5" width="9.44140625" style="78" customWidth="1"/>
    <col min="6" max="6" width="10.44140625" style="51" customWidth="1"/>
    <col min="7" max="7" width="16.44140625" style="51" customWidth="1"/>
    <col min="8" max="8" width="6.6640625" style="51" customWidth="1"/>
    <col min="9" max="9" width="18.44140625" style="51" customWidth="1"/>
    <col min="10" max="16384" width="9.33203125" style="51"/>
  </cols>
  <sheetData>
    <row r="1" spans="1:9" ht="18.75" customHeight="1" x14ac:dyDescent="0.25">
      <c r="B1" s="96" t="s">
        <v>141</v>
      </c>
      <c r="C1" s="91" t="s">
        <v>215</v>
      </c>
      <c r="D1" s="92"/>
      <c r="E1" s="92"/>
      <c r="F1" s="92"/>
      <c r="G1" s="92"/>
    </row>
    <row r="2" spans="1:9" x14ac:dyDescent="0.25">
      <c r="B2" s="80"/>
      <c r="C2" s="88"/>
      <c r="D2" s="69"/>
      <c r="E2" s="75"/>
      <c r="F2" s="68"/>
    </row>
    <row r="3" spans="1:9" x14ac:dyDescent="0.25">
      <c r="B3" s="106" t="s">
        <v>10</v>
      </c>
      <c r="C3" s="107" t="s">
        <v>5</v>
      </c>
      <c r="D3" s="108"/>
      <c r="E3" s="109"/>
      <c r="F3" s="107"/>
      <c r="G3" s="110">
        <f>+G39</f>
        <v>0</v>
      </c>
    </row>
    <row r="4" spans="1:9" x14ac:dyDescent="0.25">
      <c r="B4" s="106" t="s">
        <v>11</v>
      </c>
      <c r="C4" s="107" t="s">
        <v>57</v>
      </c>
      <c r="D4" s="137"/>
      <c r="E4" s="109"/>
      <c r="F4" s="107"/>
      <c r="G4" s="110">
        <f>G66</f>
        <v>0</v>
      </c>
    </row>
    <row r="5" spans="1:9" x14ac:dyDescent="0.25">
      <c r="B5" s="106" t="s">
        <v>12</v>
      </c>
      <c r="C5" s="107" t="s">
        <v>58</v>
      </c>
      <c r="D5" s="108"/>
      <c r="E5" s="109"/>
      <c r="F5" s="107"/>
      <c r="G5" s="110">
        <f>+G74</f>
        <v>0</v>
      </c>
    </row>
    <row r="6" spans="1:9" x14ac:dyDescent="0.25">
      <c r="B6" s="106" t="s">
        <v>24</v>
      </c>
      <c r="C6" s="107" t="s">
        <v>7</v>
      </c>
      <c r="D6" s="108"/>
      <c r="E6" s="109"/>
      <c r="F6" s="107"/>
      <c r="G6" s="110">
        <f>+G95</f>
        <v>0</v>
      </c>
    </row>
    <row r="7" spans="1:9" x14ac:dyDescent="0.25">
      <c r="B7" s="106" t="s">
        <v>70</v>
      </c>
      <c r="C7" s="107" t="s">
        <v>8</v>
      </c>
      <c r="D7" s="108"/>
      <c r="E7" s="109"/>
      <c r="F7" s="107"/>
      <c r="G7" s="110">
        <f>+G117</f>
        <v>0</v>
      </c>
    </row>
    <row r="8" spans="1:9" x14ac:dyDescent="0.25">
      <c r="B8" s="111" t="s">
        <v>73</v>
      </c>
      <c r="C8" s="107" t="s">
        <v>175</v>
      </c>
      <c r="D8" s="108"/>
      <c r="E8" s="109"/>
      <c r="F8" s="107"/>
      <c r="G8" s="110">
        <f>+G123</f>
        <v>0</v>
      </c>
    </row>
    <row r="9" spans="1:9" x14ac:dyDescent="0.25">
      <c r="B9" s="106"/>
      <c r="C9" s="113" t="s">
        <v>0</v>
      </c>
      <c r="D9" s="85"/>
      <c r="E9" s="112"/>
      <c r="F9" s="114"/>
      <c r="G9" s="115">
        <f>SUM(G3:G8)</f>
        <v>0</v>
      </c>
      <c r="I9" s="51">
        <f>+G9/E$24</f>
        <v>0</v>
      </c>
    </row>
    <row r="10" spans="1:9" x14ac:dyDescent="0.25">
      <c r="B10" s="164"/>
      <c r="C10" s="165"/>
      <c r="D10" s="166"/>
      <c r="E10" s="167"/>
      <c r="F10" s="168"/>
      <c r="G10" s="169"/>
    </row>
    <row r="11" spans="1:9" x14ac:dyDescent="0.25">
      <c r="B11" s="175" t="s">
        <v>235</v>
      </c>
      <c r="C11" s="170"/>
      <c r="D11" s="171"/>
      <c r="E11" s="172"/>
      <c r="F11" s="173"/>
      <c r="G11" s="174"/>
    </row>
    <row r="12" spans="1:9" x14ac:dyDescent="0.25">
      <c r="B12" s="199" t="s">
        <v>238</v>
      </c>
      <c r="C12" s="200"/>
      <c r="D12" s="200"/>
      <c r="E12" s="200"/>
      <c r="F12" s="200"/>
      <c r="G12" s="200"/>
    </row>
    <row r="13" spans="1:9" x14ac:dyDescent="0.25">
      <c r="B13" s="200"/>
      <c r="C13" s="200"/>
      <c r="D13" s="200"/>
      <c r="E13" s="200"/>
      <c r="F13" s="200"/>
      <c r="G13" s="200"/>
    </row>
    <row r="14" spans="1:9" x14ac:dyDescent="0.25">
      <c r="B14" s="200"/>
      <c r="C14" s="200"/>
      <c r="D14" s="200"/>
      <c r="E14" s="200"/>
      <c r="F14" s="200"/>
      <c r="G14" s="200"/>
    </row>
    <row r="15" spans="1:9" ht="75.75" customHeight="1" x14ac:dyDescent="0.25">
      <c r="A15" s="99"/>
      <c r="B15" s="200"/>
      <c r="C15" s="200"/>
      <c r="D15" s="200"/>
      <c r="E15" s="200"/>
      <c r="F15" s="200"/>
      <c r="G15" s="200"/>
    </row>
    <row r="16" spans="1:9" ht="115.5" customHeight="1" x14ac:dyDescent="0.25">
      <c r="A16" s="99"/>
      <c r="B16" s="199" t="s">
        <v>239</v>
      </c>
      <c r="C16" s="200"/>
      <c r="D16" s="200"/>
      <c r="E16" s="200"/>
      <c r="F16" s="200"/>
      <c r="G16" s="200"/>
    </row>
    <row r="17" spans="1:7" ht="64.5" customHeight="1" x14ac:dyDescent="0.25">
      <c r="A17" s="99"/>
      <c r="B17" s="199" t="s">
        <v>240</v>
      </c>
      <c r="C17" s="200"/>
      <c r="D17" s="200"/>
      <c r="E17" s="200"/>
      <c r="F17" s="200"/>
      <c r="G17" s="200"/>
    </row>
    <row r="18" spans="1:7" ht="115.5" customHeight="1" x14ac:dyDescent="0.25">
      <c r="A18" s="99"/>
      <c r="B18" s="199" t="s">
        <v>241</v>
      </c>
      <c r="C18" s="200"/>
      <c r="D18" s="200"/>
      <c r="E18" s="200"/>
      <c r="F18" s="200"/>
      <c r="G18" s="200"/>
    </row>
    <row r="19" spans="1:7" ht="37.5" customHeight="1" x14ac:dyDescent="0.25">
      <c r="A19" s="99"/>
      <c r="B19" s="199" t="s">
        <v>242</v>
      </c>
      <c r="C19" s="200"/>
      <c r="D19" s="200"/>
      <c r="E19" s="200"/>
      <c r="F19" s="200"/>
      <c r="G19" s="200"/>
    </row>
    <row r="20" spans="1:7" x14ac:dyDescent="0.25">
      <c r="A20" s="99"/>
      <c r="B20" s="163"/>
      <c r="C20" s="163"/>
      <c r="D20" s="163"/>
      <c r="E20" s="163"/>
      <c r="F20" s="163"/>
      <c r="G20" s="163"/>
    </row>
    <row r="21" spans="1:7" ht="26.4" x14ac:dyDescent="0.25">
      <c r="A21" s="99"/>
      <c r="B21" s="177" t="s">
        <v>13</v>
      </c>
      <c r="C21" s="178" t="s">
        <v>14</v>
      </c>
      <c r="D21" s="177" t="s">
        <v>15</v>
      </c>
      <c r="E21" s="177" t="s">
        <v>16</v>
      </c>
      <c r="F21" s="177" t="s">
        <v>133</v>
      </c>
      <c r="G21" s="177" t="s">
        <v>134</v>
      </c>
    </row>
    <row r="22" spans="1:7" x14ac:dyDescent="0.25">
      <c r="A22" s="99"/>
      <c r="B22" s="84" t="s">
        <v>10</v>
      </c>
      <c r="C22" s="124" t="s">
        <v>5</v>
      </c>
      <c r="D22" s="108"/>
      <c r="E22" s="109"/>
      <c r="F22" s="125"/>
      <c r="G22" s="125"/>
    </row>
    <row r="23" spans="1:7" x14ac:dyDescent="0.25">
      <c r="A23" s="99"/>
      <c r="B23" s="106" t="s">
        <v>17</v>
      </c>
      <c r="C23" s="125" t="s">
        <v>45</v>
      </c>
      <c r="D23" s="108"/>
      <c r="E23" s="109"/>
      <c r="F23" s="125"/>
      <c r="G23" s="125"/>
    </row>
    <row r="24" spans="1:7" ht="52.8" x14ac:dyDescent="0.25">
      <c r="A24" s="99"/>
      <c r="B24" s="106" t="s">
        <v>111</v>
      </c>
      <c r="C24" s="179" t="s">
        <v>38</v>
      </c>
      <c r="D24" s="180" t="s">
        <v>1</v>
      </c>
      <c r="E24" s="120">
        <v>104.23</v>
      </c>
      <c r="F24" s="121"/>
      <c r="G24" s="122">
        <f>+ROUND((E24*F24),2)</f>
        <v>0</v>
      </c>
    </row>
    <row r="25" spans="1:7" ht="26.4" x14ac:dyDescent="0.25">
      <c r="A25" s="99"/>
      <c r="B25" s="106" t="s">
        <v>96</v>
      </c>
      <c r="C25" s="126" t="s">
        <v>39</v>
      </c>
      <c r="D25" s="181" t="s">
        <v>2</v>
      </c>
      <c r="E25" s="120">
        <v>5</v>
      </c>
      <c r="F25" s="121"/>
      <c r="G25" s="122">
        <f>+ROUND((E25*F25),2)</f>
        <v>0</v>
      </c>
    </row>
    <row r="26" spans="1:7" ht="52.8" x14ac:dyDescent="0.25">
      <c r="A26" s="99"/>
      <c r="B26" s="106" t="s">
        <v>97</v>
      </c>
      <c r="C26" s="126" t="s">
        <v>126</v>
      </c>
      <c r="D26" s="108" t="s">
        <v>1</v>
      </c>
      <c r="E26" s="120">
        <v>104.23</v>
      </c>
      <c r="F26" s="121"/>
      <c r="G26" s="122">
        <f>+ROUND((E26*F26),2)</f>
        <v>0</v>
      </c>
    </row>
    <row r="27" spans="1:7" ht="39.6" x14ac:dyDescent="0.25">
      <c r="A27" s="99"/>
      <c r="B27" s="106" t="s">
        <v>98</v>
      </c>
      <c r="C27" s="127" t="s">
        <v>40</v>
      </c>
      <c r="D27" s="108" t="s">
        <v>1</v>
      </c>
      <c r="E27" s="120">
        <v>104.23</v>
      </c>
      <c r="F27" s="121"/>
      <c r="G27" s="122">
        <f>+ROUND((E27*F27),2)</f>
        <v>0</v>
      </c>
    </row>
    <row r="28" spans="1:7" x14ac:dyDescent="0.25">
      <c r="A28" s="99"/>
      <c r="B28" s="106" t="s">
        <v>21</v>
      </c>
      <c r="C28" s="182" t="s">
        <v>47</v>
      </c>
      <c r="D28" s="108"/>
      <c r="E28" s="120"/>
      <c r="F28" s="121"/>
      <c r="G28" s="122"/>
    </row>
    <row r="29" spans="1:7" ht="39.6" x14ac:dyDescent="0.25">
      <c r="A29" s="99"/>
      <c r="B29" s="183" t="s">
        <v>41</v>
      </c>
      <c r="C29" s="184" t="s">
        <v>49</v>
      </c>
      <c r="D29" s="185" t="s">
        <v>1</v>
      </c>
      <c r="E29" s="186">
        <v>104.23</v>
      </c>
      <c r="F29" s="187"/>
      <c r="G29" s="128">
        <f t="shared" ref="G29:G33" si="0">E29*F29</f>
        <v>0</v>
      </c>
    </row>
    <row r="30" spans="1:7" ht="154.5" customHeight="1" x14ac:dyDescent="0.25">
      <c r="A30" s="99"/>
      <c r="B30" s="183" t="s">
        <v>42</v>
      </c>
      <c r="C30" s="184" t="s">
        <v>142</v>
      </c>
      <c r="D30" s="185" t="s">
        <v>1</v>
      </c>
      <c r="E30" s="186">
        <v>104.23</v>
      </c>
      <c r="F30" s="187"/>
      <c r="G30" s="128">
        <f t="shared" si="0"/>
        <v>0</v>
      </c>
    </row>
    <row r="31" spans="1:7" ht="66" x14ac:dyDescent="0.25">
      <c r="A31" s="99"/>
      <c r="B31" s="183" t="s">
        <v>43</v>
      </c>
      <c r="C31" s="184" t="s">
        <v>86</v>
      </c>
      <c r="D31" s="185" t="s">
        <v>1</v>
      </c>
      <c r="E31" s="186">
        <v>104.23</v>
      </c>
      <c r="F31" s="187"/>
      <c r="G31" s="128">
        <f t="shared" si="0"/>
        <v>0</v>
      </c>
    </row>
    <row r="32" spans="1:7" ht="52.8" x14ac:dyDescent="0.25">
      <c r="A32" s="99"/>
      <c r="B32" s="183" t="s">
        <v>44</v>
      </c>
      <c r="C32" s="188" t="s">
        <v>51</v>
      </c>
      <c r="D32" s="185" t="s">
        <v>18</v>
      </c>
      <c r="E32" s="186">
        <v>4</v>
      </c>
      <c r="F32" s="121"/>
      <c r="G32" s="128">
        <f t="shared" si="0"/>
        <v>0</v>
      </c>
    </row>
    <row r="33" spans="1:7" ht="39.6" x14ac:dyDescent="0.25">
      <c r="A33" s="99"/>
      <c r="B33" s="106" t="s">
        <v>143</v>
      </c>
      <c r="C33" s="119" t="s">
        <v>112</v>
      </c>
      <c r="D33" s="108" t="s">
        <v>29</v>
      </c>
      <c r="E33" s="120">
        <v>1</v>
      </c>
      <c r="F33" s="121"/>
      <c r="G33" s="128">
        <f t="shared" si="0"/>
        <v>0</v>
      </c>
    </row>
    <row r="34" spans="1:7" x14ac:dyDescent="0.25">
      <c r="A34" s="99"/>
      <c r="B34" s="106" t="s">
        <v>46</v>
      </c>
      <c r="C34" s="119" t="s">
        <v>52</v>
      </c>
      <c r="D34" s="108"/>
      <c r="E34" s="120"/>
      <c r="F34" s="121"/>
      <c r="G34" s="128"/>
    </row>
    <row r="35" spans="1:7" ht="26.4" x14ac:dyDescent="0.25">
      <c r="A35" s="99"/>
      <c r="B35" s="183" t="s">
        <v>48</v>
      </c>
      <c r="C35" s="184" t="s">
        <v>53</v>
      </c>
      <c r="D35" s="185" t="s">
        <v>9</v>
      </c>
      <c r="E35" s="186">
        <v>4</v>
      </c>
      <c r="F35" s="187"/>
      <c r="G35" s="128">
        <f>E35*F35</f>
        <v>0</v>
      </c>
    </row>
    <row r="36" spans="1:7" ht="26.4" x14ac:dyDescent="0.25">
      <c r="A36" s="99"/>
      <c r="B36" s="106" t="s">
        <v>50</v>
      </c>
      <c r="C36" s="184" t="s">
        <v>55</v>
      </c>
      <c r="D36" s="185" t="s">
        <v>9</v>
      </c>
      <c r="E36" s="186">
        <v>2</v>
      </c>
      <c r="F36" s="187"/>
      <c r="G36" s="128">
        <f>E36*F36</f>
        <v>0</v>
      </c>
    </row>
    <row r="37" spans="1:7" ht="26.4" x14ac:dyDescent="0.25">
      <c r="A37" s="99"/>
      <c r="B37" s="106" t="s">
        <v>113</v>
      </c>
      <c r="C37" s="119" t="s">
        <v>56</v>
      </c>
      <c r="D37" s="185" t="s">
        <v>9</v>
      </c>
      <c r="E37" s="186">
        <v>1</v>
      </c>
      <c r="F37" s="187"/>
      <c r="G37" s="128">
        <f>E37*F37</f>
        <v>0</v>
      </c>
    </row>
    <row r="38" spans="1:7" ht="39.6" x14ac:dyDescent="0.25">
      <c r="A38" s="99"/>
      <c r="B38" s="106" t="s">
        <v>54</v>
      </c>
      <c r="C38" s="119" t="s">
        <v>19</v>
      </c>
      <c r="D38" s="108"/>
      <c r="E38" s="120"/>
      <c r="F38" s="121"/>
      <c r="G38" s="122">
        <f>+ROUND((SUM(G24:G37)*0.1),-1)</f>
        <v>0</v>
      </c>
    </row>
    <row r="39" spans="1:7" x14ac:dyDescent="0.25">
      <c r="A39" s="99"/>
      <c r="B39" s="106"/>
      <c r="C39" s="124" t="s">
        <v>6</v>
      </c>
      <c r="D39" s="108"/>
      <c r="E39" s="120"/>
      <c r="F39" s="121"/>
      <c r="G39" s="123">
        <f>SUM(G24:G38)</f>
        <v>0</v>
      </c>
    </row>
    <row r="40" spans="1:7" x14ac:dyDescent="0.25">
      <c r="A40" s="99"/>
      <c r="B40" s="84" t="s">
        <v>11</v>
      </c>
      <c r="C40" s="124" t="s">
        <v>57</v>
      </c>
      <c r="D40" s="108"/>
      <c r="E40" s="109"/>
      <c r="F40" s="125"/>
      <c r="G40" s="125"/>
    </row>
    <row r="41" spans="1:7" ht="26.4" x14ac:dyDescent="0.25">
      <c r="A41" s="99"/>
      <c r="B41" s="84"/>
      <c r="C41" s="127" t="s">
        <v>204</v>
      </c>
      <c r="D41" s="108"/>
      <c r="E41" s="109"/>
      <c r="F41" s="125"/>
      <c r="G41" s="125"/>
    </row>
    <row r="42" spans="1:7" x14ac:dyDescent="0.25">
      <c r="A42" s="99"/>
      <c r="B42" s="106" t="s">
        <v>144</v>
      </c>
      <c r="C42" s="125" t="s">
        <v>23</v>
      </c>
      <c r="D42" s="108"/>
      <c r="E42" s="109"/>
      <c r="F42" s="125"/>
      <c r="G42" s="125"/>
    </row>
    <row r="43" spans="1:7" ht="26.4" x14ac:dyDescent="0.25">
      <c r="A43" s="99"/>
      <c r="B43" s="106" t="s">
        <v>190</v>
      </c>
      <c r="C43" s="179" t="s">
        <v>189</v>
      </c>
      <c r="D43" s="180" t="s">
        <v>1</v>
      </c>
      <c r="E43" s="120">
        <v>104.23</v>
      </c>
      <c r="F43" s="121"/>
      <c r="G43" s="122">
        <f>+ROUND((E43*F43),2)</f>
        <v>0</v>
      </c>
    </row>
    <row r="44" spans="1:7" ht="26.4" x14ac:dyDescent="0.25">
      <c r="A44" s="99"/>
      <c r="B44" s="106" t="s">
        <v>145</v>
      </c>
      <c r="C44" s="179" t="s">
        <v>191</v>
      </c>
      <c r="D44" s="180" t="s">
        <v>18</v>
      </c>
      <c r="E44" s="189">
        <v>5.2115</v>
      </c>
      <c r="F44" s="121"/>
      <c r="G44" s="122">
        <f>+ROUND((E44*F44),2)</f>
        <v>0</v>
      </c>
    </row>
    <row r="45" spans="1:7" x14ac:dyDescent="0.25">
      <c r="A45" s="99"/>
      <c r="B45" s="106" t="s">
        <v>147</v>
      </c>
      <c r="C45" s="179" t="s">
        <v>146</v>
      </c>
      <c r="D45" s="180" t="s">
        <v>1</v>
      </c>
      <c r="E45" s="120">
        <v>90</v>
      </c>
      <c r="F45" s="121"/>
      <c r="G45" s="122">
        <f>+ROUND((E45*F45),2)</f>
        <v>0</v>
      </c>
    </row>
    <row r="46" spans="1:7" ht="39.6" x14ac:dyDescent="0.25">
      <c r="A46" s="99"/>
      <c r="B46" s="106" t="s">
        <v>168</v>
      </c>
      <c r="C46" s="119" t="s">
        <v>148</v>
      </c>
      <c r="D46" s="108" t="s">
        <v>3</v>
      </c>
      <c r="E46" s="120">
        <v>500.30399999999997</v>
      </c>
      <c r="F46" s="121"/>
      <c r="G46" s="122">
        <f>+ROUND((E46*F46),2)</f>
        <v>0</v>
      </c>
    </row>
    <row r="47" spans="1:7" ht="52.8" x14ac:dyDescent="0.25">
      <c r="A47" s="99"/>
      <c r="B47" s="106" t="s">
        <v>192</v>
      </c>
      <c r="C47" s="119" t="s">
        <v>169</v>
      </c>
      <c r="D47" s="108" t="s">
        <v>4</v>
      </c>
      <c r="E47" s="120">
        <v>93.807000000000002</v>
      </c>
      <c r="F47" s="121"/>
      <c r="G47" s="122">
        <f>+ROUND((E47*F47),2)</f>
        <v>0</v>
      </c>
    </row>
    <row r="48" spans="1:7" x14ac:dyDescent="0.25">
      <c r="A48" s="99"/>
      <c r="B48" s="106" t="s">
        <v>149</v>
      </c>
      <c r="C48" s="125" t="s">
        <v>150</v>
      </c>
      <c r="D48" s="108"/>
      <c r="E48" s="120"/>
      <c r="F48" s="121"/>
      <c r="G48" s="122"/>
    </row>
    <row r="49" spans="1:7" ht="39.6" x14ac:dyDescent="0.25">
      <c r="A49" s="99"/>
      <c r="B49" s="106" t="s">
        <v>151</v>
      </c>
      <c r="C49" s="119" t="s">
        <v>233</v>
      </c>
      <c r="D49" s="108" t="s">
        <v>4</v>
      </c>
      <c r="E49" s="120">
        <v>300.18239999999997</v>
      </c>
      <c r="F49" s="121"/>
      <c r="G49" s="122">
        <f t="shared" ref="G49:G61" si="1">+ROUND((E49*F49),2)</f>
        <v>0</v>
      </c>
    </row>
    <row r="50" spans="1:7" ht="39.6" x14ac:dyDescent="0.25">
      <c r="A50" s="99"/>
      <c r="B50" s="106" t="s">
        <v>225</v>
      </c>
      <c r="C50" s="119" t="s">
        <v>234</v>
      </c>
      <c r="D50" s="108" t="s">
        <v>3</v>
      </c>
      <c r="E50" s="120">
        <v>550.33439999999996</v>
      </c>
      <c r="F50" s="121"/>
      <c r="G50" s="122">
        <f t="shared" si="1"/>
        <v>0</v>
      </c>
    </row>
    <row r="51" spans="1:7" ht="39.6" x14ac:dyDescent="0.25">
      <c r="A51" s="99"/>
      <c r="B51" s="106" t="s">
        <v>153</v>
      </c>
      <c r="C51" s="119" t="s">
        <v>203</v>
      </c>
      <c r="D51" s="108" t="s">
        <v>4</v>
      </c>
      <c r="E51" s="120">
        <v>200.1216</v>
      </c>
      <c r="F51" s="121"/>
      <c r="G51" s="122">
        <f t="shared" si="1"/>
        <v>0</v>
      </c>
    </row>
    <row r="52" spans="1:7" x14ac:dyDescent="0.25">
      <c r="A52" s="99"/>
      <c r="B52" s="106" t="s">
        <v>154</v>
      </c>
      <c r="C52" s="119" t="s">
        <v>152</v>
      </c>
      <c r="D52" s="108" t="s">
        <v>3</v>
      </c>
      <c r="E52" s="120">
        <v>500.30399999999997</v>
      </c>
      <c r="F52" s="121"/>
      <c r="G52" s="122">
        <f t="shared" si="1"/>
        <v>0</v>
      </c>
    </row>
    <row r="53" spans="1:7" ht="52.8" x14ac:dyDescent="0.25">
      <c r="A53" s="99"/>
      <c r="B53" s="106" t="s">
        <v>156</v>
      </c>
      <c r="C53" s="119" t="s">
        <v>232</v>
      </c>
      <c r="D53" s="108" t="s">
        <v>4</v>
      </c>
      <c r="E53" s="120">
        <v>100.0608</v>
      </c>
      <c r="F53" s="121"/>
      <c r="G53" s="122">
        <f t="shared" si="1"/>
        <v>0</v>
      </c>
    </row>
    <row r="54" spans="1:7" ht="26.4" x14ac:dyDescent="0.25">
      <c r="A54" s="99"/>
      <c r="B54" s="106" t="s">
        <v>200</v>
      </c>
      <c r="C54" s="119" t="s">
        <v>155</v>
      </c>
      <c r="D54" s="108" t="s">
        <v>3</v>
      </c>
      <c r="E54" s="120">
        <v>500.30399999999997</v>
      </c>
      <c r="F54" s="121"/>
      <c r="G54" s="122">
        <f t="shared" si="1"/>
        <v>0</v>
      </c>
    </row>
    <row r="55" spans="1:7" ht="26.4" x14ac:dyDescent="0.25">
      <c r="A55" s="99"/>
      <c r="B55" s="106" t="s">
        <v>201</v>
      </c>
      <c r="C55" s="119" t="s">
        <v>157</v>
      </c>
      <c r="D55" s="108" t="s">
        <v>3</v>
      </c>
      <c r="E55" s="120">
        <v>500.30399999999997</v>
      </c>
      <c r="F55" s="121"/>
      <c r="G55" s="122">
        <f t="shared" si="1"/>
        <v>0</v>
      </c>
    </row>
    <row r="56" spans="1:7" ht="26.4" x14ac:dyDescent="0.25">
      <c r="A56" s="99"/>
      <c r="B56" s="106" t="s">
        <v>158</v>
      </c>
      <c r="C56" s="119" t="s">
        <v>159</v>
      </c>
      <c r="D56" s="108" t="s">
        <v>3</v>
      </c>
      <c r="E56" s="120">
        <v>45</v>
      </c>
      <c r="F56" s="121"/>
      <c r="G56" s="122">
        <f t="shared" si="1"/>
        <v>0</v>
      </c>
    </row>
    <row r="57" spans="1:7" ht="26.4" x14ac:dyDescent="0.25">
      <c r="A57" s="99"/>
      <c r="B57" s="106" t="s">
        <v>160</v>
      </c>
      <c r="C57" s="119" t="s">
        <v>161</v>
      </c>
      <c r="D57" s="108" t="s">
        <v>3</v>
      </c>
      <c r="E57" s="120">
        <v>500.30399999999997</v>
      </c>
      <c r="F57" s="121"/>
      <c r="G57" s="122">
        <f t="shared" si="1"/>
        <v>0</v>
      </c>
    </row>
    <row r="58" spans="1:7" ht="52.8" x14ac:dyDescent="0.25">
      <c r="A58" s="99"/>
      <c r="B58" s="106" t="s">
        <v>245</v>
      </c>
      <c r="C58" s="119" t="s">
        <v>162</v>
      </c>
      <c r="D58" s="108" t="s">
        <v>20</v>
      </c>
      <c r="E58" s="120">
        <v>90</v>
      </c>
      <c r="F58" s="121"/>
      <c r="G58" s="122">
        <f t="shared" si="1"/>
        <v>0</v>
      </c>
    </row>
    <row r="59" spans="1:7" ht="44.25" customHeight="1" x14ac:dyDescent="0.25">
      <c r="A59" s="99"/>
      <c r="B59" s="106" t="s">
        <v>170</v>
      </c>
      <c r="C59" s="119" t="s">
        <v>172</v>
      </c>
      <c r="D59" s="108" t="s">
        <v>20</v>
      </c>
      <c r="E59" s="120">
        <v>10</v>
      </c>
      <c r="F59" s="121"/>
      <c r="G59" s="122">
        <f t="shared" si="1"/>
        <v>0</v>
      </c>
    </row>
    <row r="60" spans="1:7" ht="44.25" customHeight="1" x14ac:dyDescent="0.25">
      <c r="A60" s="99"/>
      <c r="B60" s="106" t="s">
        <v>171</v>
      </c>
      <c r="C60" s="119" t="s">
        <v>261</v>
      </c>
      <c r="D60" s="108" t="s">
        <v>20</v>
      </c>
      <c r="E60" s="120">
        <v>10</v>
      </c>
      <c r="F60" s="121"/>
      <c r="G60" s="122">
        <f t="shared" si="1"/>
        <v>0</v>
      </c>
    </row>
    <row r="61" spans="1:7" ht="26.4" x14ac:dyDescent="0.25">
      <c r="A61" s="99"/>
      <c r="B61" s="106" t="s">
        <v>179</v>
      </c>
      <c r="C61" s="119" t="s">
        <v>202</v>
      </c>
      <c r="D61" s="108" t="s">
        <v>2</v>
      </c>
      <c r="E61" s="120">
        <v>10</v>
      </c>
      <c r="F61" s="121"/>
      <c r="G61" s="122">
        <f t="shared" si="1"/>
        <v>0</v>
      </c>
    </row>
    <row r="62" spans="1:7" x14ac:dyDescent="0.25">
      <c r="A62" s="99"/>
      <c r="B62" s="106" t="s">
        <v>163</v>
      </c>
      <c r="C62" s="125" t="s">
        <v>164</v>
      </c>
      <c r="D62" s="108"/>
      <c r="E62" s="120"/>
      <c r="F62" s="121"/>
      <c r="G62" s="122"/>
    </row>
    <row r="63" spans="1:7" ht="39.6" x14ac:dyDescent="0.25">
      <c r="A63" s="99"/>
      <c r="B63" s="106" t="s">
        <v>165</v>
      </c>
      <c r="C63" s="119" t="s">
        <v>270</v>
      </c>
      <c r="D63" s="108" t="s">
        <v>18</v>
      </c>
      <c r="E63" s="120">
        <v>3</v>
      </c>
      <c r="F63" s="121"/>
      <c r="G63" s="122">
        <f t="shared" ref="G63:G64" si="2">+ROUND((E63*F63),2)</f>
        <v>0</v>
      </c>
    </row>
    <row r="64" spans="1:7" ht="52.8" x14ac:dyDescent="0.25">
      <c r="A64" s="99"/>
      <c r="B64" s="106" t="s">
        <v>266</v>
      </c>
      <c r="C64" s="119" t="s">
        <v>247</v>
      </c>
      <c r="D64" s="108" t="s">
        <v>18</v>
      </c>
      <c r="E64" s="120">
        <v>3</v>
      </c>
      <c r="F64" s="121"/>
      <c r="G64" s="122">
        <f t="shared" si="2"/>
        <v>0</v>
      </c>
    </row>
    <row r="65" spans="1:10" ht="39.6" x14ac:dyDescent="0.25">
      <c r="A65" s="99"/>
      <c r="B65" s="106" t="s">
        <v>166</v>
      </c>
      <c r="C65" s="119" t="s">
        <v>19</v>
      </c>
      <c r="D65" s="108"/>
      <c r="E65" s="120"/>
      <c r="F65" s="121"/>
      <c r="G65" s="122">
        <f>+ROUND((SUM(G44:G64)*0.1),-1)</f>
        <v>0</v>
      </c>
    </row>
    <row r="66" spans="1:10" x14ac:dyDescent="0.25">
      <c r="A66" s="99"/>
      <c r="B66" s="106"/>
      <c r="C66" s="124" t="s">
        <v>167</v>
      </c>
      <c r="D66" s="108"/>
      <c r="E66" s="120"/>
      <c r="F66" s="121"/>
      <c r="G66" s="123">
        <f>SUM(G43:G65)</f>
        <v>0</v>
      </c>
    </row>
    <row r="67" spans="1:10" x14ac:dyDescent="0.25">
      <c r="A67" s="99"/>
      <c r="B67" s="84" t="s">
        <v>12</v>
      </c>
      <c r="C67" s="124" t="s">
        <v>58</v>
      </c>
      <c r="D67" s="108"/>
      <c r="E67" s="120"/>
      <c r="F67" s="121"/>
      <c r="G67" s="122"/>
      <c r="H67" s="117"/>
    </row>
    <row r="68" spans="1:10" x14ac:dyDescent="0.25">
      <c r="A68" s="99"/>
      <c r="B68" s="106" t="s">
        <v>59</v>
      </c>
      <c r="C68" s="119" t="s">
        <v>23</v>
      </c>
      <c r="D68" s="108"/>
      <c r="E68" s="120"/>
      <c r="F68" s="121"/>
      <c r="G68" s="122"/>
      <c r="H68" s="117"/>
    </row>
    <row r="69" spans="1:10" ht="39.6" x14ac:dyDescent="0.25">
      <c r="A69" s="99"/>
      <c r="B69" s="106" t="s">
        <v>256</v>
      </c>
      <c r="C69" s="119" t="s">
        <v>219</v>
      </c>
      <c r="D69" s="108" t="s">
        <v>1</v>
      </c>
      <c r="E69" s="120">
        <v>2</v>
      </c>
      <c r="F69" s="121"/>
      <c r="G69" s="122">
        <f t="shared" ref="G69" si="3">+ROUND((E69*F69),2)</f>
        <v>0</v>
      </c>
      <c r="H69" s="117"/>
    </row>
    <row r="70" spans="1:10" ht="39.6" x14ac:dyDescent="0.25">
      <c r="A70" s="99"/>
      <c r="B70" s="106" t="s">
        <v>184</v>
      </c>
      <c r="C70" s="119" t="s">
        <v>220</v>
      </c>
      <c r="D70" s="108" t="s">
        <v>18</v>
      </c>
      <c r="E70" s="120">
        <v>1</v>
      </c>
      <c r="F70" s="121"/>
      <c r="G70" s="122">
        <f>+ROUND((E70*F70),2)</f>
        <v>0</v>
      </c>
      <c r="H70" s="117"/>
    </row>
    <row r="71" spans="1:10" x14ac:dyDescent="0.25">
      <c r="A71" s="99"/>
      <c r="B71" s="106" t="s">
        <v>186</v>
      </c>
      <c r="C71" s="119" t="s">
        <v>223</v>
      </c>
      <c r="D71" s="108"/>
      <c r="E71" s="120"/>
      <c r="F71" s="121"/>
      <c r="G71" s="122"/>
      <c r="H71" s="117"/>
    </row>
    <row r="72" spans="1:10" ht="60.75" customHeight="1" x14ac:dyDescent="0.25">
      <c r="A72" s="99"/>
      <c r="B72" s="106" t="s">
        <v>259</v>
      </c>
      <c r="C72" s="119" t="s">
        <v>268</v>
      </c>
      <c r="D72" s="108" t="s">
        <v>1</v>
      </c>
      <c r="E72" s="120">
        <v>10</v>
      </c>
      <c r="F72" s="121"/>
      <c r="G72" s="122">
        <f>+ROUND((E72*F72),2)</f>
        <v>0</v>
      </c>
      <c r="H72" s="117"/>
    </row>
    <row r="73" spans="1:10" ht="39.6" x14ac:dyDescent="0.25">
      <c r="A73" s="99"/>
      <c r="B73" s="106" t="s">
        <v>188</v>
      </c>
      <c r="C73" s="119" t="s">
        <v>19</v>
      </c>
      <c r="D73" s="108"/>
      <c r="E73" s="120"/>
      <c r="F73" s="121"/>
      <c r="G73" s="122">
        <f>+ROUND((SUM(G69:G72)*0.1),-1)</f>
        <v>0</v>
      </c>
    </row>
    <row r="74" spans="1:10" x14ac:dyDescent="0.25">
      <c r="A74" s="99"/>
      <c r="B74" s="106"/>
      <c r="C74" s="124" t="s">
        <v>60</v>
      </c>
      <c r="D74" s="108"/>
      <c r="E74" s="120"/>
      <c r="F74" s="121"/>
      <c r="G74" s="123">
        <f>SUM(G69:G73)</f>
        <v>0</v>
      </c>
    </row>
    <row r="75" spans="1:10" x14ac:dyDescent="0.25">
      <c r="A75" s="99"/>
      <c r="B75" s="84" t="s">
        <v>24</v>
      </c>
      <c r="C75" s="124" t="s">
        <v>7</v>
      </c>
      <c r="D75" s="108"/>
      <c r="E75" s="120"/>
      <c r="F75" s="121"/>
      <c r="G75" s="122"/>
    </row>
    <row r="76" spans="1:10" ht="66" x14ac:dyDescent="0.25">
      <c r="A76" s="99"/>
      <c r="B76" s="84"/>
      <c r="C76" s="127" t="s">
        <v>321</v>
      </c>
      <c r="D76" s="108"/>
      <c r="E76" s="120"/>
      <c r="F76" s="121"/>
      <c r="G76" s="122"/>
    </row>
    <row r="77" spans="1:10" x14ac:dyDescent="0.25">
      <c r="A77" s="99"/>
      <c r="B77" s="106" t="s">
        <v>25</v>
      </c>
      <c r="C77" s="119" t="s">
        <v>22</v>
      </c>
      <c r="D77" s="108"/>
      <c r="E77" s="120"/>
      <c r="F77" s="121"/>
      <c r="G77" s="122"/>
    </row>
    <row r="78" spans="1:10" ht="39.6" x14ac:dyDescent="0.25">
      <c r="A78" s="99"/>
      <c r="B78" s="106" t="s">
        <v>61</v>
      </c>
      <c r="C78" s="119" t="s">
        <v>129</v>
      </c>
      <c r="D78" s="108" t="s">
        <v>3</v>
      </c>
      <c r="E78" s="120">
        <v>375.22800000000001</v>
      </c>
      <c r="F78" s="121"/>
      <c r="G78" s="122">
        <f t="shared" ref="G78:G90" si="4">+ROUND((E78*F78),2)</f>
        <v>0</v>
      </c>
      <c r="I78" s="70">
        <f>E79+E80</f>
        <v>363.03</v>
      </c>
    </row>
    <row r="79" spans="1:10" ht="26.4" x14ac:dyDescent="0.25">
      <c r="A79" s="99"/>
      <c r="B79" s="106" t="s">
        <v>123</v>
      </c>
      <c r="C79" s="119" t="s">
        <v>115</v>
      </c>
      <c r="D79" s="108" t="s">
        <v>4</v>
      </c>
      <c r="E79" s="120">
        <v>326.72699999999998</v>
      </c>
      <c r="F79" s="121"/>
      <c r="G79" s="122">
        <f t="shared" si="4"/>
        <v>0</v>
      </c>
    </row>
    <row r="80" spans="1:10" ht="39.6" x14ac:dyDescent="0.25">
      <c r="A80" s="99"/>
      <c r="B80" s="106" t="s">
        <v>124</v>
      </c>
      <c r="C80" s="119" t="s">
        <v>252</v>
      </c>
      <c r="D80" s="108" t="s">
        <v>4</v>
      </c>
      <c r="E80" s="120">
        <v>36.302999999999997</v>
      </c>
      <c r="F80" s="121"/>
      <c r="G80" s="122">
        <f t="shared" si="4"/>
        <v>0</v>
      </c>
      <c r="J80" s="70"/>
    </row>
    <row r="81" spans="1:9" x14ac:dyDescent="0.25">
      <c r="A81" s="99"/>
      <c r="B81" s="106" t="s">
        <v>125</v>
      </c>
      <c r="C81" s="119" t="s">
        <v>116</v>
      </c>
      <c r="D81" s="108" t="s">
        <v>4</v>
      </c>
      <c r="E81" s="120">
        <v>3.6302999999999996</v>
      </c>
      <c r="F81" s="121"/>
      <c r="G81" s="122">
        <f t="shared" si="4"/>
        <v>0</v>
      </c>
    </row>
    <row r="82" spans="1:9" ht="26.4" x14ac:dyDescent="0.25">
      <c r="A82" s="99"/>
      <c r="B82" s="106" t="s">
        <v>183</v>
      </c>
      <c r="C82" s="119" t="s">
        <v>132</v>
      </c>
      <c r="D82" s="108" t="s">
        <v>9</v>
      </c>
      <c r="E82" s="120">
        <v>3</v>
      </c>
      <c r="F82" s="121"/>
      <c r="G82" s="122">
        <f t="shared" si="4"/>
        <v>0</v>
      </c>
    </row>
    <row r="83" spans="1:9" x14ac:dyDescent="0.25">
      <c r="A83" s="99"/>
      <c r="B83" s="106" t="s">
        <v>30</v>
      </c>
      <c r="C83" s="119" t="s">
        <v>62</v>
      </c>
      <c r="D83" s="108"/>
      <c r="E83" s="120"/>
      <c r="F83" s="121"/>
      <c r="G83" s="122"/>
    </row>
    <row r="84" spans="1:9" ht="26.4" x14ac:dyDescent="0.25">
      <c r="A84" s="99"/>
      <c r="B84" s="106" t="s">
        <v>224</v>
      </c>
      <c r="C84" s="119" t="s">
        <v>63</v>
      </c>
      <c r="D84" s="108" t="s">
        <v>3</v>
      </c>
      <c r="E84" s="120">
        <v>156.345</v>
      </c>
      <c r="F84" s="121"/>
      <c r="G84" s="122">
        <f t="shared" si="4"/>
        <v>0</v>
      </c>
    </row>
    <row r="85" spans="1:9" ht="39.6" x14ac:dyDescent="0.25">
      <c r="A85" s="99"/>
      <c r="B85" s="106" t="s">
        <v>225</v>
      </c>
      <c r="C85" s="119" t="s">
        <v>248</v>
      </c>
      <c r="D85" s="108" t="s">
        <v>4</v>
      </c>
      <c r="E85" s="120">
        <v>39.08625</v>
      </c>
      <c r="F85" s="121"/>
      <c r="G85" s="122">
        <f t="shared" si="4"/>
        <v>0</v>
      </c>
    </row>
    <row r="86" spans="1:9" ht="66" x14ac:dyDescent="0.25">
      <c r="A86" s="99"/>
      <c r="B86" s="106" t="s">
        <v>65</v>
      </c>
      <c r="C86" s="119" t="s">
        <v>64</v>
      </c>
      <c r="D86" s="108" t="s">
        <v>4</v>
      </c>
      <c r="E86" s="120">
        <v>15.634500000000001</v>
      </c>
      <c r="F86" s="121"/>
      <c r="G86" s="122">
        <f t="shared" si="4"/>
        <v>0</v>
      </c>
    </row>
    <row r="87" spans="1:9" ht="52.8" x14ac:dyDescent="0.25">
      <c r="A87" s="99"/>
      <c r="B87" s="106" t="s">
        <v>66</v>
      </c>
      <c r="C87" s="119" t="s">
        <v>68</v>
      </c>
      <c r="D87" s="108" t="s">
        <v>4</v>
      </c>
      <c r="E87" s="120">
        <v>73.240000000000009</v>
      </c>
      <c r="F87" s="121"/>
      <c r="G87" s="122">
        <f t="shared" si="4"/>
        <v>0</v>
      </c>
    </row>
    <row r="88" spans="1:9" ht="39.6" x14ac:dyDescent="0.25">
      <c r="A88" s="99"/>
      <c r="B88" s="106" t="s">
        <v>226</v>
      </c>
      <c r="C88" s="119" t="s">
        <v>227</v>
      </c>
      <c r="D88" s="108" t="s">
        <v>3</v>
      </c>
      <c r="E88" s="120">
        <v>416.92</v>
      </c>
      <c r="F88" s="121"/>
      <c r="G88" s="122">
        <f t="shared" si="4"/>
        <v>0</v>
      </c>
    </row>
    <row r="89" spans="1:9" ht="66" x14ac:dyDescent="0.25">
      <c r="A89" s="99"/>
      <c r="B89" s="106" t="s">
        <v>319</v>
      </c>
      <c r="C89" s="119" t="s">
        <v>320</v>
      </c>
      <c r="D89" s="108" t="s">
        <v>4</v>
      </c>
      <c r="E89" s="120">
        <v>96.33299999999997</v>
      </c>
      <c r="F89" s="121"/>
      <c r="G89" s="122">
        <f t="shared" si="4"/>
        <v>0</v>
      </c>
    </row>
    <row r="90" spans="1:9" ht="66" x14ac:dyDescent="0.25">
      <c r="A90" s="99"/>
      <c r="B90" s="106" t="s">
        <v>67</v>
      </c>
      <c r="C90" s="119" t="s">
        <v>318</v>
      </c>
      <c r="D90" s="108" t="s">
        <v>4</v>
      </c>
      <c r="E90" s="190">
        <v>24.083249999999992</v>
      </c>
      <c r="F90" s="121"/>
      <c r="G90" s="122">
        <f t="shared" si="4"/>
        <v>0</v>
      </c>
      <c r="I90" s="70">
        <f>E90+E89</f>
        <v>120.41624999999996</v>
      </c>
    </row>
    <row r="91" spans="1:9" x14ac:dyDescent="0.25">
      <c r="A91" s="99"/>
      <c r="B91" s="106" t="s">
        <v>114</v>
      </c>
      <c r="C91" s="119" t="s">
        <v>118</v>
      </c>
      <c r="D91" s="108"/>
      <c r="E91" s="190"/>
      <c r="F91" s="121"/>
      <c r="G91" s="122"/>
    </row>
    <row r="92" spans="1:9" ht="26.4" x14ac:dyDescent="0.25">
      <c r="A92" s="99"/>
      <c r="B92" s="106" t="s">
        <v>117</v>
      </c>
      <c r="C92" s="119" t="s">
        <v>119</v>
      </c>
      <c r="D92" s="108" t="s">
        <v>4</v>
      </c>
      <c r="E92" s="190">
        <v>338.94674999999995</v>
      </c>
      <c r="F92" s="121"/>
      <c r="G92" s="122">
        <f t="shared" ref="G92:G93" si="5">+ROUND((E92*F92),2)</f>
        <v>0</v>
      </c>
      <c r="I92" s="70">
        <f>E92+E93</f>
        <v>363.03</v>
      </c>
    </row>
    <row r="93" spans="1:9" ht="26.4" x14ac:dyDescent="0.25">
      <c r="A93" s="99"/>
      <c r="B93" s="106" t="s">
        <v>120</v>
      </c>
      <c r="C93" s="119" t="s">
        <v>127</v>
      </c>
      <c r="D93" s="108" t="s">
        <v>4</v>
      </c>
      <c r="E93" s="190">
        <v>24.083249999999992</v>
      </c>
      <c r="F93" s="121"/>
      <c r="G93" s="122">
        <f t="shared" si="5"/>
        <v>0</v>
      </c>
    </row>
    <row r="94" spans="1:9" ht="39.6" x14ac:dyDescent="0.25">
      <c r="A94" s="99"/>
      <c r="B94" s="106" t="s">
        <v>122</v>
      </c>
      <c r="C94" s="119" t="s">
        <v>19</v>
      </c>
      <c r="D94" s="108"/>
      <c r="E94" s="190"/>
      <c r="F94" s="121"/>
      <c r="G94" s="122">
        <f>+ROUND((SUM(G78:G93)*0.1),-1)</f>
        <v>0</v>
      </c>
    </row>
    <row r="95" spans="1:9" x14ac:dyDescent="0.25">
      <c r="A95" s="99"/>
      <c r="B95" s="106"/>
      <c r="C95" s="124" t="s">
        <v>69</v>
      </c>
      <c r="D95" s="108"/>
      <c r="E95" s="190"/>
      <c r="F95" s="121"/>
      <c r="G95" s="123">
        <f>SUM(G78:G94)</f>
        <v>0</v>
      </c>
    </row>
    <row r="96" spans="1:9" x14ac:dyDescent="0.25">
      <c r="A96" s="99"/>
      <c r="B96" s="84" t="s">
        <v>70</v>
      </c>
      <c r="C96" s="124" t="s">
        <v>8</v>
      </c>
      <c r="D96" s="108"/>
      <c r="E96" s="120"/>
      <c r="F96" s="121"/>
      <c r="G96" s="122"/>
    </row>
    <row r="97" spans="1:7" x14ac:dyDescent="0.25">
      <c r="A97" s="99"/>
      <c r="B97" s="106" t="s">
        <v>71</v>
      </c>
      <c r="C97" s="119" t="s">
        <v>74</v>
      </c>
      <c r="D97" s="108"/>
      <c r="E97" s="120"/>
      <c r="F97" s="121"/>
      <c r="G97" s="122"/>
    </row>
    <row r="98" spans="1:7" ht="145.19999999999999" x14ac:dyDescent="0.25">
      <c r="A98" s="99"/>
      <c r="B98" s="106" t="s">
        <v>121</v>
      </c>
      <c r="C98" s="119" t="s">
        <v>228</v>
      </c>
      <c r="D98" s="108" t="s">
        <v>1</v>
      </c>
      <c r="E98" s="120">
        <v>104.23</v>
      </c>
      <c r="F98" s="121"/>
      <c r="G98" s="122">
        <f t="shared" ref="G98" si="6">+ROUND((E98*F98),2)</f>
        <v>0</v>
      </c>
    </row>
    <row r="99" spans="1:7" x14ac:dyDescent="0.25">
      <c r="A99" s="99"/>
      <c r="B99" s="106" t="s">
        <v>280</v>
      </c>
      <c r="C99" s="119" t="s">
        <v>76</v>
      </c>
      <c r="D99" s="108"/>
      <c r="E99" s="120"/>
      <c r="F99" s="121"/>
      <c r="G99" s="122"/>
    </row>
    <row r="100" spans="1:7" ht="79.2" x14ac:dyDescent="0.25">
      <c r="A100" s="99"/>
      <c r="B100" s="106" t="s">
        <v>72</v>
      </c>
      <c r="C100" s="119" t="s">
        <v>243</v>
      </c>
      <c r="D100" s="108" t="s">
        <v>18</v>
      </c>
      <c r="E100" s="120">
        <v>3</v>
      </c>
      <c r="F100" s="121"/>
      <c r="G100" s="122">
        <f t="shared" ref="G100:G102" si="7">+ROUND((E100*F100),2)</f>
        <v>0</v>
      </c>
    </row>
    <row r="101" spans="1:7" ht="79.2" x14ac:dyDescent="0.25">
      <c r="A101" s="99"/>
      <c r="B101" s="106" t="s">
        <v>281</v>
      </c>
      <c r="C101" s="119" t="s">
        <v>244</v>
      </c>
      <c r="D101" s="108" t="s">
        <v>18</v>
      </c>
      <c r="E101" s="120">
        <v>1</v>
      </c>
      <c r="F101" s="121"/>
      <c r="G101" s="122">
        <f t="shared" si="7"/>
        <v>0</v>
      </c>
    </row>
    <row r="102" spans="1:7" ht="105.6" x14ac:dyDescent="0.25">
      <c r="A102" s="99"/>
      <c r="B102" s="106" t="s">
        <v>282</v>
      </c>
      <c r="C102" s="119" t="s">
        <v>77</v>
      </c>
      <c r="D102" s="108" t="s">
        <v>18</v>
      </c>
      <c r="E102" s="120">
        <v>4</v>
      </c>
      <c r="F102" s="121"/>
      <c r="G102" s="122">
        <f t="shared" si="7"/>
        <v>0</v>
      </c>
    </row>
    <row r="103" spans="1:7" x14ac:dyDescent="0.25">
      <c r="A103" s="99"/>
      <c r="B103" s="106" t="s">
        <v>283</v>
      </c>
      <c r="C103" s="119" t="s">
        <v>130</v>
      </c>
      <c r="D103" s="108"/>
      <c r="E103" s="120"/>
      <c r="F103" s="121"/>
      <c r="G103" s="122"/>
    </row>
    <row r="104" spans="1:7" ht="39.6" x14ac:dyDescent="0.25">
      <c r="A104" s="99"/>
      <c r="B104" s="106" t="s">
        <v>284</v>
      </c>
      <c r="C104" s="119" t="s">
        <v>229</v>
      </c>
      <c r="D104" s="108" t="s">
        <v>18</v>
      </c>
      <c r="E104" s="120">
        <v>5</v>
      </c>
      <c r="F104" s="121"/>
      <c r="G104" s="122">
        <f t="shared" ref="G104:G115" si="8">+ROUND((E104*F104),2)</f>
        <v>0</v>
      </c>
    </row>
    <row r="105" spans="1:7" ht="39.6" x14ac:dyDescent="0.25">
      <c r="A105" s="99"/>
      <c r="B105" s="106" t="s">
        <v>285</v>
      </c>
      <c r="C105" s="119" t="s">
        <v>230</v>
      </c>
      <c r="D105" s="108" t="s">
        <v>18</v>
      </c>
      <c r="E105" s="120">
        <v>1</v>
      </c>
      <c r="F105" s="121"/>
      <c r="G105" s="122">
        <f t="shared" si="8"/>
        <v>0</v>
      </c>
    </row>
    <row r="106" spans="1:7" x14ac:dyDescent="0.25">
      <c r="A106" s="99"/>
      <c r="B106" s="106" t="s">
        <v>287</v>
      </c>
      <c r="C106" s="119" t="s">
        <v>79</v>
      </c>
      <c r="D106" s="108"/>
      <c r="E106" s="120"/>
      <c r="F106" s="121"/>
      <c r="G106" s="122"/>
    </row>
    <row r="107" spans="1:7" x14ac:dyDescent="0.25">
      <c r="A107" s="99"/>
      <c r="B107" s="106" t="s">
        <v>288</v>
      </c>
      <c r="C107" s="119" t="s">
        <v>78</v>
      </c>
      <c r="D107" s="108" t="s">
        <v>1</v>
      </c>
      <c r="E107" s="120">
        <v>104.23</v>
      </c>
      <c r="F107" s="121"/>
      <c r="G107" s="122">
        <f t="shared" si="8"/>
        <v>0</v>
      </c>
    </row>
    <row r="108" spans="1:7" ht="26.4" x14ac:dyDescent="0.25">
      <c r="A108" s="99"/>
      <c r="B108" s="106" t="s">
        <v>289</v>
      </c>
      <c r="C108" s="119" t="s">
        <v>80</v>
      </c>
      <c r="D108" s="108" t="s">
        <v>1</v>
      </c>
      <c r="E108" s="120">
        <v>104.23</v>
      </c>
      <c r="F108" s="121"/>
      <c r="G108" s="122">
        <f t="shared" si="8"/>
        <v>0</v>
      </c>
    </row>
    <row r="109" spans="1:7" ht="52.8" x14ac:dyDescent="0.25">
      <c r="A109" s="99"/>
      <c r="B109" s="106" t="s">
        <v>290</v>
      </c>
      <c r="C109" s="119" t="s">
        <v>81</v>
      </c>
      <c r="D109" s="108" t="s">
        <v>1</v>
      </c>
      <c r="E109" s="120">
        <v>104.23</v>
      </c>
      <c r="F109" s="121"/>
      <c r="G109" s="122">
        <f t="shared" si="8"/>
        <v>0</v>
      </c>
    </row>
    <row r="110" spans="1:7" x14ac:dyDescent="0.25">
      <c r="A110" s="99"/>
      <c r="B110" s="106" t="s">
        <v>291</v>
      </c>
      <c r="C110" s="119" t="s">
        <v>82</v>
      </c>
      <c r="D110" s="108"/>
      <c r="E110" s="120"/>
      <c r="F110" s="121"/>
      <c r="G110" s="122"/>
    </row>
    <row r="111" spans="1:7" ht="26.4" x14ac:dyDescent="0.25">
      <c r="A111" s="99"/>
      <c r="B111" s="106" t="s">
        <v>292</v>
      </c>
      <c r="C111" s="119" t="s">
        <v>83</v>
      </c>
      <c r="D111" s="108" t="s">
        <v>18</v>
      </c>
      <c r="E111" s="120">
        <v>1</v>
      </c>
      <c r="F111" s="121"/>
      <c r="G111" s="122">
        <f t="shared" si="8"/>
        <v>0</v>
      </c>
    </row>
    <row r="112" spans="1:7" ht="26.4" x14ac:dyDescent="0.25">
      <c r="A112" s="99"/>
      <c r="B112" s="106" t="s">
        <v>293</v>
      </c>
      <c r="C112" s="119" t="s">
        <v>249</v>
      </c>
      <c r="D112" s="108" t="s">
        <v>18</v>
      </c>
      <c r="E112" s="120">
        <v>2</v>
      </c>
      <c r="F112" s="121"/>
      <c r="G112" s="122">
        <f t="shared" ref="G112" si="9">+ROUND((E112*F112),2)</f>
        <v>0</v>
      </c>
    </row>
    <row r="113" spans="1:9" ht="26.4" x14ac:dyDescent="0.25">
      <c r="A113" s="99"/>
      <c r="B113" s="106" t="s">
        <v>294</v>
      </c>
      <c r="C113" s="119" t="s">
        <v>251</v>
      </c>
      <c r="D113" s="108" t="s">
        <v>18</v>
      </c>
      <c r="E113" s="120">
        <v>1</v>
      </c>
      <c r="F113" s="121"/>
      <c r="G113" s="122">
        <f t="shared" si="8"/>
        <v>0</v>
      </c>
    </row>
    <row r="114" spans="1:9" ht="26.4" x14ac:dyDescent="0.25">
      <c r="A114" s="99"/>
      <c r="B114" s="106" t="s">
        <v>295</v>
      </c>
      <c r="C114" s="119" t="s">
        <v>84</v>
      </c>
      <c r="D114" s="108" t="s">
        <v>18</v>
      </c>
      <c r="E114" s="120">
        <v>1</v>
      </c>
      <c r="F114" s="121"/>
      <c r="G114" s="122">
        <f t="shared" si="8"/>
        <v>0</v>
      </c>
    </row>
    <row r="115" spans="1:9" ht="75.75" customHeight="1" x14ac:dyDescent="0.25">
      <c r="A115" s="99"/>
      <c r="B115" s="106" t="s">
        <v>296</v>
      </c>
      <c r="C115" s="119" t="s">
        <v>326</v>
      </c>
      <c r="D115" s="108" t="s">
        <v>1</v>
      </c>
      <c r="E115" s="120">
        <v>20</v>
      </c>
      <c r="F115" s="121"/>
      <c r="G115" s="122">
        <f t="shared" si="8"/>
        <v>0</v>
      </c>
    </row>
    <row r="116" spans="1:9" ht="39.6" x14ac:dyDescent="0.25">
      <c r="A116" s="99"/>
      <c r="B116" s="106" t="s">
        <v>302</v>
      </c>
      <c r="C116" s="119" t="s">
        <v>19</v>
      </c>
      <c r="D116" s="108"/>
      <c r="E116" s="120"/>
      <c r="F116" s="121"/>
      <c r="G116" s="122">
        <f>+ROUND((SUM(G98:G115)*0.1),-1)</f>
        <v>0</v>
      </c>
    </row>
    <row r="117" spans="1:9" x14ac:dyDescent="0.25">
      <c r="A117" s="99"/>
      <c r="B117" s="106"/>
      <c r="C117" s="124" t="s">
        <v>85</v>
      </c>
      <c r="D117" s="108"/>
      <c r="E117" s="120"/>
      <c r="F117" s="121"/>
      <c r="G117" s="123">
        <f>SUM(G98:G116)</f>
        <v>0</v>
      </c>
    </row>
    <row r="118" spans="1:9" x14ac:dyDescent="0.25">
      <c r="A118" s="72"/>
      <c r="B118" s="84" t="s">
        <v>73</v>
      </c>
      <c r="C118" s="124" t="s">
        <v>174</v>
      </c>
      <c r="D118" s="108"/>
      <c r="E118" s="120"/>
      <c r="F118" s="121"/>
      <c r="G118" s="122"/>
      <c r="H118" s="72"/>
      <c r="I118" s="72"/>
    </row>
    <row r="119" spans="1:9" ht="312" customHeight="1" x14ac:dyDescent="0.25">
      <c r="A119" s="72"/>
      <c r="B119" s="106" t="s">
        <v>303</v>
      </c>
      <c r="C119" s="119" t="s">
        <v>315</v>
      </c>
      <c r="D119" s="108" t="s">
        <v>1</v>
      </c>
      <c r="E119" s="120">
        <v>24</v>
      </c>
      <c r="F119" s="121"/>
      <c r="G119" s="122">
        <f t="shared" ref="G119:G121" si="10">+ROUND((E119*F119),2)</f>
        <v>0</v>
      </c>
      <c r="H119" s="72"/>
      <c r="I119" s="72"/>
    </row>
    <row r="120" spans="1:9" ht="109.5" customHeight="1" x14ac:dyDescent="0.25">
      <c r="A120" s="72"/>
      <c r="B120" s="106" t="s">
        <v>304</v>
      </c>
      <c r="C120" s="119" t="s">
        <v>237</v>
      </c>
      <c r="D120" s="108" t="s">
        <v>18</v>
      </c>
      <c r="E120" s="120">
        <v>5</v>
      </c>
      <c r="F120" s="121"/>
      <c r="G120" s="122">
        <f t="shared" si="10"/>
        <v>0</v>
      </c>
      <c r="H120" s="72"/>
      <c r="I120" s="72"/>
    </row>
    <row r="121" spans="1:9" ht="109.5" customHeight="1" x14ac:dyDescent="0.25">
      <c r="A121" s="72"/>
      <c r="B121" s="106" t="s">
        <v>305</v>
      </c>
      <c r="C121" s="119" t="s">
        <v>176</v>
      </c>
      <c r="D121" s="108" t="s">
        <v>18</v>
      </c>
      <c r="E121" s="120">
        <v>1</v>
      </c>
      <c r="F121" s="121"/>
      <c r="G121" s="122">
        <f t="shared" si="10"/>
        <v>0</v>
      </c>
      <c r="H121" s="72"/>
      <c r="I121" s="72"/>
    </row>
    <row r="122" spans="1:9" ht="39.6" x14ac:dyDescent="0.25">
      <c r="B122" s="106" t="s">
        <v>75</v>
      </c>
      <c r="C122" s="119" t="s">
        <v>19</v>
      </c>
      <c r="D122" s="108"/>
      <c r="E122" s="120"/>
      <c r="F122" s="121"/>
      <c r="G122" s="122">
        <f>+ROUND((SUM(G119:G121)*0.1),-1)</f>
        <v>0</v>
      </c>
      <c r="H122" s="72"/>
      <c r="I122" s="72"/>
    </row>
    <row r="123" spans="1:9" x14ac:dyDescent="0.25">
      <c r="B123" s="106"/>
      <c r="C123" s="124" t="s">
        <v>87</v>
      </c>
      <c r="D123" s="108"/>
      <c r="E123" s="120"/>
      <c r="F123" s="121"/>
      <c r="G123" s="123">
        <f>SUM(G119:G122)</f>
        <v>0</v>
      </c>
      <c r="H123" s="72"/>
      <c r="I123" s="72"/>
    </row>
    <row r="124" spans="1:9" x14ac:dyDescent="0.25">
      <c r="C124" s="76"/>
      <c r="D124" s="66"/>
      <c r="E124" s="75"/>
      <c r="F124" s="86"/>
      <c r="G124" s="68"/>
    </row>
    <row r="125" spans="1:9" x14ac:dyDescent="0.25">
      <c r="C125" s="76"/>
      <c r="D125" s="66"/>
      <c r="E125" s="75"/>
      <c r="F125" s="86"/>
      <c r="G125" s="68"/>
    </row>
    <row r="126" spans="1:9" x14ac:dyDescent="0.25">
      <c r="C126" s="73"/>
      <c r="D126" s="66"/>
      <c r="E126" s="74"/>
      <c r="F126" s="86"/>
      <c r="G126" s="68"/>
    </row>
    <row r="127" spans="1:9" x14ac:dyDescent="0.25">
      <c r="C127" s="73"/>
      <c r="D127" s="69"/>
      <c r="E127" s="82"/>
      <c r="F127" s="86"/>
      <c r="G127" s="68"/>
    </row>
    <row r="128" spans="1:9" x14ac:dyDescent="0.25">
      <c r="C128" s="73"/>
      <c r="D128" s="66"/>
      <c r="E128" s="75"/>
      <c r="F128" s="86"/>
      <c r="G128" s="68"/>
    </row>
    <row r="129" spans="2:7" x14ac:dyDescent="0.25">
      <c r="C129" s="77"/>
      <c r="D129" s="66"/>
      <c r="E129" s="75"/>
      <c r="F129" s="86"/>
      <c r="G129" s="68"/>
    </row>
    <row r="130" spans="2:7" x14ac:dyDescent="0.25">
      <c r="C130" s="75"/>
      <c r="D130" s="69"/>
      <c r="E130" s="75"/>
      <c r="F130" s="86"/>
      <c r="G130" s="68"/>
    </row>
    <row r="131" spans="2:7" x14ac:dyDescent="0.25">
      <c r="C131" s="68"/>
      <c r="D131" s="66"/>
      <c r="E131" s="74"/>
      <c r="F131" s="86"/>
      <c r="G131" s="68"/>
    </row>
    <row r="132" spans="2:7" x14ac:dyDescent="0.25">
      <c r="C132" s="67"/>
      <c r="D132" s="69"/>
      <c r="E132" s="75"/>
      <c r="F132" s="86"/>
      <c r="G132" s="68"/>
    </row>
    <row r="133" spans="2:7" x14ac:dyDescent="0.25">
      <c r="C133" s="73"/>
      <c r="D133" s="66"/>
      <c r="E133" s="75"/>
      <c r="F133" s="86"/>
      <c r="G133" s="68"/>
    </row>
    <row r="134" spans="2:7" x14ac:dyDescent="0.25">
      <c r="C134" s="68"/>
      <c r="D134" s="66"/>
      <c r="E134" s="75"/>
      <c r="F134" s="86"/>
      <c r="G134" s="68"/>
    </row>
    <row r="135" spans="2:7" x14ac:dyDescent="0.25">
      <c r="C135" s="73"/>
      <c r="D135" s="66"/>
      <c r="E135" s="75"/>
      <c r="F135" s="86"/>
      <c r="G135" s="68"/>
    </row>
    <row r="136" spans="2:7" x14ac:dyDescent="0.25">
      <c r="C136" s="73"/>
      <c r="D136" s="66"/>
      <c r="E136" s="75"/>
      <c r="F136" s="86"/>
      <c r="G136" s="68"/>
    </row>
    <row r="137" spans="2:7" x14ac:dyDescent="0.25">
      <c r="C137" s="68"/>
      <c r="D137" s="69"/>
      <c r="E137" s="75"/>
      <c r="F137" s="86"/>
      <c r="G137" s="68"/>
    </row>
    <row r="138" spans="2:7" x14ac:dyDescent="0.25">
      <c r="C138" s="73"/>
      <c r="D138" s="66"/>
      <c r="E138" s="75"/>
      <c r="F138" s="86"/>
      <c r="G138" s="68"/>
    </row>
    <row r="140" spans="2:7" x14ac:dyDescent="0.25">
      <c r="B140" s="51"/>
      <c r="D140" s="51"/>
      <c r="E140" s="51"/>
    </row>
    <row r="141" spans="2:7" x14ac:dyDescent="0.25">
      <c r="C141" s="73"/>
      <c r="D141" s="66"/>
      <c r="E141" s="75"/>
      <c r="F141" s="86"/>
      <c r="G141" s="68"/>
    </row>
    <row r="142" spans="2:7" x14ac:dyDescent="0.25">
      <c r="B142" s="51"/>
      <c r="D142" s="51"/>
      <c r="E142" s="51"/>
    </row>
    <row r="143" spans="2:7" x14ac:dyDescent="0.25">
      <c r="B143" s="51"/>
      <c r="D143" s="51"/>
      <c r="E143" s="51"/>
    </row>
    <row r="144" spans="2:7" x14ac:dyDescent="0.25">
      <c r="B144" s="51"/>
      <c r="D144" s="51"/>
      <c r="E144" s="51"/>
    </row>
    <row r="145" spans="2:7" x14ac:dyDescent="0.25">
      <c r="B145" s="51"/>
      <c r="D145" s="51"/>
      <c r="E145" s="51"/>
    </row>
    <row r="146" spans="2:7" x14ac:dyDescent="0.25">
      <c r="B146" s="94"/>
      <c r="C146" s="67"/>
      <c r="D146" s="69"/>
      <c r="E146" s="75"/>
      <c r="F146" s="86"/>
      <c r="G146" s="68"/>
    </row>
    <row r="147" spans="2:7" x14ac:dyDescent="0.25">
      <c r="B147" s="95"/>
      <c r="C147" s="72"/>
      <c r="D147" s="83"/>
      <c r="E147" s="81"/>
      <c r="F147" s="72"/>
      <c r="G147" s="72"/>
    </row>
    <row r="148" spans="2:7" x14ac:dyDescent="0.25">
      <c r="B148" s="95"/>
      <c r="C148" s="72"/>
      <c r="D148" s="83"/>
      <c r="E148" s="81"/>
      <c r="F148" s="72"/>
      <c r="G148" s="72"/>
    </row>
    <row r="149" spans="2:7" x14ac:dyDescent="0.25">
      <c r="B149" s="95"/>
      <c r="C149" s="72"/>
      <c r="D149" s="83"/>
      <c r="E149" s="81"/>
      <c r="F149" s="72"/>
      <c r="G149" s="72"/>
    </row>
    <row r="150" spans="2:7" x14ac:dyDescent="0.25">
      <c r="B150" s="95"/>
      <c r="C150" s="72"/>
      <c r="D150" s="83"/>
      <c r="E150" s="81"/>
      <c r="F150" s="72"/>
      <c r="G150" s="72"/>
    </row>
    <row r="151" spans="2:7" x14ac:dyDescent="0.25">
      <c r="B151" s="95"/>
      <c r="C151" s="72"/>
      <c r="D151" s="83"/>
      <c r="E151" s="81"/>
      <c r="F151" s="72"/>
      <c r="G151" s="72"/>
    </row>
    <row r="152" spans="2:7" x14ac:dyDescent="0.25">
      <c r="B152" s="95"/>
      <c r="C152" s="72"/>
      <c r="D152" s="83"/>
      <c r="E152" s="81"/>
      <c r="F152" s="72"/>
      <c r="G152" s="72"/>
    </row>
    <row r="153" spans="2:7" x14ac:dyDescent="0.25">
      <c r="B153" s="95"/>
      <c r="C153" s="72"/>
      <c r="D153" s="83"/>
      <c r="E153" s="81"/>
      <c r="F153" s="72"/>
      <c r="G153" s="72"/>
    </row>
    <row r="154" spans="2:7" x14ac:dyDescent="0.25">
      <c r="B154" s="95"/>
      <c r="C154" s="72"/>
      <c r="D154" s="83"/>
      <c r="E154" s="81"/>
      <c r="F154" s="72"/>
      <c r="G154" s="72"/>
    </row>
    <row r="155" spans="2:7" x14ac:dyDescent="0.25">
      <c r="B155" s="95"/>
      <c r="C155" s="72"/>
      <c r="D155" s="83"/>
      <c r="E155" s="81"/>
      <c r="F155" s="72"/>
      <c r="G155" s="72"/>
    </row>
    <row r="156" spans="2:7" x14ac:dyDescent="0.25">
      <c r="B156" s="95"/>
      <c r="C156" s="72"/>
      <c r="D156" s="83"/>
      <c r="E156" s="81"/>
      <c r="F156" s="72"/>
      <c r="G156" s="72"/>
    </row>
    <row r="157" spans="2:7" x14ac:dyDescent="0.25">
      <c r="B157" s="95"/>
      <c r="C157" s="72"/>
      <c r="D157" s="83"/>
      <c r="E157" s="81"/>
      <c r="F157" s="72"/>
      <c r="G157" s="72"/>
    </row>
    <row r="158" spans="2:7" x14ac:dyDescent="0.25">
      <c r="B158" s="95"/>
      <c r="C158" s="72"/>
      <c r="D158" s="83"/>
      <c r="E158" s="81"/>
      <c r="F158" s="72"/>
      <c r="G158" s="72"/>
    </row>
  </sheetData>
  <mergeCells count="5">
    <mergeCell ref="B12:G15"/>
    <mergeCell ref="B16:G16"/>
    <mergeCell ref="B17:G17"/>
    <mergeCell ref="B18:G18"/>
    <mergeCell ref="B19:G19"/>
  </mergeCells>
  <conditionalFormatting sqref="F29 F31">
    <cfRule type="cellIs" dxfId="2" priority="3" operator="equal">
      <formula>0</formula>
    </cfRule>
  </conditionalFormatting>
  <conditionalFormatting sqref="F35:F37">
    <cfRule type="cellIs" dxfId="1" priority="2" operator="equal">
      <formula>0</formula>
    </cfRule>
  </conditionalFormatting>
  <conditionalFormatting sqref="F30">
    <cfRule type="cellIs" dxfId="0" priority="1" operator="equal">
      <formula>0</formula>
    </cfRule>
  </conditionalFormatting>
  <pageMargins left="0.98425196850393704" right="0.39370078740157483" top="0.78740157480314965" bottom="0.78740157480314965" header="0.47244094488188981" footer="0"/>
  <pageSetup paperSize="9" scale="91" fitToHeight="10" orientation="portrait" r:id="rId1"/>
  <headerFooter alignWithMargins="0">
    <oddFooter>&amp;L&amp;A&amp;R&amp;9Stran &amp;P/&amp;N</oddFooter>
  </headerFooter>
  <rowBreaks count="6" manualBreakCount="6">
    <brk id="20" max="6" man="1"/>
    <brk id="39" max="6" man="1"/>
    <brk id="61" max="6" man="1"/>
    <brk id="95" max="6" man="1"/>
    <brk id="109" max="6" man="1"/>
    <brk id="11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9</vt:i4>
      </vt:variant>
      <vt:variant>
        <vt:lpstr>Imenovani obsegi</vt:lpstr>
      </vt:variant>
      <vt:variant>
        <vt:i4>16</vt:i4>
      </vt:variant>
    </vt:vector>
  </HeadingPairs>
  <TitlesOfParts>
    <vt:vector size="25" baseType="lpstr">
      <vt:lpstr>Rekapitulacija</vt:lpstr>
      <vt:lpstr>0-Preddela</vt:lpstr>
      <vt:lpstr>KANAL O1</vt:lpstr>
      <vt:lpstr>KANAL O2</vt:lpstr>
      <vt:lpstr>KANAL O3</vt:lpstr>
      <vt:lpstr>KANAL O4</vt:lpstr>
      <vt:lpstr>KANAL O5</vt:lpstr>
      <vt:lpstr>KANAL O6</vt:lpstr>
      <vt:lpstr>KANAL O7</vt:lpstr>
      <vt:lpstr>'0-Preddela'!Področje_tiskanja</vt:lpstr>
      <vt:lpstr>'KANAL O1'!Področje_tiskanja</vt:lpstr>
      <vt:lpstr>'KANAL O2'!Področje_tiskanja</vt:lpstr>
      <vt:lpstr>'KANAL O3'!Področje_tiskanja</vt:lpstr>
      <vt:lpstr>'KANAL O4'!Področje_tiskanja</vt:lpstr>
      <vt:lpstr>'KANAL O5'!Področje_tiskanja</vt:lpstr>
      <vt:lpstr>'KANAL O6'!Področje_tiskanja</vt:lpstr>
      <vt:lpstr>'KANAL O7'!Področje_tiskanja</vt:lpstr>
      <vt:lpstr>Rekapitulacija!Področje_tiskanja</vt:lpstr>
      <vt:lpstr>'KANAL O1'!Tiskanje_naslovov</vt:lpstr>
      <vt:lpstr>'KANAL O2'!Tiskanje_naslovov</vt:lpstr>
      <vt:lpstr>'KANAL O3'!Tiskanje_naslovov</vt:lpstr>
      <vt:lpstr>'KANAL O4'!Tiskanje_naslovov</vt:lpstr>
      <vt:lpstr>'KANAL O5'!Tiskanje_naslovov</vt:lpstr>
      <vt:lpstr>'KANAL O6'!Tiskanje_naslovov</vt:lpstr>
      <vt:lpstr>'KANAL O7'!Tiskanje_naslovov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Peter Peršin</cp:lastModifiedBy>
  <cp:lastPrinted>2021-05-03T11:46:10Z</cp:lastPrinted>
  <dcterms:created xsi:type="dcterms:W3CDTF">2001-04-14T14:29:31Z</dcterms:created>
  <dcterms:modified xsi:type="dcterms:W3CDTF">2021-09-22T12:03:01Z</dcterms:modified>
</cp:coreProperties>
</file>