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601"/>
  <workbookPr defaultThemeVersion="124226"/>
  <mc:AlternateContent xmlns:mc="http://schemas.openxmlformats.org/markup-compatibility/2006">
    <mc:Choice Requires="x15">
      <x15ac:absPath xmlns:x15ac="http://schemas.microsoft.com/office/spreadsheetml/2010/11/ac" url="\\OBLEDDC0\RomanaStaric\MEDGENERACIJSKI CENTER VEZENINE Bled\JR\"/>
    </mc:Choice>
  </mc:AlternateContent>
  <xr:revisionPtr revIDLastSave="0" documentId="13_ncr:1_{EE009811-7BFA-4FC5-8466-3A796EB7119D}" xr6:coauthVersionLast="43" xr6:coauthVersionMax="43" xr10:uidLastSave="{00000000-0000-0000-0000-000000000000}"/>
  <bookViews>
    <workbookView xWindow="-120" yWindow="-120" windowWidth="29040" windowHeight="15840" tabRatio="963" xr2:uid="{00000000-000D-0000-FFFF-FFFF00000000}"/>
  </bookViews>
  <sheets>
    <sheet name="GLAVNA REKAPITULACIJA" sheetId="4" r:id="rId1"/>
    <sheet name="SPLOŠNI POGOJI" sheetId="37" r:id="rId2"/>
    <sheet name="I-ARHITEKTURA-GO DELA" sheetId="62" r:id="rId3"/>
    <sheet name="II-ZUNANJA UREDITEV-GO DELA " sheetId="66" r:id="rId4"/>
    <sheet name="III-KRAJINSKA UREDITEV" sheetId="84" r:id="rId5"/>
    <sheet name="IV-ZUNANJA PROMETNA UREDITEV" sheetId="76" r:id="rId6"/>
    <sheet name="V-KANALIZACIJA" sheetId="77" r:id="rId7"/>
    <sheet name="VI-vodovodni priključek" sheetId="78" r:id="rId8"/>
    <sheet name="VII-ELEKTROINSTALACIJE" sheetId="81" r:id="rId9"/>
    <sheet name="VIII-ELEKTRO-NN-PRIKLJUCEK" sheetId="82" r:id="rId10"/>
    <sheet name="IX-STROJNE INSTALACIJE" sheetId="83" r:id="rId11"/>
    <sheet name="List1" sheetId="85" r:id="rId12"/>
  </sheets>
  <externalReferences>
    <externalReference r:id="rId13"/>
  </externalReferences>
  <definedNames>
    <definedName name="CENA">'III-KRAJINSKA UREDITEV'!$E$1:$E$65436</definedName>
    <definedName name="E">'[1]NEPREDVIDENA GR.DELA'!#REF!</definedName>
    <definedName name="Excel_BuiltIn_Print_Titles_4" localSheetId="2">'[1]NEPREDVIDENA GR.DELA'!#REF!</definedName>
    <definedName name="Excel_BuiltIn_Print_Titles_4" localSheetId="4">'[1]NEPREDVIDENA GR.DELA'!#REF!</definedName>
    <definedName name="Excel_BuiltIn_Print_Titles_4" localSheetId="3">'[1]NEPREDVIDENA GR.DELA'!#REF!</definedName>
    <definedName name="Excel_BuiltIn_Print_Titles_4" localSheetId="5">'[1]NEPREDVIDENA GR.DELA'!#REF!</definedName>
    <definedName name="Excel_BuiltIn_Print_Titles_4" localSheetId="10">'[1]NEPREDVIDENA GR.DELA'!#REF!</definedName>
    <definedName name="Excel_BuiltIn_Print_Titles_4" localSheetId="8">'[1]NEPREDVIDENA GR.DELA'!#REF!</definedName>
    <definedName name="Excel_BuiltIn_Print_Titles_4" localSheetId="9">'[1]NEPREDVIDENA GR.DELA'!#REF!</definedName>
    <definedName name="Excel_BuiltIn_Print_Titles_4" localSheetId="7">'[1]NEPREDVIDENA GR.DELA'!#REF!</definedName>
    <definedName name="Excel_BuiltIn_Print_Titles_4" localSheetId="6">'[1]NEPREDVIDENA GR.DELA'!#REF!</definedName>
    <definedName name="Excel_BuiltIn_Print_Titles_4">'[1]NEPREDVIDENA GR.DELA'!#REF!</definedName>
    <definedName name="KOLIC">'III-KRAJINSKA UREDITEV'!$D$1:$D$65436</definedName>
    <definedName name="_xlnm.Print_Area" localSheetId="0">'GLAVNA REKAPITULACIJA'!$A$1:$C$46</definedName>
    <definedName name="_xlnm.Print_Area" localSheetId="2">'I-ARHITEKTURA-GO DELA'!$A$1:$F$1323</definedName>
    <definedName name="_xlnm.Print_Area" localSheetId="4">'III-KRAJINSKA UREDITEV'!$A$1:$F$135</definedName>
    <definedName name="_xlnm.Print_Area" localSheetId="3">'II-ZUNANJA UREDITEV-GO DELA '!$A$1:$F$144</definedName>
    <definedName name="_xlnm.Print_Area" localSheetId="5">'IV-ZUNANJA PROMETNA UREDITEV'!$A$1:$F$85</definedName>
    <definedName name="_xlnm.Print_Area" localSheetId="10">'IX-STROJNE INSTALACIJE'!$A$1:$F$1874</definedName>
    <definedName name="_xlnm.Print_Area" localSheetId="1">'SPLOŠNI POGOJI'!$A$1:$B$99</definedName>
    <definedName name="_xlnm.Print_Area" localSheetId="8">'VII-ELEKTROINSTALACIJE'!$A$1:$G$1262</definedName>
    <definedName name="_xlnm.Print_Area" localSheetId="9">'VIII-ELEKTRO-NN-PRIKLJUCEK'!$A$1:$G$167</definedName>
    <definedName name="_xlnm.Print_Area" localSheetId="7">'VI-vodovodni priključek'!$A$1:$G$150</definedName>
    <definedName name="_xlnm.Print_Area" localSheetId="6">'V-KANALIZACIJA'!$A$1:$F$105</definedName>
  </definedNames>
  <calcPr calcId="181029"/>
</workbook>
</file>

<file path=xl/calcChain.xml><?xml version="1.0" encoding="utf-8"?>
<calcChain xmlns="http://schemas.openxmlformats.org/spreadsheetml/2006/main">
  <c r="C30" i="4" l="1"/>
  <c r="C28" i="4"/>
  <c r="C22" i="4"/>
  <c r="C20" i="4"/>
  <c r="C18" i="4"/>
  <c r="C16" i="4"/>
  <c r="C14" i="4"/>
  <c r="G11" i="82"/>
  <c r="G60" i="81"/>
  <c r="E1260" i="81"/>
  <c r="E761" i="81"/>
  <c r="E759" i="81"/>
  <c r="E509" i="81"/>
  <c r="D26" i="81"/>
  <c r="G1257" i="81"/>
  <c r="F21" i="76"/>
  <c r="F45" i="62"/>
  <c r="F1784" i="83"/>
  <c r="F1779" i="83"/>
  <c r="F280" i="83"/>
  <c r="F88" i="83"/>
  <c r="F85" i="83"/>
  <c r="G1103" i="81"/>
  <c r="D115" i="84"/>
  <c r="D99" i="84"/>
  <c r="D105" i="84"/>
  <c r="F488" i="62" l="1"/>
  <c r="F1169" i="62"/>
  <c r="F960" i="62"/>
  <c r="F1299" i="83" l="1"/>
  <c r="F935" i="83"/>
  <c r="F1635" i="83"/>
  <c r="F1431" i="83"/>
  <c r="F1424" i="83"/>
  <c r="F1426" i="83"/>
  <c r="F1435" i="83"/>
  <c r="F1436" i="83"/>
  <c r="F1441" i="83"/>
  <c r="F1445" i="83"/>
  <c r="F1446" i="83"/>
  <c r="F1448" i="83"/>
  <c r="F1452" i="83"/>
  <c r="F1456" i="83"/>
  <c r="F1460" i="83"/>
  <c r="F1465" i="83"/>
  <c r="F1469" i="83"/>
  <c r="F1470" i="83"/>
  <c r="F1474" i="83"/>
  <c r="F1479" i="83"/>
  <c r="F1484" i="83"/>
  <c r="F1488" i="83"/>
  <c r="F1491" i="83"/>
  <c r="F1494" i="83"/>
  <c r="F1499" i="83"/>
  <c r="F1503" i="83"/>
  <c r="F1506" i="83"/>
  <c r="F1513" i="83"/>
  <c r="F1516" i="83"/>
  <c r="F1519" i="83"/>
  <c r="F1522" i="83"/>
  <c r="F1527" i="83"/>
  <c r="F1531" i="83"/>
  <c r="F1536" i="83"/>
  <c r="F1541" i="83"/>
  <c r="F1545" i="83"/>
  <c r="F1549" i="83"/>
  <c r="F1553" i="83"/>
  <c r="F1557" i="83"/>
  <c r="F1561" i="83"/>
  <c r="F1565" i="83"/>
  <c r="F1568" i="83"/>
  <c r="F1572" i="83"/>
  <c r="F1576" i="83"/>
  <c r="F1580" i="83"/>
  <c r="F1585" i="83"/>
  <c r="F1588" i="83"/>
  <c r="F1591" i="83"/>
  <c r="F1595" i="83"/>
  <c r="F1596" i="83"/>
  <c r="F1597" i="83"/>
  <c r="F1600" i="83"/>
  <c r="F1601" i="83"/>
  <c r="F1602" i="83"/>
  <c r="F1605" i="83"/>
  <c r="F1606" i="83"/>
  <c r="F1607" i="83"/>
  <c r="F1608" i="83"/>
  <c r="F1609" i="83"/>
  <c r="F1610" i="83"/>
  <c r="F1613" i="83"/>
  <c r="F1614" i="83"/>
  <c r="F1615" i="83"/>
  <c r="F1616" i="83"/>
  <c r="F1620" i="83"/>
  <c r="F1621" i="83"/>
  <c r="F1622" i="83"/>
  <c r="F1623" i="83"/>
  <c r="F1626" i="83"/>
  <c r="F1627" i="83"/>
  <c r="F1628" i="83"/>
  <c r="F1629" i="83"/>
  <c r="F1630" i="83"/>
  <c r="F1631" i="83"/>
  <c r="F1636" i="83"/>
  <c r="F1637" i="83"/>
  <c r="F1640" i="83"/>
  <c r="F1641" i="83"/>
  <c r="F1644" i="83"/>
  <c r="F1645" i="83"/>
  <c r="F1646" i="83"/>
  <c r="F1647" i="83"/>
  <c r="F1650" i="83"/>
  <c r="F1651" i="83"/>
  <c r="F1652" i="83"/>
  <c r="F1653" i="83"/>
  <c r="F1654" i="83"/>
  <c r="F1656" i="83"/>
  <c r="F1658" i="83"/>
  <c r="F1661" i="83"/>
  <c r="F1664" i="83"/>
  <c r="F1667" i="83"/>
  <c r="F1671" i="83"/>
  <c r="F1672" i="83"/>
  <c r="F1675" i="83"/>
  <c r="F1678" i="83"/>
  <c r="F1681" i="83"/>
  <c r="F1682" i="83"/>
  <c r="F1683" i="83"/>
  <c r="F1686" i="83"/>
  <c r="F1689" i="83"/>
  <c r="F1690" i="83"/>
  <c r="F1693" i="83"/>
  <c r="F1695" i="83"/>
  <c r="F1696" i="83"/>
  <c r="F1697" i="83"/>
  <c r="F1700" i="83"/>
  <c r="F1701" i="83"/>
  <c r="F1702" i="83"/>
  <c r="F1705" i="83"/>
  <c r="F1706" i="83"/>
  <c r="F1709" i="83"/>
  <c r="F1713" i="83"/>
  <c r="F1714" i="83"/>
  <c r="F1715" i="83"/>
  <c r="F1719" i="83"/>
  <c r="F1726" i="83"/>
  <c r="F1737" i="83"/>
  <c r="F1756" i="83"/>
  <c r="F1771" i="83"/>
  <c r="F1773" i="83"/>
  <c r="F1775" i="83"/>
  <c r="F1777" i="83"/>
  <c r="F1781" i="83"/>
  <c r="F1422" i="83"/>
  <c r="F166" i="62" l="1"/>
  <c r="F1792" i="83" l="1"/>
  <c r="F1402" i="83"/>
  <c r="F1401" i="83"/>
  <c r="F585" i="83"/>
  <c r="F579" i="83"/>
  <c r="F567" i="83"/>
  <c r="F560" i="83"/>
  <c r="F564" i="83"/>
  <c r="F426" i="83"/>
  <c r="F433" i="83"/>
  <c r="F406" i="83"/>
  <c r="F351" i="83"/>
  <c r="F337" i="83"/>
  <c r="F331" i="83"/>
  <c r="F322" i="83"/>
  <c r="F315" i="83"/>
  <c r="F307" i="83"/>
  <c r="F281" i="83"/>
  <c r="F269" i="83"/>
  <c r="F242" i="83"/>
  <c r="F231" i="83"/>
  <c r="F136" i="83"/>
  <c r="F131" i="83"/>
  <c r="F125" i="83"/>
  <c r="F115" i="83"/>
  <c r="F105" i="83"/>
  <c r="F90" i="83"/>
  <c r="F74" i="83"/>
  <c r="F62" i="83"/>
  <c r="F47" i="83"/>
  <c r="F44" i="83"/>
  <c r="F39" i="83"/>
  <c r="F24" i="83"/>
  <c r="G145" i="82"/>
  <c r="G150" i="82"/>
  <c r="G140" i="82"/>
  <c r="G135" i="82"/>
  <c r="G130" i="82"/>
  <c r="G126" i="82"/>
  <c r="G115" i="82"/>
  <c r="G104" i="82"/>
  <c r="G98" i="82"/>
  <c r="G78" i="82"/>
  <c r="G73" i="82"/>
  <c r="G70" i="82"/>
  <c r="G67" i="82"/>
  <c r="G65" i="82"/>
  <c r="G63" i="82"/>
  <c r="G61" i="82"/>
  <c r="G56" i="82"/>
  <c r="G80" i="82" l="1"/>
  <c r="G156" i="82"/>
  <c r="G158" i="82" s="1"/>
  <c r="G17" i="82"/>
  <c r="G47" i="82" s="1"/>
  <c r="G18" i="82"/>
  <c r="G19" i="82"/>
  <c r="G20" i="82"/>
  <c r="G21" i="82"/>
  <c r="G22" i="82"/>
  <c r="G23" i="82"/>
  <c r="G24" i="82"/>
  <c r="G25" i="82"/>
  <c r="G26" i="82"/>
  <c r="G28" i="82"/>
  <c r="G29" i="82"/>
  <c r="G31" i="82"/>
  <c r="G33" i="82"/>
  <c r="G34" i="82"/>
  <c r="G35" i="82"/>
  <c r="G36" i="82"/>
  <c r="G37" i="82"/>
  <c r="G38" i="82"/>
  <c r="G42" i="82"/>
  <c r="G43" i="82"/>
  <c r="G44" i="82"/>
  <c r="G45" i="82"/>
  <c r="G12" i="82"/>
  <c r="G13" i="82"/>
  <c r="G83" i="82" l="1"/>
  <c r="G164" i="82" s="1"/>
  <c r="G165" i="82"/>
  <c r="G458" i="81"/>
  <c r="F800" i="62"/>
  <c r="G50" i="82" l="1"/>
  <c r="G163" i="82" s="1"/>
  <c r="G167" i="82" s="1"/>
  <c r="E132" i="84" l="1"/>
  <c r="D131" i="84"/>
  <c r="F131" i="84" s="1"/>
  <c r="D122" i="84"/>
  <c r="F122" i="84" s="1"/>
  <c r="F115" i="84"/>
  <c r="D108" i="84"/>
  <c r="D109" i="84" s="1"/>
  <c r="F104" i="84"/>
  <c r="F99" i="84"/>
  <c r="D89" i="84"/>
  <c r="F89" i="84" s="1"/>
  <c r="D88" i="84"/>
  <c r="F88" i="84" s="1"/>
  <c r="D87" i="84"/>
  <c r="F87" i="84" s="1"/>
  <c r="F83" i="84"/>
  <c r="F81" i="84"/>
  <c r="F79" i="84"/>
  <c r="F77" i="84"/>
  <c r="D76" i="84"/>
  <c r="D60" i="84"/>
  <c r="D66" i="84" s="1"/>
  <c r="F66" i="84" s="1"/>
  <c r="D55" i="84"/>
  <c r="D57" i="84" s="1"/>
  <c r="F57" i="84" s="1"/>
  <c r="D50" i="84"/>
  <c r="D48" i="84"/>
  <c r="D46" i="84"/>
  <c r="E43" i="84"/>
  <c r="F108" i="84" l="1"/>
  <c r="D62" i="84"/>
  <c r="F62" i="84" s="1"/>
  <c r="D64" i="84"/>
  <c r="F64" i="84" s="1"/>
  <c r="D47" i="84"/>
  <c r="F55" i="84"/>
  <c r="D49" i="84" l="1"/>
  <c r="F49" i="84" s="1"/>
  <c r="F47" i="84"/>
  <c r="D51" i="84"/>
  <c r="F51" i="84" s="1"/>
  <c r="F1872" i="83"/>
  <c r="F1870" i="83"/>
  <c r="F1868" i="83"/>
  <c r="F1866" i="83"/>
  <c r="F1864" i="83"/>
  <c r="F1862" i="83"/>
  <c r="F1860" i="83"/>
  <c r="F1858" i="83"/>
  <c r="F1855" i="83"/>
  <c r="F1852" i="83"/>
  <c r="F1850" i="83"/>
  <c r="F1847" i="83"/>
  <c r="F1842" i="83"/>
  <c r="F1837" i="83"/>
  <c r="F1836" i="83"/>
  <c r="A1833" i="83"/>
  <c r="F1808" i="83"/>
  <c r="F1806" i="83"/>
  <c r="F1804" i="83"/>
  <c r="F1801" i="83"/>
  <c r="F1796" i="83"/>
  <c r="F1420" i="83"/>
  <c r="F1411" i="83"/>
  <c r="F1409" i="83"/>
  <c r="F1407" i="83"/>
  <c r="F1404" i="83"/>
  <c r="F1398" i="83"/>
  <c r="F1395" i="83"/>
  <c r="F1390" i="83"/>
  <c r="F1387" i="83"/>
  <c r="F1386" i="83"/>
  <c r="F1385" i="83"/>
  <c r="F1384" i="83"/>
  <c r="F1383" i="83"/>
  <c r="F1382" i="83"/>
  <c r="F1381" i="83"/>
  <c r="F1380" i="83"/>
  <c r="F1379" i="83"/>
  <c r="F1375" i="83"/>
  <c r="F1374" i="83"/>
  <c r="F1373" i="83"/>
  <c r="F1370" i="83"/>
  <c r="F1366" i="83"/>
  <c r="F1361" i="83"/>
  <c r="F1360" i="83"/>
  <c r="F1356" i="83"/>
  <c r="F1353" i="83"/>
  <c r="F1352" i="83"/>
  <c r="F1349" i="83"/>
  <c r="F1348" i="83"/>
  <c r="F1347" i="83"/>
  <c r="F1346" i="83"/>
  <c r="F1345" i="83"/>
  <c r="F1341" i="83"/>
  <c r="F1340" i="83"/>
  <c r="F1339" i="83"/>
  <c r="F1335" i="83"/>
  <c r="F1334" i="83"/>
  <c r="F1333" i="83"/>
  <c r="F1332" i="83"/>
  <c r="F1331" i="83"/>
  <c r="F1330" i="83"/>
  <c r="F1326" i="83"/>
  <c r="F1322" i="83"/>
  <c r="F1321" i="83"/>
  <c r="F1320" i="83"/>
  <c r="F1319" i="83"/>
  <c r="F1318" i="83"/>
  <c r="F1317" i="83"/>
  <c r="F1316" i="83"/>
  <c r="F1315" i="83"/>
  <c r="F1314" i="83"/>
  <c r="F1313" i="83"/>
  <c r="F1309" i="83"/>
  <c r="F1308" i="83"/>
  <c r="F1307" i="83"/>
  <c r="F1306" i="83"/>
  <c r="F1305" i="83"/>
  <c r="F1304" i="83"/>
  <c r="F1303" i="83"/>
  <c r="F583" i="83"/>
  <c r="F581" i="83"/>
  <c r="F576" i="83"/>
  <c r="F573" i="83"/>
  <c r="F571" i="83"/>
  <c r="F569" i="83"/>
  <c r="F553" i="83"/>
  <c r="F548" i="83"/>
  <c r="F542" i="83"/>
  <c r="F536" i="83"/>
  <c r="F534" i="83"/>
  <c r="F531" i="83"/>
  <c r="F528" i="83"/>
  <c r="F526" i="83"/>
  <c r="F523" i="83"/>
  <c r="F519" i="83"/>
  <c r="F513" i="83"/>
  <c r="F507" i="83"/>
  <c r="F501" i="83"/>
  <c r="F495" i="83"/>
  <c r="F490" i="83"/>
  <c r="F483" i="83"/>
  <c r="F476" i="83"/>
  <c r="F468" i="83"/>
  <c r="F461" i="83"/>
  <c r="F454" i="83"/>
  <c r="F447" i="83"/>
  <c r="F440" i="83"/>
  <c r="F414" i="83"/>
  <c r="F409" i="83"/>
  <c r="F408" i="83"/>
  <c r="F407" i="83"/>
  <c r="F401" i="83"/>
  <c r="F396" i="83"/>
  <c r="F391" i="83"/>
  <c r="F385" i="83"/>
  <c r="F382" i="83"/>
  <c r="F379" i="83"/>
  <c r="F376" i="83"/>
  <c r="F371" i="83"/>
  <c r="F370" i="83"/>
  <c r="F369" i="83"/>
  <c r="F368" i="83"/>
  <c r="F367" i="83"/>
  <c r="F362" i="83"/>
  <c r="F361" i="83"/>
  <c r="F360" i="83"/>
  <c r="F359" i="83"/>
  <c r="F356" i="83"/>
  <c r="F346" i="83"/>
  <c r="F345" i="83"/>
  <c r="F344" i="83"/>
  <c r="F343" i="83"/>
  <c r="F338" i="83"/>
  <c r="F332" i="83"/>
  <c r="F328" i="83"/>
  <c r="F327" i="83"/>
  <c r="F326" i="83"/>
  <c r="F325" i="83"/>
  <c r="F324" i="83"/>
  <c r="F323" i="83"/>
  <c r="F316" i="83"/>
  <c r="F312" i="83"/>
  <c r="F311" i="83"/>
  <c r="F310" i="83"/>
  <c r="F309" i="83"/>
  <c r="F308" i="83"/>
  <c r="F294" i="83"/>
  <c r="F292" i="83"/>
  <c r="F290" i="83"/>
  <c r="F288" i="83"/>
  <c r="F286" i="83"/>
  <c r="F283" i="83"/>
  <c r="F274" i="83"/>
  <c r="F296" i="83" s="1"/>
  <c r="F8" i="83" s="1"/>
  <c r="F244" i="83"/>
  <c r="F239" i="83"/>
  <c r="F237" i="83"/>
  <c r="F235" i="83"/>
  <c r="F233" i="83"/>
  <c r="F229" i="83"/>
  <c r="F225" i="83"/>
  <c r="F220" i="83"/>
  <c r="F215" i="83"/>
  <c r="F211" i="83"/>
  <c r="F207" i="83"/>
  <c r="F201" i="83"/>
  <c r="F197" i="83"/>
  <c r="F193" i="83"/>
  <c r="F192" i="83"/>
  <c r="F191" i="83"/>
  <c r="F190" i="83"/>
  <c r="F189" i="83"/>
  <c r="F188" i="83"/>
  <c r="F187" i="83"/>
  <c r="F186" i="83"/>
  <c r="F181" i="83"/>
  <c r="F176" i="83"/>
  <c r="F175" i="83"/>
  <c r="F170" i="83"/>
  <c r="F166" i="83"/>
  <c r="F162" i="83"/>
  <c r="F158" i="83"/>
  <c r="F154" i="83"/>
  <c r="F149" i="83"/>
  <c r="F144" i="83"/>
  <c r="F140" i="83"/>
  <c r="F128" i="83"/>
  <c r="F89" i="83"/>
  <c r="F87" i="83"/>
  <c r="F86" i="83"/>
  <c r="F80" i="83"/>
  <c r="F75" i="83"/>
  <c r="D69" i="83"/>
  <c r="F69" i="83" s="1"/>
  <c r="D68" i="83"/>
  <c r="F68" i="83" s="1"/>
  <c r="F63" i="83"/>
  <c r="D57" i="83"/>
  <c r="F57" i="83" s="1"/>
  <c r="D56" i="83"/>
  <c r="F56" i="83" s="1"/>
  <c r="D54" i="83"/>
  <c r="F54" i="83" s="1"/>
  <c r="D53" i="83"/>
  <c r="F53" i="83" s="1"/>
  <c r="D52" i="83"/>
  <c r="F52" i="83" s="1"/>
  <c r="D51" i="83"/>
  <c r="F51" i="83" s="1"/>
  <c r="D50" i="83"/>
  <c r="F50" i="83" s="1"/>
  <c r="F43" i="83"/>
  <c r="F42" i="83"/>
  <c r="F41" i="83"/>
  <c r="F40" i="83"/>
  <c r="F33" i="83"/>
  <c r="F32" i="83"/>
  <c r="F29" i="83"/>
  <c r="F28" i="83"/>
  <c r="F27" i="83"/>
  <c r="F26" i="83"/>
  <c r="F25" i="83"/>
  <c r="A21" i="83"/>
  <c r="A31" i="83" s="1"/>
  <c r="F19" i="83"/>
  <c r="G1258" i="81"/>
  <c r="G1256" i="81"/>
  <c r="G1248" i="81"/>
  <c r="A1248" i="81"/>
  <c r="A1255" i="81" s="1"/>
  <c r="G1242" i="81"/>
  <c r="G1241" i="81"/>
  <c r="G1240" i="81"/>
  <c r="G1239" i="81"/>
  <c r="G1238" i="81"/>
  <c r="G1237" i="81"/>
  <c r="G1236" i="81"/>
  <c r="G1233" i="81"/>
  <c r="G1231" i="81"/>
  <c r="G1230" i="81"/>
  <c r="G1228" i="81"/>
  <c r="G1226" i="81"/>
  <c r="A1226" i="81"/>
  <c r="A1228" i="81" s="1"/>
  <c r="A1230" i="81" s="1"/>
  <c r="A1233" i="81" s="1"/>
  <c r="A1235" i="81" s="1"/>
  <c r="G1220" i="81"/>
  <c r="G1219" i="81"/>
  <c r="G1218" i="81"/>
  <c r="G1215" i="81"/>
  <c r="G1213" i="81"/>
  <c r="A1213" i="81"/>
  <c r="A1215" i="81" s="1"/>
  <c r="A1217" i="81" s="1"/>
  <c r="G1207" i="81"/>
  <c r="G1206" i="81"/>
  <c r="G1205" i="81"/>
  <c r="G1202" i="81"/>
  <c r="G1200" i="81"/>
  <c r="A1200" i="81"/>
  <c r="A1202" i="81" s="1"/>
  <c r="A1204" i="81" s="1"/>
  <c r="G1194" i="81"/>
  <c r="G1193" i="81"/>
  <c r="G1192" i="81"/>
  <c r="G1191" i="81"/>
  <c r="G1190" i="81"/>
  <c r="G1187" i="81"/>
  <c r="G1177" i="81"/>
  <c r="A1177" i="81"/>
  <c r="A1186" i="81" s="1"/>
  <c r="A1189" i="81" s="1"/>
  <c r="G1171" i="81"/>
  <c r="G1170" i="81"/>
  <c r="G1169" i="81"/>
  <c r="G1168" i="81"/>
  <c r="G1167" i="81"/>
  <c r="G1166" i="81"/>
  <c r="G1165" i="81"/>
  <c r="G1164" i="81"/>
  <c r="G1163" i="81"/>
  <c r="G1162" i="81"/>
  <c r="G1159" i="81"/>
  <c r="G1151" i="81"/>
  <c r="G1149" i="81"/>
  <c r="G1147" i="81"/>
  <c r="A1147" i="81"/>
  <c r="A1149" i="81" s="1"/>
  <c r="A1151" i="81" s="1"/>
  <c r="A1159" i="81" s="1"/>
  <c r="A1161" i="81" s="1"/>
  <c r="G1141" i="81"/>
  <c r="G1140" i="81"/>
  <c r="G1139" i="81"/>
  <c r="G1138" i="81"/>
  <c r="G1137" i="81"/>
  <c r="G1136" i="81"/>
  <c r="G1135" i="81"/>
  <c r="G1134" i="81"/>
  <c r="G1133" i="81"/>
  <c r="G1132" i="81"/>
  <c r="G1131" i="81"/>
  <c r="G1128" i="81"/>
  <c r="G1127" i="81"/>
  <c r="G1126" i="81"/>
  <c r="G1125" i="81"/>
  <c r="G1122" i="81"/>
  <c r="G1121" i="81"/>
  <c r="G1120" i="81"/>
  <c r="G1117" i="81"/>
  <c r="G1116" i="81"/>
  <c r="G1115" i="81"/>
  <c r="A1103" i="81"/>
  <c r="A1114" i="81" s="1"/>
  <c r="A1119" i="81" s="1"/>
  <c r="A1124" i="81" s="1"/>
  <c r="A1130" i="81" s="1"/>
  <c r="G1094" i="81"/>
  <c r="G1092" i="81"/>
  <c r="G1088" i="81"/>
  <c r="G1086" i="81"/>
  <c r="G1084" i="81"/>
  <c r="G1082" i="81"/>
  <c r="G1080" i="81"/>
  <c r="G1078" i="81"/>
  <c r="G1075" i="81"/>
  <c r="A1075" i="81"/>
  <c r="A1092" i="81" s="1"/>
  <c r="A1094" i="81" s="1"/>
  <c r="A1096" i="81" s="1"/>
  <c r="G1069" i="81"/>
  <c r="G1067" i="81"/>
  <c r="G1065" i="81"/>
  <c r="G1063" i="81"/>
  <c r="G1061" i="81"/>
  <c r="G1059" i="81"/>
  <c r="G1057" i="81"/>
  <c r="G1055" i="81"/>
  <c r="G1053" i="81"/>
  <c r="A1053" i="81"/>
  <c r="A1055" i="81" s="1"/>
  <c r="A1057" i="81" s="1"/>
  <c r="A1059" i="81" s="1"/>
  <c r="A1061" i="81" s="1"/>
  <c r="A1063" i="81" s="1"/>
  <c r="A1065" i="81" s="1"/>
  <c r="A1067" i="81" s="1"/>
  <c r="A1069" i="81" s="1"/>
  <c r="G1039" i="81"/>
  <c r="G1030" i="81"/>
  <c r="G1025" i="81"/>
  <c r="G1022" i="81"/>
  <c r="G1019" i="81"/>
  <c r="G1016" i="81"/>
  <c r="G1013" i="81"/>
  <c r="G1006" i="81"/>
  <c r="G1001" i="81"/>
  <c r="G999" i="81"/>
  <c r="G997" i="81"/>
  <c r="G995" i="81"/>
  <c r="G992" i="81"/>
  <c r="G990" i="81"/>
  <c r="G986" i="81"/>
  <c r="A986" i="81"/>
  <c r="A990" i="81" s="1"/>
  <c r="A992" i="81" s="1"/>
  <c r="A995" i="81" s="1"/>
  <c r="A997" i="81" s="1"/>
  <c r="A999" i="81" s="1"/>
  <c r="A1001" i="81" s="1"/>
  <c r="A1006" i="81" s="1"/>
  <c r="A1013" i="81" s="1"/>
  <c r="A1016" i="81" s="1"/>
  <c r="A1019" i="81" s="1"/>
  <c r="A1022" i="81" s="1"/>
  <c r="A1025" i="81" s="1"/>
  <c r="A1030" i="81" s="1"/>
  <c r="A1039" i="81" s="1"/>
  <c r="G976" i="81"/>
  <c r="G974" i="81"/>
  <c r="G972" i="81"/>
  <c r="G970" i="81"/>
  <c r="G968" i="81"/>
  <c r="G966" i="81"/>
  <c r="G964" i="81"/>
  <c r="G962" i="81"/>
  <c r="G960" i="81"/>
  <c r="G957" i="81"/>
  <c r="G955" i="81"/>
  <c r="G953" i="81"/>
  <c r="G951" i="81"/>
  <c r="G949" i="81"/>
  <c r="G947" i="81"/>
  <c r="G945" i="81"/>
  <c r="G943" i="81"/>
  <c r="A943" i="81"/>
  <c r="A945" i="81" s="1"/>
  <c r="A947" i="81" s="1"/>
  <c r="A949" i="81" s="1"/>
  <c r="A951" i="81" s="1"/>
  <c r="A953" i="81" s="1"/>
  <c r="A955" i="81" s="1"/>
  <c r="A957" i="81" s="1"/>
  <c r="A960" i="81" s="1"/>
  <c r="A962" i="81" s="1"/>
  <c r="A964" i="81" s="1"/>
  <c r="A966" i="81" s="1"/>
  <c r="A968" i="81" s="1"/>
  <c r="A970" i="81" s="1"/>
  <c r="A972" i="81" s="1"/>
  <c r="A974" i="81" s="1"/>
  <c r="A976" i="81" s="1"/>
  <c r="G941" i="81"/>
  <c r="G933" i="81"/>
  <c r="G931" i="81"/>
  <c r="G929" i="81"/>
  <c r="G927" i="81"/>
  <c r="G925" i="81"/>
  <c r="G923" i="81"/>
  <c r="G921" i="81"/>
  <c r="G919" i="81"/>
  <c r="G917" i="81"/>
  <c r="G915" i="81"/>
  <c r="G913" i="81"/>
  <c r="A913" i="81"/>
  <c r="A917" i="81" s="1"/>
  <c r="A919" i="81" s="1"/>
  <c r="A921" i="81" s="1"/>
  <c r="A923" i="81" s="1"/>
  <c r="A925" i="81" s="1"/>
  <c r="A927" i="81" s="1"/>
  <c r="A929" i="81" s="1"/>
  <c r="A931" i="81" s="1"/>
  <c r="A933" i="81" s="1"/>
  <c r="G905" i="81"/>
  <c r="G903" i="81"/>
  <c r="G901" i="81"/>
  <c r="G899" i="81"/>
  <c r="G897" i="81"/>
  <c r="G895" i="81"/>
  <c r="A895" i="81"/>
  <c r="A897" i="81" s="1"/>
  <c r="A899" i="81" s="1"/>
  <c r="A901" i="81" s="1"/>
  <c r="A903" i="81" s="1"/>
  <c r="A905" i="81" s="1"/>
  <c r="G892" i="81"/>
  <c r="G884" i="81"/>
  <c r="G882" i="81"/>
  <c r="G880" i="81"/>
  <c r="G878" i="81"/>
  <c r="G875" i="81"/>
  <c r="G873" i="81"/>
  <c r="G871" i="81"/>
  <c r="G869" i="81"/>
  <c r="G866" i="81"/>
  <c r="G864" i="81"/>
  <c r="G862" i="81"/>
  <c r="G859" i="81"/>
  <c r="G857" i="81"/>
  <c r="G855" i="81"/>
  <c r="G852" i="81"/>
  <c r="G849" i="81"/>
  <c r="G847" i="81"/>
  <c r="G844" i="81"/>
  <c r="G842" i="81"/>
  <c r="G840" i="81"/>
  <c r="G837" i="81"/>
  <c r="G835" i="81"/>
  <c r="G833" i="81"/>
  <c r="G831" i="81"/>
  <c r="G829" i="81"/>
  <c r="G826" i="81"/>
  <c r="G824" i="81"/>
  <c r="G821" i="81"/>
  <c r="G818" i="81"/>
  <c r="G816" i="81"/>
  <c r="G813" i="81"/>
  <c r="G811" i="81"/>
  <c r="G808" i="81"/>
  <c r="A808" i="81"/>
  <c r="A811" i="81" s="1"/>
  <c r="A813" i="81" s="1"/>
  <c r="A816" i="81" s="1"/>
  <c r="A818" i="81" s="1"/>
  <c r="A821" i="81" s="1"/>
  <c r="A824" i="81" s="1"/>
  <c r="A829" i="81" s="1"/>
  <c r="A831" i="81" s="1"/>
  <c r="A833" i="81" s="1"/>
  <c r="A835" i="81" s="1"/>
  <c r="A837" i="81" s="1"/>
  <c r="A840" i="81" s="1"/>
  <c r="A842" i="81" s="1"/>
  <c r="A844" i="81" s="1"/>
  <c r="A847" i="81" s="1"/>
  <c r="A849" i="81" s="1"/>
  <c r="A852" i="81" s="1"/>
  <c r="A855" i="81" s="1"/>
  <c r="A857" i="81" s="1"/>
  <c r="A859" i="81" s="1"/>
  <c r="A862" i="81" s="1"/>
  <c r="A864" i="81" s="1"/>
  <c r="A866" i="81" s="1"/>
  <c r="A869" i="81" s="1"/>
  <c r="A871" i="81" s="1"/>
  <c r="A873" i="81" s="1"/>
  <c r="A875" i="81" s="1"/>
  <c r="A878" i="81" s="1"/>
  <c r="A880" i="81" s="1"/>
  <c r="A882" i="81" s="1"/>
  <c r="A884" i="81" s="1"/>
  <c r="G806" i="81"/>
  <c r="G785" i="81"/>
  <c r="G783" i="81"/>
  <c r="G781" i="81"/>
  <c r="G778" i="81"/>
  <c r="G775" i="81"/>
  <c r="G772" i="81"/>
  <c r="G769" i="81"/>
  <c r="G767" i="81"/>
  <c r="G765" i="81"/>
  <c r="A765" i="81"/>
  <c r="A767" i="81" s="1"/>
  <c r="A769" i="81" s="1"/>
  <c r="A771" i="81" s="1"/>
  <c r="A774" i="81" s="1"/>
  <c r="A777" i="81" s="1"/>
  <c r="A780" i="81" s="1"/>
  <c r="A783" i="81" s="1"/>
  <c r="A785" i="81" s="1"/>
  <c r="G757" i="81"/>
  <c r="G755" i="81"/>
  <c r="G753" i="81"/>
  <c r="G751" i="81"/>
  <c r="G749" i="81"/>
  <c r="G746" i="81"/>
  <c r="G743" i="81"/>
  <c r="G741" i="81"/>
  <c r="G739" i="81"/>
  <c r="G737" i="81"/>
  <c r="A735" i="81"/>
  <c r="G731" i="81"/>
  <c r="G729" i="81"/>
  <c r="G727" i="81"/>
  <c r="G725" i="81"/>
  <c r="G723" i="81"/>
  <c r="G721" i="81"/>
  <c r="G719" i="81"/>
  <c r="G717" i="81"/>
  <c r="G715" i="81"/>
  <c r="G713" i="81"/>
  <c r="G711" i="81"/>
  <c r="G708" i="81"/>
  <c r="G706" i="81"/>
  <c r="G704" i="81"/>
  <c r="G702" i="81"/>
  <c r="G689" i="81"/>
  <c r="G687" i="81"/>
  <c r="G684" i="81"/>
  <c r="G682" i="81"/>
  <c r="G680" i="81"/>
  <c r="G678" i="81"/>
  <c r="G676" i="81"/>
  <c r="G674" i="81"/>
  <c r="G672" i="81"/>
  <c r="G670" i="81"/>
  <c r="G668" i="81"/>
  <c r="G666" i="81"/>
  <c r="G664" i="81"/>
  <c r="G662" i="81"/>
  <c r="G660" i="81"/>
  <c r="A660" i="81"/>
  <c r="A662" i="81" s="1"/>
  <c r="A664" i="81" s="1"/>
  <c r="A666" i="81" s="1"/>
  <c r="A668" i="81" s="1"/>
  <c r="A670" i="81" s="1"/>
  <c r="A672" i="81" s="1"/>
  <c r="A674" i="81" s="1"/>
  <c r="A676" i="81" s="1"/>
  <c r="A678" i="81" s="1"/>
  <c r="A680" i="81" s="1"/>
  <c r="A682" i="81" s="1"/>
  <c r="A684" i="81" s="1"/>
  <c r="A687" i="81" s="1"/>
  <c r="A689" i="81" s="1"/>
  <c r="G646" i="81"/>
  <c r="G644" i="81"/>
  <c r="G642" i="81"/>
  <c r="G640" i="81"/>
  <c r="G638" i="81"/>
  <c r="G636" i="81"/>
  <c r="G634" i="81"/>
  <c r="G632" i="81"/>
  <c r="G630" i="81"/>
  <c r="G628" i="81"/>
  <c r="G626" i="81"/>
  <c r="G622" i="81"/>
  <c r="G616" i="81"/>
  <c r="G614" i="81"/>
  <c r="G612" i="81"/>
  <c r="G610" i="81"/>
  <c r="G608" i="81"/>
  <c r="G606" i="81"/>
  <c r="G604" i="81"/>
  <c r="G602" i="81"/>
  <c r="G600" i="81"/>
  <c r="G598" i="81"/>
  <c r="G596" i="81"/>
  <c r="G594" i="81"/>
  <c r="G592" i="81"/>
  <c r="G590" i="81"/>
  <c r="G584" i="81"/>
  <c r="G579" i="81"/>
  <c r="G577" i="81"/>
  <c r="G575" i="81"/>
  <c r="G572" i="81"/>
  <c r="G567" i="81"/>
  <c r="G565" i="81"/>
  <c r="G563" i="81"/>
  <c r="G561" i="81"/>
  <c r="G559" i="81"/>
  <c r="G557" i="81"/>
  <c r="G555" i="81"/>
  <c r="G553" i="81"/>
  <c r="G551" i="81"/>
  <c r="G549" i="81"/>
  <c r="G547" i="81"/>
  <c r="G545" i="81"/>
  <c r="G542" i="81"/>
  <c r="G537" i="81"/>
  <c r="G535" i="81"/>
  <c r="G533" i="81"/>
  <c r="G531" i="81"/>
  <c r="G529" i="81"/>
  <c r="G527" i="81"/>
  <c r="G525" i="81"/>
  <c r="G523" i="81"/>
  <c r="G521" i="81"/>
  <c r="G519" i="81"/>
  <c r="G517" i="81"/>
  <c r="G515" i="81"/>
  <c r="G512" i="81"/>
  <c r="A511" i="81"/>
  <c r="A541" i="81" s="1"/>
  <c r="A571" i="81" s="1"/>
  <c r="A583" i="81" s="1"/>
  <c r="A621" i="81" s="1"/>
  <c r="G507" i="81"/>
  <c r="G505" i="81"/>
  <c r="G503" i="81"/>
  <c r="G501" i="81"/>
  <c r="G499" i="81"/>
  <c r="G497" i="81"/>
  <c r="G495" i="81"/>
  <c r="G493" i="81"/>
  <c r="G491" i="81"/>
  <c r="G489" i="81"/>
  <c r="G487" i="81"/>
  <c r="G485" i="81"/>
  <c r="G483" i="81"/>
  <c r="G481" i="81"/>
  <c r="G475" i="81"/>
  <c r="G460" i="81"/>
  <c r="G456" i="81"/>
  <c r="G454" i="81"/>
  <c r="G451" i="81"/>
  <c r="G450" i="81"/>
  <c r="G449" i="81"/>
  <c r="G448" i="81"/>
  <c r="G445" i="81"/>
  <c r="G443" i="81"/>
  <c r="G441" i="81"/>
  <c r="G439" i="81"/>
  <c r="G437" i="81"/>
  <c r="G435" i="81"/>
  <c r="G433" i="81"/>
  <c r="G431" i="81"/>
  <c r="G429" i="81"/>
  <c r="G427" i="81"/>
  <c r="G426" i="81"/>
  <c r="G425" i="81"/>
  <c r="G424" i="81"/>
  <c r="G421" i="81"/>
  <c r="G418" i="81"/>
  <c r="G417" i="81"/>
  <c r="G414" i="81"/>
  <c r="G412" i="81"/>
  <c r="G410" i="81"/>
  <c r="G409" i="81"/>
  <c r="G408" i="81"/>
  <c r="G405" i="81"/>
  <c r="G403" i="81"/>
  <c r="G402" i="81"/>
  <c r="G401" i="81"/>
  <c r="G400" i="81"/>
  <c r="G397" i="81"/>
  <c r="G395" i="81"/>
  <c r="G393" i="81"/>
  <c r="G391" i="81"/>
  <c r="G389" i="81"/>
  <c r="G387" i="81"/>
  <c r="G385" i="81"/>
  <c r="G383" i="81"/>
  <c r="G381" i="81"/>
  <c r="G379" i="81"/>
  <c r="G377" i="81"/>
  <c r="G375" i="81"/>
  <c r="G373" i="81"/>
  <c r="G371" i="81"/>
  <c r="G369" i="81"/>
  <c r="G367" i="81"/>
  <c r="G361" i="81"/>
  <c r="G359" i="81"/>
  <c r="G357" i="81"/>
  <c r="G354" i="81"/>
  <c r="G352" i="81"/>
  <c r="G350" i="81"/>
  <c r="G348" i="81"/>
  <c r="G346" i="81"/>
  <c r="G343" i="81"/>
  <c r="G341" i="81"/>
  <c r="G339" i="81"/>
  <c r="G337" i="81"/>
  <c r="G335" i="81"/>
  <c r="G332" i="81"/>
  <c r="G330" i="81"/>
  <c r="G328" i="81"/>
  <c r="G326" i="81"/>
  <c r="G323" i="81"/>
  <c r="G321" i="81"/>
  <c r="G319" i="81"/>
  <c r="G317" i="81"/>
  <c r="G316" i="81"/>
  <c r="G314" i="81"/>
  <c r="G313" i="81"/>
  <c r="G312" i="81"/>
  <c r="G311" i="81"/>
  <c r="G310" i="81"/>
  <c r="G309" i="81"/>
  <c r="G308" i="81"/>
  <c r="G307" i="81"/>
  <c r="G306" i="81"/>
  <c r="G305" i="81"/>
  <c r="G304" i="81"/>
  <c r="G303" i="81"/>
  <c r="G302" i="81"/>
  <c r="G301" i="81"/>
  <c r="A301" i="81"/>
  <c r="A302" i="81" s="1"/>
  <c r="A303" i="81" s="1"/>
  <c r="A304" i="81" s="1"/>
  <c r="A305" i="81" s="1"/>
  <c r="A306" i="81" s="1"/>
  <c r="A307" i="81" s="1"/>
  <c r="A308" i="81" s="1"/>
  <c r="A309" i="81" s="1"/>
  <c r="A310" i="81" s="1"/>
  <c r="A311" i="81" s="1"/>
  <c r="A312" i="81" s="1"/>
  <c r="A313" i="81" s="1"/>
  <c r="A314" i="81" s="1"/>
  <c r="A316" i="81" s="1"/>
  <c r="A319" i="81" s="1"/>
  <c r="A321" i="81" s="1"/>
  <c r="A323" i="81" s="1"/>
  <c r="A326" i="81" s="1"/>
  <c r="A328" i="81" s="1"/>
  <c r="A330" i="81" s="1"/>
  <c r="A332" i="81" s="1"/>
  <c r="A335" i="81" s="1"/>
  <c r="A337" i="81" s="1"/>
  <c r="A339" i="81" s="1"/>
  <c r="A341" i="81" s="1"/>
  <c r="A343" i="81" s="1"/>
  <c r="A346" i="81" s="1"/>
  <c r="A348" i="81" s="1"/>
  <c r="A350" i="81" s="1"/>
  <c r="A352" i="81" s="1"/>
  <c r="A354" i="81" s="1"/>
  <c r="A357" i="81" s="1"/>
  <c r="A359" i="81" s="1"/>
  <c r="A361" i="81" s="1"/>
  <c r="A367" i="81" s="1"/>
  <c r="A369" i="81" s="1"/>
  <c r="A371" i="81" s="1"/>
  <c r="A373" i="81" s="1"/>
  <c r="A375" i="81" s="1"/>
  <c r="A377" i="81" s="1"/>
  <c r="A379" i="81" s="1"/>
  <c r="A381" i="81" s="1"/>
  <c r="A383" i="81" s="1"/>
  <c r="A385" i="81" s="1"/>
  <c r="A387" i="81" s="1"/>
  <c r="A389" i="81" s="1"/>
  <c r="A391" i="81" s="1"/>
  <c r="A393" i="81" s="1"/>
  <c r="A395" i="81" s="1"/>
  <c r="A397" i="81" s="1"/>
  <c r="A399" i="81" s="1"/>
  <c r="A405" i="81" s="1"/>
  <c r="A407" i="81" s="1"/>
  <c r="A412" i="81" s="1"/>
  <c r="A414" i="81" s="1"/>
  <c r="A416" i="81" s="1"/>
  <c r="A420" i="81" s="1"/>
  <c r="A423" i="81" s="1"/>
  <c r="A429" i="81" s="1"/>
  <c r="A431" i="81" s="1"/>
  <c r="A433" i="81" s="1"/>
  <c r="A435" i="81" s="1"/>
  <c r="A437" i="81" s="1"/>
  <c r="A439" i="81" s="1"/>
  <c r="A441" i="81" s="1"/>
  <c r="A443" i="81" s="1"/>
  <c r="A445" i="81" s="1"/>
  <c r="A447" i="81" s="1"/>
  <c r="A453" i="81" s="1"/>
  <c r="A456" i="81" s="1"/>
  <c r="A458" i="81" s="1"/>
  <c r="A460" i="81" s="1"/>
  <c r="G300" i="81"/>
  <c r="G289" i="81"/>
  <c r="G287" i="81"/>
  <c r="G286" i="81"/>
  <c r="G282" i="81"/>
  <c r="G281" i="81"/>
  <c r="G280" i="81"/>
  <c r="G279" i="81"/>
  <c r="G273" i="81"/>
  <c r="G272" i="81"/>
  <c r="G271" i="81"/>
  <c r="G270" i="81"/>
  <c r="G269" i="81"/>
  <c r="G263" i="81"/>
  <c r="G260" i="81"/>
  <c r="G258" i="81"/>
  <c r="G254" i="81"/>
  <c r="G250" i="81"/>
  <c r="G245" i="81"/>
  <c r="G243" i="81"/>
  <c r="G240" i="81"/>
  <c r="G237" i="81"/>
  <c r="G234" i="81"/>
  <c r="G231" i="81"/>
  <c r="G229" i="81"/>
  <c r="G226" i="81"/>
  <c r="G224" i="81"/>
  <c r="G221" i="81"/>
  <c r="G219" i="81"/>
  <c r="G216" i="81"/>
  <c r="G213" i="81"/>
  <c r="G211" i="81"/>
  <c r="G205" i="81"/>
  <c r="G203" i="81"/>
  <c r="G201" i="81"/>
  <c r="A201" i="81"/>
  <c r="A203" i="81" s="1"/>
  <c r="A205" i="81" s="1"/>
  <c r="A210" i="81" s="1"/>
  <c r="A215" i="81" s="1"/>
  <c r="A218" i="81" s="1"/>
  <c r="A223" i="81" s="1"/>
  <c r="A228" i="81" s="1"/>
  <c r="A233" i="81" s="1"/>
  <c r="A236" i="81" s="1"/>
  <c r="G199" i="81"/>
  <c r="G193" i="81"/>
  <c r="G192" i="81"/>
  <c r="G191" i="81"/>
  <c r="G189" i="81"/>
  <c r="G186" i="81"/>
  <c r="G185" i="81"/>
  <c r="G184" i="81"/>
  <c r="G183" i="81"/>
  <c r="G181" i="81"/>
  <c r="G177" i="81"/>
  <c r="G173" i="81"/>
  <c r="G170" i="81"/>
  <c r="G169" i="81"/>
  <c r="G168" i="81"/>
  <c r="G167" i="81"/>
  <c r="G166" i="81"/>
  <c r="G165" i="81"/>
  <c r="G162" i="81"/>
  <c r="G161" i="81"/>
  <c r="G160" i="81"/>
  <c r="G159" i="81"/>
  <c r="G158" i="81"/>
  <c r="G154" i="81"/>
  <c r="G150" i="81"/>
  <c r="G146" i="81"/>
  <c r="G142" i="81"/>
  <c r="G138" i="81"/>
  <c r="G135" i="81"/>
  <c r="G133" i="81"/>
  <c r="G130" i="81"/>
  <c r="G128" i="81"/>
  <c r="G124" i="81"/>
  <c r="G120" i="81"/>
  <c r="G116" i="81"/>
  <c r="G112" i="81"/>
  <c r="G108" i="81"/>
  <c r="G104" i="81"/>
  <c r="G100" i="81"/>
  <c r="G96" i="81"/>
  <c r="G92" i="81"/>
  <c r="G89" i="81"/>
  <c r="G88" i="81"/>
  <c r="G83" i="81"/>
  <c r="G82" i="81"/>
  <c r="G77" i="81"/>
  <c r="G76" i="81"/>
  <c r="G70" i="81"/>
  <c r="G69" i="81"/>
  <c r="G65" i="81"/>
  <c r="G64" i="81"/>
  <c r="G56" i="81"/>
  <c r="A55" i="81"/>
  <c r="A59" i="81" s="1"/>
  <c r="A63" i="81" s="1"/>
  <c r="A68" i="81" s="1"/>
  <c r="A73" i="81" s="1"/>
  <c r="A79" i="81" s="1"/>
  <c r="A85" i="81" s="1"/>
  <c r="A91" i="81" s="1"/>
  <c r="A95" i="81" s="1"/>
  <c r="A99" i="81" s="1"/>
  <c r="A103" i="81" s="1"/>
  <c r="A107" i="81" s="1"/>
  <c r="A111" i="81" s="1"/>
  <c r="A115" i="81" s="1"/>
  <c r="A119" i="81" s="1"/>
  <c r="A123" i="81" s="1"/>
  <c r="A127" i="81" s="1"/>
  <c r="A132" i="81" s="1"/>
  <c r="A137" i="81" s="1"/>
  <c r="A141" i="81" s="1"/>
  <c r="A145" i="81" s="1"/>
  <c r="A149" i="81" s="1"/>
  <c r="A153" i="81" s="1"/>
  <c r="A157" i="81" s="1"/>
  <c r="A164" i="81" s="1"/>
  <c r="A172" i="81" s="1"/>
  <c r="A176" i="81" s="1"/>
  <c r="A180" i="81" s="1"/>
  <c r="A188" i="81" s="1"/>
  <c r="C24" i="81"/>
  <c r="C23" i="81"/>
  <c r="C22" i="81"/>
  <c r="C21" i="81"/>
  <c r="C20" i="81"/>
  <c r="C19" i="81"/>
  <c r="C18" i="81"/>
  <c r="C17" i="81"/>
  <c r="C16" i="81"/>
  <c r="C14" i="81"/>
  <c r="C9" i="81"/>
  <c r="C8" i="81"/>
  <c r="C7" i="81"/>
  <c r="C6" i="81"/>
  <c r="C5" i="81"/>
  <c r="G692" i="81" l="1"/>
  <c r="D9" i="81" s="1"/>
  <c r="G463" i="81"/>
  <c r="D7" i="81" s="1"/>
  <c r="E648" i="81"/>
  <c r="E1209" i="81"/>
  <c r="E1244" i="81"/>
  <c r="G935" i="81"/>
  <c r="D19" i="81" s="1"/>
  <c r="G789" i="81"/>
  <c r="D16" i="81" s="1"/>
  <c r="E733" i="81"/>
  <c r="E1222" i="81"/>
  <c r="F1414" i="83"/>
  <c r="F10" i="83" s="1"/>
  <c r="E539" i="81"/>
  <c r="G1262" i="81"/>
  <c r="D24" i="81" s="1"/>
  <c r="E1143" i="81"/>
  <c r="F1874" i="83"/>
  <c r="F13" i="83" s="1"/>
  <c r="F615" i="83"/>
  <c r="F9" i="83" s="1"/>
  <c r="F1828" i="83"/>
  <c r="F12" i="83" s="1"/>
  <c r="G291" i="81"/>
  <c r="D6" i="81" s="1"/>
  <c r="F133" i="84"/>
  <c r="G1071" i="81"/>
  <c r="D22" i="81" s="1"/>
  <c r="G1098" i="81"/>
  <c r="D23" i="81" s="1"/>
  <c r="F262" i="83"/>
  <c r="F7" i="83" s="1"/>
  <c r="F11" i="83"/>
  <c r="G650" i="81"/>
  <c r="D8" i="81" s="1"/>
  <c r="G907" i="81"/>
  <c r="D18" i="81" s="1"/>
  <c r="G978" i="81"/>
  <c r="D20" i="81" s="1"/>
  <c r="G1046" i="81"/>
  <c r="D21" i="81" s="1"/>
  <c r="E1173" i="81"/>
  <c r="E1196" i="81"/>
  <c r="E569" i="81"/>
  <c r="E787" i="81"/>
  <c r="G886" i="81"/>
  <c r="D17" i="81" s="1"/>
  <c r="A35" i="83"/>
  <c r="A59" i="83" s="1"/>
  <c r="E581" i="81"/>
  <c r="E618" i="81"/>
  <c r="A245" i="81"/>
  <c r="A249" i="81" s="1"/>
  <c r="A253" i="81" s="1"/>
  <c r="A239" i="81"/>
  <c r="A242" i="81" s="1"/>
  <c r="D11" i="81" l="1"/>
  <c r="A65" i="83"/>
  <c r="A71" i="83" s="1"/>
  <c r="F15" i="83"/>
  <c r="A285" i="81"/>
  <c r="A289" i="81" s="1"/>
  <c r="A257" i="81"/>
  <c r="A262" i="81" s="1"/>
  <c r="A266" i="81" s="1"/>
  <c r="A276" i="81" s="1"/>
  <c r="D30" i="81" l="1"/>
  <c r="C26" i="4" s="1"/>
  <c r="A77" i="83"/>
  <c r="A82" i="83"/>
  <c r="G146" i="78"/>
  <c r="G144" i="78"/>
  <c r="G142" i="78"/>
  <c r="G139" i="78"/>
  <c r="G138" i="78"/>
  <c r="G137" i="78"/>
  <c r="G136" i="78"/>
  <c r="G135" i="78"/>
  <c r="G134" i="78"/>
  <c r="G131" i="78"/>
  <c r="G130" i="78"/>
  <c r="G129" i="78"/>
  <c r="G126" i="78"/>
  <c r="G125" i="78"/>
  <c r="G124" i="78"/>
  <c r="G115" i="78"/>
  <c r="G113" i="78"/>
  <c r="G111" i="78"/>
  <c r="G109" i="78"/>
  <c r="G107" i="78"/>
  <c r="G105" i="78"/>
  <c r="G103" i="78"/>
  <c r="G101" i="78"/>
  <c r="G99" i="78"/>
  <c r="G90" i="78"/>
  <c r="G88" i="78"/>
  <c r="G86" i="78"/>
  <c r="G84" i="78"/>
  <c r="G82" i="78"/>
  <c r="G80" i="78"/>
  <c r="G76" i="78"/>
  <c r="G74" i="78"/>
  <c r="G72" i="78"/>
  <c r="G70" i="78"/>
  <c r="G68" i="78"/>
  <c r="G66" i="78"/>
  <c r="G64" i="78"/>
  <c r="G62" i="78"/>
  <c r="G60" i="78"/>
  <c r="G58" i="78"/>
  <c r="G56" i="78"/>
  <c r="G53" i="78"/>
  <c r="G51" i="78"/>
  <c r="G44" i="78"/>
  <c r="G42" i="78"/>
  <c r="G40" i="78"/>
  <c r="G39" i="78"/>
  <c r="G36" i="78"/>
  <c r="G34" i="78"/>
  <c r="G32" i="78"/>
  <c r="G28" i="78"/>
  <c r="G26" i="78"/>
  <c r="G24" i="78"/>
  <c r="G22" i="78"/>
  <c r="G20" i="78"/>
  <c r="G148" i="78" l="1"/>
  <c r="G150" i="78" s="1"/>
  <c r="G11" i="78" s="1"/>
  <c r="G117" i="78"/>
  <c r="G119" i="78" s="1"/>
  <c r="G46" i="78"/>
  <c r="G8" i="78" s="1"/>
  <c r="G92" i="78"/>
  <c r="G95" i="78" s="1"/>
  <c r="G9" i="78" s="1"/>
  <c r="A92" i="83"/>
  <c r="A127" i="83" s="1"/>
  <c r="A131" i="83" s="1"/>
  <c r="A133" i="83" l="1"/>
  <c r="G10" i="78"/>
  <c r="G12" i="78" s="1"/>
  <c r="C24" i="4" s="1"/>
  <c r="C32" i="4" l="1"/>
  <c r="C34" i="4" s="1"/>
  <c r="A138" i="83"/>
  <c r="A142" i="83"/>
  <c r="A146" i="83" s="1"/>
  <c r="A151" i="83" s="1"/>
  <c r="A156" i="83" s="1"/>
  <c r="A160" i="83" s="1"/>
  <c r="A164" i="83" s="1"/>
  <c r="A168" i="83" s="1"/>
  <c r="A172" i="83" s="1"/>
  <c r="A178" i="83" s="1"/>
  <c r="A183" i="83" s="1"/>
  <c r="A195" i="83" s="1"/>
  <c r="A199" i="83" s="1"/>
  <c r="F100" i="77"/>
  <c r="F98" i="77"/>
  <c r="F96" i="77"/>
  <c r="F94" i="77"/>
  <c r="F92" i="77"/>
  <c r="F90" i="77"/>
  <c r="F88" i="77"/>
  <c r="F86" i="77"/>
  <c r="F84" i="77"/>
  <c r="F82" i="77"/>
  <c r="F80" i="77"/>
  <c r="F78" i="77"/>
  <c r="F76" i="77"/>
  <c r="F74" i="77"/>
  <c r="F72" i="77"/>
  <c r="F70" i="77"/>
  <c r="F68" i="77"/>
  <c r="F66" i="77"/>
  <c r="F63" i="77"/>
  <c r="F62" i="77"/>
  <c r="F61" i="77"/>
  <c r="F60" i="77"/>
  <c r="F48" i="77"/>
  <c r="F46" i="77"/>
  <c r="F44" i="77"/>
  <c r="F42" i="77"/>
  <c r="F40" i="77"/>
  <c r="F38" i="77"/>
  <c r="F36" i="77"/>
  <c r="F34" i="77"/>
  <c r="F32" i="77"/>
  <c r="F30" i="77"/>
  <c r="F28" i="77"/>
  <c r="F27" i="77"/>
  <c r="F24" i="77"/>
  <c r="F22" i="77"/>
  <c r="C36" i="4" l="1"/>
  <c r="C38" i="4" s="1"/>
  <c r="F103" i="77"/>
  <c r="F105" i="77" s="1"/>
  <c r="A203" i="83"/>
  <c r="A209" i="83" s="1"/>
  <c r="A213" i="83" s="1"/>
  <c r="A217" i="83" s="1"/>
  <c r="A222" i="83" s="1"/>
  <c r="A227" i="83" s="1"/>
  <c r="A233" i="83" l="1"/>
  <c r="A231" i="83"/>
  <c r="A235" i="83" s="1"/>
  <c r="A239" i="83" s="1"/>
  <c r="F75" i="76"/>
  <c r="F74" i="76"/>
  <c r="F73" i="76"/>
  <c r="F67" i="76"/>
  <c r="F66" i="76"/>
  <c r="F65" i="76"/>
  <c r="F62" i="76"/>
  <c r="F61" i="76"/>
  <c r="F60" i="76"/>
  <c r="F59" i="76"/>
  <c r="F56" i="76"/>
  <c r="F53" i="76"/>
  <c r="F52" i="76"/>
  <c r="F51" i="76"/>
  <c r="F50" i="76"/>
  <c r="F49" i="76"/>
  <c r="F48" i="76"/>
  <c r="F43" i="76"/>
  <c r="F42" i="76"/>
  <c r="F41" i="76"/>
  <c r="F40" i="76"/>
  <c r="F39" i="76"/>
  <c r="F38" i="76"/>
  <c r="F37" i="76"/>
  <c r="F33" i="76"/>
  <c r="F32" i="76"/>
  <c r="F31" i="76"/>
  <c r="F30" i="76"/>
  <c r="F25" i="76"/>
  <c r="F24" i="76"/>
  <c r="F23" i="76"/>
  <c r="F22" i="76"/>
  <c r="F20" i="76"/>
  <c r="F26" i="76" s="1"/>
  <c r="F716" i="62"/>
  <c r="F1263" i="62"/>
  <c r="F1247" i="62"/>
  <c r="F1246" i="62"/>
  <c r="F1239" i="62"/>
  <c r="F1235" i="62"/>
  <c r="F1231" i="62"/>
  <c r="F1226" i="62"/>
  <c r="F1223" i="62"/>
  <c r="F1218" i="62"/>
  <c r="F1214" i="62"/>
  <c r="F1200" i="62"/>
  <c r="F1192" i="62"/>
  <c r="F1168" i="62"/>
  <c r="F1167" i="62"/>
  <c r="F1165" i="62"/>
  <c r="F1160" i="62"/>
  <c r="F1156" i="62"/>
  <c r="F1139" i="62"/>
  <c r="F1128" i="62"/>
  <c r="F1120" i="62"/>
  <c r="F1111" i="62"/>
  <c r="F1103" i="62"/>
  <c r="F1091" i="62"/>
  <c r="F1088" i="62"/>
  <c r="F1086" i="62"/>
  <c r="F1079" i="62"/>
  <c r="F1071" i="62"/>
  <c r="F1063" i="62"/>
  <c r="F1038" i="62"/>
  <c r="F1036" i="62"/>
  <c r="F1030" i="62"/>
  <c r="F1029" i="62"/>
  <c r="F1025" i="62"/>
  <c r="F1020" i="62"/>
  <c r="F1014" i="62"/>
  <c r="F1011" i="62"/>
  <c r="F1006" i="62"/>
  <c r="F1005" i="62"/>
  <c r="F999" i="62"/>
  <c r="F995" i="62"/>
  <c r="F973" i="62"/>
  <c r="F954" i="62"/>
  <c r="F948" i="62"/>
  <c r="F947" i="62"/>
  <c r="F946" i="62"/>
  <c r="F939" i="62"/>
  <c r="F934" i="62"/>
  <c r="F933" i="62"/>
  <c r="F932" i="62"/>
  <c r="F931" i="62"/>
  <c r="F930" i="62"/>
  <c r="F929" i="62"/>
  <c r="F928" i="62"/>
  <c r="F927" i="62"/>
  <c r="F913" i="62"/>
  <c r="F908" i="62"/>
  <c r="F905" i="62"/>
  <c r="F898" i="62"/>
  <c r="F896" i="62"/>
  <c r="F895" i="62"/>
  <c r="F894" i="62"/>
  <c r="F891" i="62"/>
  <c r="F890" i="62"/>
  <c r="F887" i="62"/>
  <c r="F886" i="62"/>
  <c r="F883" i="62"/>
  <c r="F880" i="62"/>
  <c r="F875" i="62"/>
  <c r="F871" i="62"/>
  <c r="F866" i="62"/>
  <c r="F862" i="62"/>
  <c r="F858" i="62"/>
  <c r="F853" i="62"/>
  <c r="F848" i="62"/>
  <c r="F843" i="62"/>
  <c r="F838" i="62"/>
  <c r="F833" i="62"/>
  <c r="F828" i="62"/>
  <c r="F822" i="62"/>
  <c r="F814" i="62"/>
  <c r="F806" i="62"/>
  <c r="F772" i="62"/>
  <c r="F771" i="62"/>
  <c r="F765" i="62"/>
  <c r="F762" i="62"/>
  <c r="F756" i="62"/>
  <c r="F755" i="62"/>
  <c r="F748" i="62"/>
  <c r="F742" i="62"/>
  <c r="F736" i="62"/>
  <c r="F728" i="62"/>
  <c r="F722" i="62"/>
  <c r="F713" i="62"/>
  <c r="F707" i="62"/>
  <c r="F703" i="62"/>
  <c r="F697" i="62"/>
  <c r="F691" i="62"/>
  <c r="F685" i="62"/>
  <c r="F683" i="62"/>
  <c r="F681" i="62"/>
  <c r="F675" i="62"/>
  <c r="F669" i="62"/>
  <c r="F663" i="62"/>
  <c r="F661" i="62"/>
  <c r="F659" i="62"/>
  <c r="F650" i="62"/>
  <c r="F644" i="62"/>
  <c r="F643" i="62"/>
  <c r="F640" i="62"/>
  <c r="F635" i="62"/>
  <c r="F634" i="62"/>
  <c r="F631" i="62"/>
  <c r="F626" i="62"/>
  <c r="F625" i="62"/>
  <c r="F622" i="62"/>
  <c r="F619" i="62"/>
  <c r="F616" i="62"/>
  <c r="F613" i="62"/>
  <c r="F610" i="62"/>
  <c r="F609" i="62"/>
  <c r="F606" i="62"/>
  <c r="F605" i="62"/>
  <c r="F602" i="62"/>
  <c r="F599" i="62"/>
  <c r="F598" i="62"/>
  <c r="F595" i="62"/>
  <c r="F594" i="62"/>
  <c r="F591" i="62"/>
  <c r="F590" i="62"/>
  <c r="F587" i="62"/>
  <c r="F586" i="62"/>
  <c r="F583" i="62"/>
  <c r="F582" i="62"/>
  <c r="F539" i="62"/>
  <c r="F533" i="62"/>
  <c r="F527" i="62"/>
  <c r="F519" i="62"/>
  <c r="F515" i="62"/>
  <c r="F511" i="62"/>
  <c r="F505" i="62"/>
  <c r="F486" i="62"/>
  <c r="F483" i="62"/>
  <c r="F481" i="62"/>
  <c r="F474" i="62"/>
  <c r="F471" i="62"/>
  <c r="F466" i="62"/>
  <c r="F463" i="62"/>
  <c r="F461" i="62"/>
  <c r="F453" i="62"/>
  <c r="F450" i="62"/>
  <c r="F447" i="62"/>
  <c r="F444" i="62"/>
  <c r="F439" i="62"/>
  <c r="F435" i="62"/>
  <c r="F431" i="62"/>
  <c r="F427" i="62"/>
  <c r="F423" i="62"/>
  <c r="F417" i="62"/>
  <c r="F415" i="62"/>
  <c r="F397" i="62"/>
  <c r="F396" i="62"/>
  <c r="F391" i="62"/>
  <c r="F388" i="62"/>
  <c r="F386" i="62"/>
  <c r="F384" i="62"/>
  <c r="F379" i="62"/>
  <c r="F373" i="62"/>
  <c r="F370" i="62"/>
  <c r="F367" i="62"/>
  <c r="F362" i="62"/>
  <c r="F361" i="62"/>
  <c r="F360" i="62"/>
  <c r="F359" i="62"/>
  <c r="F355" i="62"/>
  <c r="F350" i="62"/>
  <c r="F349" i="62"/>
  <c r="F347" i="62"/>
  <c r="F343" i="62"/>
  <c r="F338" i="62"/>
  <c r="F333" i="62"/>
  <c r="F323" i="62"/>
  <c r="F311" i="62"/>
  <c r="F301" i="62"/>
  <c r="F300" i="62"/>
  <c r="F270" i="62"/>
  <c r="F268" i="62"/>
  <c r="F266" i="62"/>
  <c r="F264" i="62"/>
  <c r="F263" i="62"/>
  <c r="F262" i="62"/>
  <c r="F256" i="62"/>
  <c r="F255" i="62"/>
  <c r="F252" i="62"/>
  <c r="F251" i="62"/>
  <c r="D235" i="62"/>
  <c r="F233" i="62"/>
  <c r="F231" i="62"/>
  <c r="F227" i="62"/>
  <c r="D216" i="62"/>
  <c r="F214" i="62"/>
  <c r="F212" i="62"/>
  <c r="F210" i="62"/>
  <c r="F208" i="62"/>
  <c r="F206" i="62"/>
  <c r="F204" i="62"/>
  <c r="F202" i="62"/>
  <c r="F200" i="62"/>
  <c r="F198" i="62"/>
  <c r="F196" i="62"/>
  <c r="F70" i="62"/>
  <c r="F68" i="62"/>
  <c r="F66" i="62"/>
  <c r="F64" i="62"/>
  <c r="F62" i="62"/>
  <c r="F60" i="62"/>
  <c r="F58" i="62"/>
  <c r="F57" i="62"/>
  <c r="F167" i="62"/>
  <c r="F161" i="62"/>
  <c r="F158" i="62"/>
  <c r="F157" i="62"/>
  <c r="F153" i="62"/>
  <c r="F150" i="62"/>
  <c r="F148" i="62"/>
  <c r="F144" i="62"/>
  <c r="F135" i="62"/>
  <c r="F134" i="62"/>
  <c r="F133" i="62"/>
  <c r="F130" i="62"/>
  <c r="F127" i="62"/>
  <c r="F169" i="62" l="1"/>
  <c r="F1249" i="62"/>
  <c r="F974" i="62"/>
  <c r="F1171" i="62"/>
  <c r="F38" i="62" s="1"/>
  <c r="F1140" i="62"/>
  <c r="F72" i="62"/>
  <c r="F7" i="62" s="1"/>
  <c r="F32" i="62"/>
  <c r="F399" i="62"/>
  <c r="F24" i="62" s="1"/>
  <c r="F541" i="62"/>
  <c r="F54" i="76"/>
  <c r="F26" i="62"/>
  <c r="F1040" i="62"/>
  <c r="F34" i="62" s="1"/>
  <c r="F1320" i="62"/>
  <c r="F42" i="62" s="1"/>
  <c r="F34" i="76"/>
  <c r="F44" i="76"/>
  <c r="F11" i="62"/>
  <c r="F272" i="62"/>
  <c r="F15" i="62" s="1"/>
  <c r="F40" i="62"/>
  <c r="F77" i="76"/>
  <c r="F774" i="62"/>
  <c r="F30" i="62" s="1"/>
  <c r="F237" i="62"/>
  <c r="F13" i="62" s="1"/>
  <c r="A237" i="83"/>
  <c r="A241" i="83" s="1"/>
  <c r="A246" i="83" s="1"/>
  <c r="F28" i="62"/>
  <c r="F36" i="62"/>
  <c r="F69" i="76"/>
  <c r="F81" i="76" s="1"/>
  <c r="A244" i="83" l="1"/>
  <c r="A249" i="83" s="1"/>
  <c r="A255" i="83" s="1"/>
  <c r="F82" i="76"/>
  <c r="F84" i="76" s="1"/>
  <c r="F138" i="66"/>
  <c r="F46" i="66"/>
  <c r="F45" i="66"/>
  <c r="F49" i="66"/>
  <c r="F108" i="62"/>
  <c r="F102" i="66"/>
  <c r="F101" i="66"/>
  <c r="F142" i="66"/>
  <c r="F55" i="66"/>
  <c r="F52" i="66"/>
  <c r="F69" i="66"/>
  <c r="F68" i="66"/>
  <c r="F65" i="66"/>
  <c r="F63" i="66"/>
  <c r="F61" i="66"/>
  <c r="F58" i="66"/>
  <c r="F40" i="66"/>
  <c r="F39" i="66"/>
  <c r="F21" i="66"/>
  <c r="F18" i="66"/>
  <c r="F36" i="66"/>
  <c r="F33" i="66"/>
  <c r="F83" i="66"/>
  <c r="F82" i="66"/>
  <c r="F79" i="66"/>
  <c r="F77" i="66"/>
  <c r="F30" i="66"/>
  <c r="F72" i="66"/>
  <c r="F73" i="66"/>
  <c r="F27" i="66"/>
  <c r="F86" i="66"/>
  <c r="F97" i="66"/>
  <c r="F94" i="66"/>
  <c r="F91" i="66"/>
  <c r="F135" i="66"/>
  <c r="F132" i="66"/>
  <c r="F129" i="66"/>
  <c r="F126" i="66"/>
  <c r="F123" i="66"/>
  <c r="F120" i="66"/>
  <c r="F117" i="66"/>
  <c r="F114" i="66"/>
  <c r="F24" i="66"/>
  <c r="F15" i="66"/>
  <c r="F111" i="66"/>
  <c r="F98" i="62"/>
  <c r="F103" i="62"/>
  <c r="F106" i="62"/>
  <c r="F100" i="62"/>
  <c r="F96" i="62"/>
  <c r="F93" i="62"/>
  <c r="F91" i="62"/>
  <c r="F144" i="66" l="1"/>
  <c r="F111" i="62"/>
  <c r="F9" i="62" s="1"/>
  <c r="A252" i="83"/>
  <c r="A258" i="83" s="1"/>
  <c r="A272" i="83" s="1"/>
  <c r="A277" i="83" s="1"/>
  <c r="A283" i="83" s="1"/>
  <c r="A285" i="83" s="1"/>
  <c r="A288" i="83" s="1"/>
  <c r="A290" i="83" s="1"/>
  <c r="A292" i="83" s="1"/>
  <c r="A294" i="83" s="1"/>
  <c r="F18" i="62" l="1"/>
  <c r="F48" i="62" s="1"/>
</calcChain>
</file>

<file path=xl/sharedStrings.xml><?xml version="1.0" encoding="utf-8"?>
<sst xmlns="http://schemas.openxmlformats.org/spreadsheetml/2006/main" count="5998" uniqueCount="3237">
  <si>
    <t>V ponudbi morajo biti upoštevana vsa drobna strojna in elektro instalacijska dela.</t>
  </si>
  <si>
    <t>Z oddajo ponudbe vsak ponudnik izjavlja, da je skrbno preučil vse prej omenjene sestavne dele projekta in da je v skupno vrednost vključil vsa dodatna, nepredvidena in presežna dela ter material, ki zagotavljajo popolno, zaključeno in celostno izvedbo objekta, ki ga obravnava projekt, tudi vsa dela, ki niso neposredno opisana ali našteta v tekstualnem delu popisa, a so kljub temu razvidna iz grafičnih prilog in ostalih prej naštetih sestavnih delov projekta.</t>
  </si>
  <si>
    <t>Finalno čiščenje zunanjih površin in odvoz odpadkov na trajno deponijo s plačilom takse za deponijo.</t>
  </si>
  <si>
    <t>XI.</t>
  </si>
  <si>
    <t>FASADERSKA DELA</t>
  </si>
  <si>
    <t>ZUNANJA UREDITEV</t>
  </si>
  <si>
    <t>X.</t>
  </si>
  <si>
    <t>SLIKOPLESKARSKA DELA</t>
  </si>
  <si>
    <t>Zemeljski planum dna izkopa, uvaljanje, dosipavanje in planiranje.</t>
  </si>
  <si>
    <t xml:space="preserve">Dobava, montaža in demontaža opaža za stranice temeljne plošče:  </t>
  </si>
  <si>
    <t>- vzorce vrat z vsemi podboji, finalnimi obdelavami, zaključni obrobami in okovjem</t>
  </si>
  <si>
    <t>- vso stensko in talno keramiko</t>
  </si>
  <si>
    <t>- vzorce vseh materialov in zaključnih obdelav uporabljenih za izdelavo pohištva</t>
  </si>
  <si>
    <t>Pisna potrditev vzorcev s strani odgovornega projektanta arhitekture mora biti vnešena v gradbeni dnevnik in je smatrana kot bistveni element tehničnega pregleda objekta.</t>
  </si>
  <si>
    <t xml:space="preserve">V popis so vnešeni le osnovni podatki o sestavnih delih objekta. Natančnejši opisi, način in kvaliteta izdelave, barve, velikost elementov, načini pritrjevanja, načini stikovanja z ostalimi elementi objekta, morebitna požarna varnost konstrukcij ali gradbenih elementov in podobno so razvidni iz prej naštetih sestavin projekta. </t>
  </si>
  <si>
    <t>g.</t>
  </si>
  <si>
    <t>SKUPAJ</t>
  </si>
  <si>
    <t>ZUNANJA UREDITEV SKUPAJ:</t>
  </si>
  <si>
    <t>KLJUČAVNIČARSKA DELA</t>
  </si>
  <si>
    <t>Zemeljska dela</t>
  </si>
  <si>
    <t>7.</t>
  </si>
  <si>
    <t>8.</t>
  </si>
  <si>
    <t>9.</t>
  </si>
  <si>
    <t>Razna manjša gradbena dela, pomoč obrtnikom in instalaterjem. Obračun po kalkulativnih osnovah in potrditvi nadzornega organa.</t>
  </si>
  <si>
    <t>ur</t>
  </si>
  <si>
    <t>TESARSKA DELA</t>
  </si>
  <si>
    <t>PODOPOLAGALSKA DELA SKUPAJ:</t>
  </si>
  <si>
    <t>VIII.</t>
  </si>
  <si>
    <t>PODOPOLAGALSKA DELA</t>
  </si>
  <si>
    <t>Dobava, montaža, demontaža in amortizacija odrov v dvigalnem jašku.</t>
  </si>
  <si>
    <t>kpl</t>
  </si>
  <si>
    <t>KROVSKO KLEPARSKA DELA</t>
  </si>
  <si>
    <t>IX.</t>
  </si>
  <si>
    <t>PLAVAJOČI PODI</t>
  </si>
  <si>
    <t>Krovsko kleparska dela</t>
  </si>
  <si>
    <t>Ključavničarska dela</t>
  </si>
  <si>
    <t>Montažne stene, stropovi in obloge</t>
  </si>
  <si>
    <t>Podopolagalska dela</t>
  </si>
  <si>
    <t>Plavajoči podi</t>
  </si>
  <si>
    <t>Slikopleskarska dela</t>
  </si>
  <si>
    <t>Fasaderska dela</t>
  </si>
  <si>
    <t>Dvigala</t>
  </si>
  <si>
    <t>Dobava, polaganje in vezanje armature S 500B. Srednje komplicirana armatura. Vključena tudi armatura za izvedbo zunanje ureditve.</t>
  </si>
  <si>
    <t>kpl.</t>
  </si>
  <si>
    <t>Meritve objekta in izdelava energetske izkaznice  zgrajenega objekta.</t>
  </si>
  <si>
    <t>Strojni izkop terena z  odvozom materiala v trajno deponijo.</t>
  </si>
  <si>
    <t>Dobava in vgrajevanje izravnalnega neveznega sloja iz kamnitega drobirja:</t>
  </si>
  <si>
    <t>Tesarska dela:</t>
  </si>
  <si>
    <t>VI.</t>
  </si>
  <si>
    <t>E/M</t>
  </si>
  <si>
    <t>količina</t>
  </si>
  <si>
    <t>skupaj</t>
  </si>
  <si>
    <t>Opis</t>
  </si>
  <si>
    <t>V.</t>
  </si>
  <si>
    <t>VII.</t>
  </si>
  <si>
    <t xml:space="preserve">Investitor:   </t>
  </si>
  <si>
    <t xml:space="preserve">Objekt:      </t>
  </si>
  <si>
    <t xml:space="preserve">Štev. proj.:     </t>
  </si>
  <si>
    <t xml:space="preserve">Datum:      </t>
  </si>
  <si>
    <t>A. GRADBENA DELA</t>
  </si>
  <si>
    <t>B. OBRTNIŠKA DELA</t>
  </si>
  <si>
    <t>1.</t>
  </si>
  <si>
    <t>m3</t>
  </si>
  <si>
    <t>II.</t>
  </si>
  <si>
    <t>Nujna je tudi kombinacija popisa s požarnim elaboratom, ki opredeljuje požarno varnost posameznih konstrukcij in gradbenih elementov objekta.</t>
  </si>
  <si>
    <t>Vsak ponudnik z oddajo ponudbe prav tako izjavlja, da je dokumantacija popolna in da je sposoben v popolnosti kvalitetno izvesti predmetni objekt.</t>
  </si>
  <si>
    <t>Popolna ponudba za izvedbo GOI mora vsebovati tudi:</t>
  </si>
  <si>
    <t xml:space="preserve">- vse stroške, ki zajemajo izvedbo del in materiala po popisu GOI del, popisom GOI del za izvedbo priključkov na komunalno, vodovodno, plinovodno, tk, kabelsko in elektro infrastrukturo </t>
  </si>
  <si>
    <t>- stroški nakladanja in razkladanja odvoza odpadkov in ostalega materiala na stalno deponijo izvajalca, razkladanje, eventuelno razgrinjanje ter plačila vseh dovoljenj in potrebne komunalne in energetske pristojbine,</t>
  </si>
  <si>
    <t xml:space="preserve">   SKUPAJ VSA DELA Z DDV:</t>
  </si>
  <si>
    <t>IV.</t>
  </si>
  <si>
    <t xml:space="preserve"> </t>
  </si>
  <si>
    <t>I.</t>
  </si>
  <si>
    <t>III.</t>
  </si>
  <si>
    <t>- vse stroške uradnega geodeta pri zakoličbi objekta, določitvi kote temeljenja, obiske geodeta med gradnjo, pri kontroli posedkov, ter izdelavi uradnega posnetka izvedenega stanja s podzemnim katastrom, izdelave eventuelne parcelacije ter pripravo potrebne dokumentacije za vpis v zemljiško knjigo,</t>
  </si>
  <si>
    <t>- pridobivanje vseh potrebnih soglasij in mnenj, vse meritve kvalitete in projektiranih parametrov vgrajenih materialov in naprav, vsa atestna dokumentacija, garancije in potrdila o vgrajenih materialih ter izvedba kompletnega tehničnega pregleda s pripravo kompletne tehnične dokumentacije za tehnični pregled</t>
  </si>
  <si>
    <t>- pridobivanja internih soglasij, interne meritve kvalitete vgrajenih materialov, atesti, garancije in potrdila vgrajenih materialov v pripravi dela prevzemnika del,</t>
  </si>
  <si>
    <t>- stroški vmesnega in finalnega čiščenja prostorov,</t>
  </si>
  <si>
    <t>- zakoličba posameznih elementov objekta in zunanje ureditve, izvedba po situaciji zakoličbe skupaj s fiksiranjem glavnih geodetskih točk, navezava na obstoječo poligonsko mrežo, z vsemi pomožnimi deli.</t>
  </si>
  <si>
    <t>- izdelavo montažnih načrtov</t>
  </si>
  <si>
    <t>- izdelavo demontažnih načrtov</t>
  </si>
  <si>
    <t>Popis je veljaven le v kombinaciji z vsemi grafičnimi prilogami, risbami, načrti, tehničnim poročilom, sestavami konstrukcij, shemami oken in vrat in ostalimi sestavinami projekta (strojne, elektro instalacije in načrti gradbenih konstrukcij).</t>
  </si>
  <si>
    <t>eur/enoto</t>
  </si>
  <si>
    <t>a.</t>
  </si>
  <si>
    <t>b.</t>
  </si>
  <si>
    <t>c.</t>
  </si>
  <si>
    <t>d.</t>
  </si>
  <si>
    <t>e.</t>
  </si>
  <si>
    <t>f.</t>
  </si>
  <si>
    <t>10.</t>
  </si>
  <si>
    <t>11.</t>
  </si>
  <si>
    <t>m2</t>
  </si>
  <si>
    <t>m1</t>
  </si>
  <si>
    <t>kos</t>
  </si>
  <si>
    <t>2.</t>
  </si>
  <si>
    <t>3.</t>
  </si>
  <si>
    <t>4.</t>
  </si>
  <si>
    <t>5.</t>
  </si>
  <si>
    <t>6.</t>
  </si>
  <si>
    <t>SPLOŠNE OPOMBE:</t>
  </si>
  <si>
    <t>Izvajalec del mora upoštevati splošna določila  v ponudbi in pri izvajanju del, ki veljajo v RS.</t>
  </si>
  <si>
    <t xml:space="preserve">Uporaba popisa brez vseh prej omenjenih sestavin projekta NI DOVOLJENA. Ponudba, ki se sklicuje zgolj na tekstualni del popisa ni veljavna oziroma je smatrana kot pomanjkljiva. </t>
  </si>
  <si>
    <t>kg</t>
  </si>
  <si>
    <t>PRIPRAVLJALNA DELA   SKUPAJ:</t>
  </si>
  <si>
    <t>ZEMELJSKA DELA</t>
  </si>
  <si>
    <t>-  transportne stroške v območju in izven območja gradbišča,</t>
  </si>
  <si>
    <t>- splošne stroške pristojbin in davkov upravnih organov pri prijavi gradbišča, pridobivanja raznih dovoljenj in soglasij za izvedbo,</t>
  </si>
  <si>
    <t>-  stroške in pridobivanje soglasij za eventuelno zaporo cest,</t>
  </si>
  <si>
    <t>- stroške porabe električne energije, vode in telefona,</t>
  </si>
  <si>
    <t xml:space="preserve">-  predajo vseh, v načrte vnešenih sprememb med gradnjo (potrjenih s strani odgovornega vodje projekta, odgovornega projektanta arhitekture in odgovornega nadzornika), </t>
  </si>
  <si>
    <t>-  eventuelne stroške povezane s predstavitvami posameznih predvidenih in vgrajenih materialov investitorju,</t>
  </si>
  <si>
    <t>- stroški, ki nastanejo zaradi prilagajanja teminskega plana izvedbe glede na obstoječe stanje,</t>
  </si>
  <si>
    <t>-  izdelavo vseh v tehničnem poročilu, grafičnih prilogah in popisu navedenih vzorcev</t>
  </si>
  <si>
    <t>- izdelavo delavniških načrtov za izvedbo posameznih elementov</t>
  </si>
  <si>
    <t>- vse stenske obloge in finalne obdelave</t>
  </si>
  <si>
    <t>- vse talne obloge in finalne obdelave</t>
  </si>
  <si>
    <t>Vse vrednosti instalacijskih del v posamezni ponudbi (strojna in elektro dela) morajo, četudi ni to posebej označeno ali navedeno v popisu GOI del, upoštevati vsa dela namenjena prilagajanju trenutnemu stanju na gradbišču. V skupni vrednosti ponudbe mora biti vključeno tudi morebitno dodatno izsekavanje utorov in prebojev v zidane ali armirano-betonske stene, ponovno demontiranje in montiranje vseh vrst montažnih sten, vsa dodatna dela za zagotavljanje primernih križanj med posameznimi instalacijskimi vodi, izdelava vseh vrst ojačitev konstrukcij in podobna dela, ki zagotavljajo kakovostno vgradnjo vseh vrst instalacijskih vodov in niso posebej navedena v popisu GOI del.</t>
  </si>
  <si>
    <t>Vsi jekleni elementi (četudi ni v načrtu ali popisu GOI del posebej označeno) morajo biti primerno protikorozijsko zaščiteni (vroče cinkanje in barvanje v RAL po izboru odg. proj. arhitekture) tako, da je zagotovljen garanjcijski rok in življenska doba, ki jo zahteva investitor.</t>
  </si>
  <si>
    <t>Izvajalec je dolžan pred dobavo, izdelavo in montažo izdelati vzorce v merilu 1:1 za sledeče sestavne dele predmetnega objekta:</t>
  </si>
  <si>
    <t>Izvajalec je dolžan nenehno spremljati posedanje novega objekta. Na vsaj šest vogalnih točk na novem objektu je potrebnmo vgraditi "reperje", katerih pomike mora v primernih časovnih intervalih spremljati odgovorni geodet. Posedki morajo biti vnešeni v gradbeni dnevnik.</t>
  </si>
  <si>
    <t xml:space="preserve">Posamezni ponudnik z oddajo ponudbe izjavlja, da bo predmetno zgradbo izvajal izključno skladno s predmetno projektno dokumentacijo. </t>
  </si>
  <si>
    <t xml:space="preserve"> Kot spremembe projektne dokumentacije se šteje vsakeršno spreminjanje gabaritov zgradbe, nosilne in nenosilne gradbene konstrukcije, oblike fasad, sestav vertikalnih in horizontalnih konstrukcij (gradbene fizike), instalacijskih vodov, kot tudi spreminjanje gradbenih materialov, materialov in oblike oken ter jeklenih okvirjev okoli oken, notranjih in zunanjih tlakov, materialov fasad, ograj, finalnih obdelav sten, itd... </t>
  </si>
  <si>
    <t>Vsako samovoljno dopolnjevanje ali spreminjanje projektne dokumentacije s strani izvajalca, odgovornega nadzora ali drugega subjekta vpletenega v gradnjo predmetne zgradbe, brez pristanka avtorjev, pomeni kršenje avtorskih pravic in bo sankcionirano skladno z določbami Zakona o avtorskih in sorodnih pravicah.</t>
  </si>
  <si>
    <t>tm</t>
  </si>
  <si>
    <t>Geodetske storitve</t>
  </si>
  <si>
    <t>Izdelava Navodil za vzdrževanje in obratovanje objekta</t>
  </si>
  <si>
    <t>splošno:                                                                                                                                                                                                                                                                                                                                                                                                                                                                                         -obračun po kompletni zakoličbi objekta, z upoštevanjem postavitve vseh potrebnih profilov! (groba in fina zakoličba)
 - zakoličba objekta  se izvede v skladu s pogoji, določenimi v gradbenem dovoljenju;
 - zakoličba objekta se izvede kot geodetska storitev po predpisih o geodetski dejavnosti;
 - zakoličbo izvede geodet, ki izpolnjuje pogoje, določene z geodetskimi predpisi;
 - o datumu in kraju zakoličenja mora izvajalec gradnje pisno obvestiti občinsko upravo  občine, na katere območju leži zemljišče z nameravano gradnjo in sicer najpozneje osem dni pred zakoličenjem;
 - o zakoličbi objekta se v skladu z geodetskimi predpisi izdela poseben zakoličbeni načrt, na podlagi katerega je omogočeno zakoličenje objekta v skladu s pogoji iz gradbenega dovoljenja;
 - zakoličbeni načrt podpišeta odgovorni geodet in izvajalec, lahko pa tudi pooblaščeni predstavnik občine, če je pri zakoličenju objekta navzoč.
 - izdelava geodetskega posnetka po končanih delih</t>
  </si>
  <si>
    <t>Geodetski posnetek izvedenega stanja gradnje in komunalnih vodov v papirnati in elektronski obliki,  vris v kataster in pridobitev potrdila o vrisu v kataster</t>
  </si>
  <si>
    <t>Izkop materiala v terenu  I.- III. Ktg., z nakladanjem in odvozom izkopanega materiala v trajno gradbeno deponijo , vključno s stroški deponije</t>
  </si>
  <si>
    <t xml:space="preserve">Izvajalec je dolžan izvesti odlaganje na trajno gradbeno deponijo skladno z vsemi predpisi o odlaganju gradbenih odpadkov vključno s plačilom stroškov in pripadajočo dokumentacijo </t>
  </si>
  <si>
    <t>ZEMELJSKA DELA   SKUPAJ:</t>
  </si>
  <si>
    <r>
      <t xml:space="preserve">Dobava in polaganje geotekstila </t>
    </r>
    <r>
      <rPr>
        <sz val="10"/>
        <rFont val="Arial"/>
        <family val="2"/>
        <charset val="238"/>
      </rPr>
      <t>( po presoji geomehanika po stanju na terenu) PP geofilc min. 150 g/m2 ( kot npr. Polyfelt TS30 ).</t>
    </r>
  </si>
  <si>
    <t>Odstranitev vegetacije na območju izvedbe</t>
  </si>
  <si>
    <t xml:space="preserve">Območje gradnje je potrebno pripraviti za pričetek zemeljskih del, z čiščenjem vegetacije ter odvozom in plačilom taks. </t>
  </si>
  <si>
    <t xml:space="preserve">Zasip vkopanega dela objekta z  izkopanim kamnitim materialom,  z razgrinjanjem, planiranjem in utrjevanjem v plasteh do potrebne zbitosti min. Evd=50,0MPa .Obračun po m3 zasipa  v utrjenem stanju. </t>
  </si>
  <si>
    <t>Planiranje dna gradbene jame s točnostjo +- 3 cm :</t>
  </si>
  <si>
    <t xml:space="preserve">Dno izkopa mora segati min. 0,3 m v gosta meljno peščena prodna tla. V kolikor se bo v dnu izkopa še pojavljal prvotni humus ali antropogeni nasip, ju je potrebno v celoti odstraniti do gostega proda. Poglobitve naj se nadomestijo s kvalitetno uvaljanim gramozom, ki mora biti na planumu zgoščen do Edin ˃ 50 MPa (meritve z dinamično ploščo). </t>
  </si>
  <si>
    <t xml:space="preserve"> Izkop se lahko izvede  pod nagibom 1:1 in zgoraj v področju nasipa in humusa z zaokrožitvijo na vrhu. "    
</t>
  </si>
  <si>
    <t xml:space="preserve">Pri izvedbi izkopov je potrebno upoštevati zadnje veljavno geotehnično poročilo ( št. 1-8/2018 ), dejansko stanje na terenu, navodilo geomehanika in nadzornega organa. </t>
  </si>
  <si>
    <t>Na lokaciji objekta nahaja pribl. 0,7 m debela plast antropogenega nasipa (mešanica izkopnih materialov iz bližnjih lokacij in odpadnih gradbenih materialov), ki prekriva prvotno tanjšo plast humusa.  Pod humozno plastjo se do globine 7,8 m pojavlja svetlo siv, slabo granuliran do meljasto peščen srednje gost do gost prod. Prodniki so velikosti do 100 mm, srednje zaobljeni in prevladujoče karbonatne sestave.</t>
  </si>
  <si>
    <t>SPLOŠNO</t>
  </si>
  <si>
    <t>PRIPRAVLJALNA IN DRUGA DELA</t>
  </si>
  <si>
    <t>PLAVAJOČI PODI  SKUPAJ:</t>
  </si>
  <si>
    <t>* finalni sloj terazzo zajet v podopolagalskih delih</t>
  </si>
  <si>
    <t xml:space="preserve">— Hidroizolacija: enoslojna, polimer-bitumenska, plastomerna (APP), z vložkom iz poliesterskega filca, enoslojna, po zahtevah DIN 18195 (del 4)  (npr. Bauder Flex K5E ), z zvarjenimi preklopi 10 cm , točkovno navarjena, s stensko obrobo
</t>
  </si>
  <si>
    <t>— navedeni izolativni materiali iz lesnih vlaken so del predvidenih količin vgrajenih naravnih materialov in morajo biti upoštevani v ponudbi</t>
  </si>
  <si>
    <t xml:space="preserve">— Impregnacija: hladni bitumenski premaz ( Bauder Voranstricht Universal  )  0.3kg/m2 </t>
  </si>
  <si>
    <t>— vgrajeni materiali morajo biti izbrani v sklopu sistemov istih proizvajalcev ( hidroizolacije) tako, da je zagotovljena kompatibilnost vseh slojev in podlag</t>
  </si>
  <si>
    <t>* finalni sloj parket zajet v podopolagalskih delih</t>
  </si>
  <si>
    <t>— Ločilni sloj: PE folija, deb. 0.2mm, zalepljena 0,02 cm</t>
  </si>
  <si>
    <t>* finalni sloj epoksidni tlak zajet v podopolagalskih delih</t>
  </si>
  <si>
    <t>Dobava in izdelava plavajočih podov ( sanitarije, pomožni prostori) v sestavi "T.1.4 , T.1.6, T.1.7"  :</t>
  </si>
  <si>
    <t>* finalni sloj parket in epoksidni tlak zajet v podopolagalskih delih</t>
  </si>
  <si>
    <t>PRITLIČJE - TLA NA TERENU</t>
  </si>
  <si>
    <t>* finalni sloj lesene deske</t>
  </si>
  <si>
    <t xml:space="preserve">— Hidroizolacija: enoslojna, polimer-bitumenska, plastomerna (APP), z vložkom iz poliesterskega filca, enoslojna, po zahtevah DIN 18195 (del 4)  (npr. Bauder Flex K5E ), z zvarjenimi preklopi 10 cm , točkovno navarjena, s stensko obrobo 
</t>
  </si>
  <si>
    <t>— Vodotesni naklonski vezni estrih s kristalinskim premazom 1.5%, 7 do 12cm, zaglajen</t>
  </si>
  <si>
    <t>Dobava in izdelava plavajočega poda  ( loža ) v sestavi "T.1.9"  :</t>
  </si>
  <si>
    <t xml:space="preserve">1. IN 2. NADSTROPJE </t>
  </si>
  <si>
    <t>Dobava in izdelava plavajočih podov , ogrevana tla ( lobby) v sestavi "T.1.1"  :</t>
  </si>
  <si>
    <t>Dobava in izdelava tesnilnega premaza ( dvigalni jašek )  v sestavi "T.1.5 , T.1.5S"  :</t>
  </si>
  <si>
    <t xml:space="preserve">— Izvedba elastičnega tesnilnega in zaščitnega premaza: iz vodotesne polimer cementne mikroarmirane fleksibilne tiksotropne mase (kot je npr. Sikalastic-152 ) v dveh nanosih 2x2mm, v prvi sloj so vtisnjeni tesnilni trakovi, vogalniki in manšete na prebojih ( * temeljni premaz po sistemskih zahtevah)
</t>
  </si>
  <si>
    <t>Dobava in izdelava oljetesnega premaza ( dvigalni jašek )  v sestavi "T.1.5 "  :</t>
  </si>
  <si>
    <t xml:space="preserve">— Oljetesen premaz dna jaška: disperzijska dvokomponentna epoksi barva (kot npr. Sikafloor 2530W ) v dveh nanosih do višine 50cm nad dnom,
vogali in koti predhodno zaobljeni s cementno malto
</t>
  </si>
  <si>
    <r>
      <t xml:space="preserve">— Nasutje: sušeni peski ali  mešanica  drobljenih mineralnih materialov z nasipno težo od 1200 do 1800 kg/m3 , </t>
    </r>
    <r>
      <rPr>
        <u/>
        <sz val="10"/>
        <rFont val="Arial"/>
        <family val="2"/>
        <charset val="238"/>
      </rPr>
      <t>debeline 7,0 cm</t>
    </r>
  </si>
  <si>
    <r>
      <t>— Zvočna izolacija:  trde plošče iz kamene ali steklene volne  za vgradnjo pod plavajoče cementne estrihe, dinamične togosti (s') do 15 MN/m3, stisljivosti 3mm, deb. 43/40 mm (npr.Knauf Insulation TPS ) ,</t>
    </r>
    <r>
      <rPr>
        <u/>
        <sz val="10"/>
        <rFont val="Arial"/>
        <family val="2"/>
        <charset val="238"/>
      </rPr>
      <t xml:space="preserve"> debeline 4,0 cm</t>
    </r>
  </si>
  <si>
    <t>— Podložna folija (tesnilni sloj) : elastomerna bitumenska tesnilna folija (npr. Bauder TEC ELWS DUO ),  hladno samolepilna membrana</t>
  </si>
  <si>
    <t>Dobava in izdelava plavajočih podov ( lobby, hodnik) v sestavi "T.2.1, T.3.1, T.2.1a, T.3.1a"  :</t>
  </si>
  <si>
    <t>VIII</t>
  </si>
  <si>
    <t>— Zaključni tesnilni sloj: poliuretanski dvokomponentni lak, svileno mat, transparenten, nizkoemisijski, disperzijski, sistemsko usklajen (kot je Sikafloor-304 W, poraba cca 0,1kg/m2)</t>
  </si>
  <si>
    <t>— Fina izravnava podlage (nivelirni sloj) – izravnalna masa , samorazlivna gladilna masa, neskrčljiva, visoke trdnosti ( npr.  tip Sconox ZM ) min. debeline 2 mm</t>
  </si>
  <si>
    <t>DVIGALO</t>
  </si>
  <si>
    <t xml:space="preserve">— pred izvedbo je potrebno preveriti vgradne gradbene mere na gradbišču in jih uskladiti  z izvajalcem gradbenih del ter izdelati delavniške risbe
         </t>
  </si>
  <si>
    <t xml:space="preserve">—  izvajalec je dolžan preveriti in upoštevati pri izdelavi in vgradnji  vse zahteve Študije požarne varnosti                                                  </t>
  </si>
  <si>
    <t>— Pri ponudbi je potrebno v enotni ceni  predvideti vse pomožne podkonstrukcije za montažo, vse zaključne profile ter drobni tesnilni in pritrdilni material</t>
  </si>
  <si>
    <t xml:space="preserve">URBANA OPREMA </t>
  </si>
  <si>
    <t xml:space="preserve">— vsi leseni deli morajo imeti ustrezno zaščito proti vlagi in plesni , kvaliteta in tip lesa mora biti ustrezna rabi na prostem                                                                                                                                                                                                                                                                                                               — vsi izkopi in odvozi se obračunavajo v raščenem stanju, vsi zasipi v utrjenem stanju , koeficent razrahljivosti se upošteva pri ceni na enoto.
         </t>
  </si>
  <si>
    <t xml:space="preserve"> - igrala morajo biti primerna za javno otroško igrišče</t>
  </si>
  <si>
    <t xml:space="preserve">splošni opis igral :
- leseni deli v naravni barvi , kovinski deli eloksiran aluminij, nerjaveče jeklo , vsi materiali zaščiteni pred vremenskimi vplivi
- temeljenje in pritrditev se izvede po specifikacijah proizvajalca , v enotni ceni zajet ves pritrdilni material ( * temeljenje zajeto v popisu gradbenih del )
- pri montaži igrala je potrebno zagotoviti ustrezno varnostno območje glede na specifikacije proizvajalca                                                           
</t>
  </si>
  <si>
    <t>ZU.Ig.1 - dobava in montaža lesenega otroškega igrala - plezalna piramida:</t>
  </si>
  <si>
    <t>ZU.Ig.2 - dobava in montaža lesenega otroškega igrala - gugalo v obliki živali:</t>
  </si>
  <si>
    <r>
      <rPr>
        <u/>
        <sz val="10"/>
        <rFont val="Arial"/>
        <family val="2"/>
        <charset val="238"/>
      </rPr>
      <t>tip igrala</t>
    </r>
    <r>
      <rPr>
        <sz val="10"/>
        <rFont val="Arial"/>
        <family val="2"/>
        <charset val="238"/>
      </rPr>
      <t xml:space="preserve"> : gugalo v obliki živali 
</t>
    </r>
    <r>
      <rPr>
        <u/>
        <sz val="10"/>
        <rFont val="Arial"/>
        <family val="2"/>
        <charset val="238"/>
      </rPr>
      <t>dimenzije</t>
    </r>
    <r>
      <rPr>
        <sz val="10"/>
        <rFont val="Arial"/>
        <family val="2"/>
        <charset val="238"/>
      </rPr>
      <t xml:space="preserve"> :  v=125cm, okrogla ploščad igrala fi=100cm                                                                                                                                                                                                                                                                                                                                                                                                                                                   </t>
    </r>
    <r>
      <rPr>
        <u/>
        <sz val="10"/>
        <rFont val="Arial"/>
        <family val="2"/>
        <charset val="238"/>
      </rPr>
      <t>material</t>
    </r>
    <r>
      <rPr>
        <sz val="10"/>
        <rFont val="Arial"/>
        <family val="2"/>
        <charset val="238"/>
      </rPr>
      <t xml:space="preserve"> : igralo iz lesene masive  , kovinski deli iz nerjavečega železa in aluminija , pritrdilni material iz vroče cinkanega železa,
</t>
    </r>
    <r>
      <rPr>
        <u/>
        <sz val="10"/>
        <rFont val="Arial"/>
        <family val="2"/>
        <charset val="238"/>
      </rPr>
      <t>opis igrala</t>
    </r>
    <r>
      <rPr>
        <sz val="10"/>
        <rFont val="Arial"/>
        <family val="2"/>
        <charset val="238"/>
      </rPr>
      <t xml:space="preserve">: igralo v obliki ovce s polnim lesenim telesom, mehkimi ušesi narejenih iz vrvi stoji na 4 jeklenih nogah/podporah. Igralo vsebuje vibracijski mehanizem , za otroke od 3 let , didaktične lastnosti - gibalno igralo / igranje z živalmi
</t>
    </r>
    <r>
      <rPr>
        <u/>
        <sz val="10"/>
        <rFont val="Arial"/>
        <family val="2"/>
        <charset val="238"/>
      </rPr>
      <t>vgradnja</t>
    </r>
    <r>
      <rPr>
        <sz val="10"/>
        <rFont val="Arial"/>
        <family val="2"/>
        <charset val="238"/>
      </rPr>
      <t xml:space="preserve">: podložni obroč z jeklenimi sidri
</t>
    </r>
    <r>
      <rPr>
        <u/>
        <sz val="10"/>
        <rFont val="Arial"/>
        <family val="2"/>
        <charset val="238"/>
      </rPr>
      <t>model / proizvajalec npr.</t>
    </r>
    <r>
      <rPr>
        <sz val="10"/>
        <rFont val="Arial"/>
        <family val="2"/>
        <charset val="238"/>
      </rPr>
      <t xml:space="preserve"> : gugalna ovca  , model št.  4.24270 , Richter Spielgerate GMBH
</t>
    </r>
  </si>
  <si>
    <r>
      <rPr>
        <u/>
        <sz val="10"/>
        <rFont val="Arial"/>
        <family val="2"/>
        <charset val="238"/>
      </rPr>
      <t xml:space="preserve">tip igrala </t>
    </r>
    <r>
      <rPr>
        <sz val="10"/>
        <rFont val="Arial"/>
        <family val="2"/>
        <charset val="238"/>
      </rPr>
      <t xml:space="preserve">: plezalna piramida
</t>
    </r>
    <r>
      <rPr>
        <u/>
        <sz val="10"/>
        <rFont val="Arial"/>
        <family val="2"/>
        <charset val="238"/>
      </rPr>
      <t xml:space="preserve">dimenzije </t>
    </r>
    <r>
      <rPr>
        <sz val="10"/>
        <rFont val="Arial"/>
        <family val="2"/>
        <charset val="238"/>
      </rPr>
      <t xml:space="preserve">:  v =260cm, š=305cm d=270cm                                                                                                                                                                                                                                                                                                                                                                                                                                                                    </t>
    </r>
    <r>
      <rPr>
        <u/>
        <sz val="10"/>
        <rFont val="Arial"/>
        <family val="2"/>
        <charset val="238"/>
      </rPr>
      <t>material:</t>
    </r>
    <r>
      <rPr>
        <sz val="10"/>
        <rFont val="Arial"/>
        <family val="2"/>
        <charset val="238"/>
      </rPr>
      <t xml:space="preserve"> igralo iz lesene masive ( macesen )  , kovinski deli iz nerjavečega železa in aluminija , pritrdilni material iz vroče cinkanega železa,  plezalne vrvi iz poliestra , obdane z ovojem
</t>
    </r>
    <r>
      <rPr>
        <u/>
        <sz val="10"/>
        <rFont val="Arial"/>
        <family val="2"/>
        <charset val="238"/>
      </rPr>
      <t>opis igrala</t>
    </r>
    <r>
      <rPr>
        <sz val="10"/>
        <rFont val="Arial"/>
        <family val="2"/>
        <charset val="238"/>
      </rPr>
      <t xml:space="preserve">: igralo v obliki piramide  je izdelano iz treh delov mreže iz vrvi, ki so vpete med 3 stojala z jeklenimi nogami , primerno za otroke od 6 let, didaktične lastnosti : plezalno - gibalne , sedenje , druženje
</t>
    </r>
    <r>
      <rPr>
        <u/>
        <sz val="10"/>
        <rFont val="Arial"/>
        <family val="2"/>
        <charset val="238"/>
      </rPr>
      <t>vgradnja</t>
    </r>
    <r>
      <rPr>
        <sz val="10"/>
        <rFont val="Arial"/>
        <family val="2"/>
        <charset val="238"/>
      </rPr>
      <t xml:space="preserve">: 3 x betonski temelj 50/50/50cm , na globini 70 cm  
</t>
    </r>
    <r>
      <rPr>
        <u/>
        <sz val="10"/>
        <rFont val="Arial"/>
        <family val="2"/>
        <charset val="238"/>
      </rPr>
      <t>model / proizvajalec npr</t>
    </r>
    <r>
      <rPr>
        <sz val="10"/>
        <rFont val="Arial"/>
        <family val="2"/>
        <charset val="238"/>
      </rPr>
      <t xml:space="preserve">. : vrvna piramida  , model št.  4.19200 , Richter Spielgerate GMBH
</t>
    </r>
    <r>
      <rPr>
        <u/>
        <sz val="10"/>
        <rFont val="Arial"/>
        <family val="2"/>
        <charset val="238"/>
      </rPr>
      <t/>
    </r>
  </si>
  <si>
    <t>ZU.Ig.3 - dobava in montaža lesenega otroškega igrala - gradbišče:</t>
  </si>
  <si>
    <t>Otroška lesena igrala - splošni opis:</t>
  </si>
  <si>
    <r>
      <rPr>
        <u/>
        <sz val="10"/>
        <rFont val="Arial"/>
        <family val="2"/>
        <charset val="238"/>
      </rPr>
      <t xml:space="preserve">tip igrala : </t>
    </r>
    <r>
      <rPr>
        <sz val="10"/>
        <rFont val="Arial"/>
        <family val="2"/>
        <charset val="238"/>
      </rPr>
      <t xml:space="preserve">gugalna ploščad, 
</t>
    </r>
    <r>
      <rPr>
        <u/>
        <sz val="10"/>
        <rFont val="Arial"/>
        <family val="2"/>
        <charset val="238"/>
      </rPr>
      <t xml:space="preserve">dimenzije </t>
    </r>
    <r>
      <rPr>
        <sz val="10"/>
        <rFont val="Arial"/>
        <family val="2"/>
        <charset val="238"/>
      </rPr>
      <t xml:space="preserve">:  v=125cm, okrogla ploščad igrala fi=100cm 
</t>
    </r>
    <r>
      <rPr>
        <u/>
        <sz val="10"/>
        <rFont val="Arial"/>
        <family val="2"/>
        <charset val="238"/>
      </rPr>
      <t xml:space="preserve">material </t>
    </r>
    <r>
      <rPr>
        <sz val="10"/>
        <rFont val="Arial"/>
        <family val="2"/>
        <charset val="238"/>
      </rPr>
      <t xml:space="preserve">: igralo iz lesene masive , les globinsko impregniran pod pritiskom ( DIN 68800-3, razred 4 ) , kovinski deli  iz vroče cinkanega železa
</t>
    </r>
    <r>
      <rPr>
        <u/>
        <sz val="10"/>
        <rFont val="Arial"/>
        <family val="2"/>
        <charset val="238"/>
      </rPr>
      <t>opis igrala</t>
    </r>
    <r>
      <rPr>
        <sz val="10"/>
        <rFont val="Arial"/>
        <family val="2"/>
        <charset val="238"/>
      </rPr>
      <t xml:space="preserve">: leseno igralo z okroglim podstavkom dvignjenim od tal s središčnim, vertikalnim lesenim držalom ter tremi pritrditvami v tla na vzmeteh , primerno za otroke od 4 let , didaktične lastnosti - gibanje , guganje
</t>
    </r>
    <r>
      <rPr>
        <u/>
        <sz val="10"/>
        <rFont val="Arial"/>
        <family val="2"/>
        <charset val="238"/>
      </rPr>
      <t xml:space="preserve">vgradnja: </t>
    </r>
    <r>
      <rPr>
        <sz val="10"/>
        <rFont val="Arial"/>
        <family val="2"/>
        <charset val="238"/>
      </rPr>
      <t xml:space="preserve">temelj dimenzije Ø 80 cm x 30 cm; globina izkopa 35 cm
</t>
    </r>
    <r>
      <rPr>
        <u/>
        <sz val="10"/>
        <rFont val="Arial"/>
        <family val="2"/>
        <charset val="238"/>
      </rPr>
      <t>model / proizvajalec npr</t>
    </r>
    <r>
      <rPr>
        <sz val="10"/>
        <rFont val="Arial"/>
        <family val="2"/>
        <charset val="238"/>
      </rPr>
      <t xml:space="preserve">. : gugalnik  , model št.  6.04000 , Richter Spielgerate GMBH
</t>
    </r>
  </si>
  <si>
    <t>ZU.Ig.4 - dobava in montaža lesenega otroškega igrala - gugalnik:</t>
  </si>
  <si>
    <t>ZU.Ig.5 - dobava in montaža lesenega otroškega igrala - plezalna mreža:</t>
  </si>
  <si>
    <r>
      <rPr>
        <u/>
        <sz val="10"/>
        <rFont val="Arial"/>
        <family val="2"/>
        <charset val="238"/>
      </rPr>
      <t xml:space="preserve">tip igrala </t>
    </r>
    <r>
      <rPr>
        <sz val="10"/>
        <rFont val="Arial"/>
        <family val="2"/>
        <charset val="238"/>
      </rPr>
      <t xml:space="preserve">: vertikalna plezalna mreža ,                                                                                                                                                                                                                                                                                                                                                                                                                                                                             </t>
    </r>
    <r>
      <rPr>
        <u/>
        <sz val="10"/>
        <rFont val="Arial"/>
        <family val="2"/>
        <charset val="238"/>
      </rPr>
      <t xml:space="preserve">dimenzije: </t>
    </r>
    <r>
      <rPr>
        <sz val="10"/>
        <rFont val="Arial"/>
        <family val="2"/>
        <charset val="238"/>
      </rPr>
      <t xml:space="preserve">v=230cm, d=380 cm, mreža dimenzije 175 / 200  cm                                                                                                                                                                                                                                                                                                                                                                                                                                material : igralo iz lesene masive , les globinsko impregniran pod pritiskom ( DIN 68800-3, razred 4 ) , kovinski deli  iz vroče cinkanega železa
</t>
    </r>
    <r>
      <rPr>
        <u/>
        <sz val="10"/>
        <rFont val="Arial"/>
        <family val="2"/>
        <charset val="238"/>
      </rPr>
      <t xml:space="preserve">opis igrala: </t>
    </r>
    <r>
      <rPr>
        <sz val="10"/>
        <rFont val="Arial"/>
        <family val="2"/>
        <charset val="238"/>
      </rPr>
      <t xml:space="preserve">plezalna mreža iz vrvi vpeta med dve leseni podpori, primerno za otroke od 6 let
</t>
    </r>
    <r>
      <rPr>
        <u/>
        <sz val="10"/>
        <rFont val="Arial"/>
        <family val="2"/>
        <charset val="238"/>
      </rPr>
      <t xml:space="preserve">vgradnja </t>
    </r>
    <r>
      <rPr>
        <sz val="10"/>
        <rFont val="Arial"/>
        <family val="2"/>
        <charset val="238"/>
      </rPr>
      <t>: temeljenje 2x dim. 60/60/60cm na globini 80cm. Pri dodatnih elementih potrebno tudi dodatno temeljenje (odvisno od izbire elementa).
m</t>
    </r>
    <r>
      <rPr>
        <u/>
        <sz val="10"/>
        <rFont val="Arial"/>
        <family val="2"/>
        <charset val="238"/>
      </rPr>
      <t>odel / proizvajalec npr</t>
    </r>
    <r>
      <rPr>
        <sz val="10"/>
        <rFont val="Arial"/>
        <family val="2"/>
        <charset val="238"/>
      </rPr>
      <t xml:space="preserve">. : plezalna mreža , model št.  6.51630 , Richter Spielgerate GMBH
</t>
    </r>
  </si>
  <si>
    <t>ZU.NK - dobava in montaža stojala za kolesa:</t>
  </si>
  <si>
    <t>ZU.P - dobava in montaža pitnika:</t>
  </si>
  <si>
    <r>
      <rPr>
        <u/>
        <sz val="10"/>
        <rFont val="Arial"/>
        <family val="2"/>
        <charset val="238"/>
      </rPr>
      <t>opis</t>
    </r>
    <r>
      <rPr>
        <sz val="10"/>
        <rFont val="Arial"/>
        <family val="2"/>
        <charset val="238"/>
      </rPr>
      <t xml:space="preserve">: litoželezni pitnik s talno rešetko , pitnik je izdelan iz litega železa. Na njem je nameščena medeninasta pipa z gumbom. Odtok je urejen preko litoželezne rešetke, ki je položena v jeklen okvir v nivoju tlaka.  Dobava vključuje naj vklučuje pritrditveni material.
</t>
    </r>
    <r>
      <rPr>
        <u/>
        <sz val="10"/>
        <rFont val="Arial"/>
        <family val="2"/>
        <charset val="238"/>
      </rPr>
      <t>dimenzije</t>
    </r>
    <r>
      <rPr>
        <sz val="10"/>
        <rFont val="Arial"/>
        <family val="2"/>
        <charset val="238"/>
      </rPr>
      <t xml:space="preserve">: v =120cm, š=30cm, d=15cm/rešetka: š=30cm, d=91cm
</t>
    </r>
    <r>
      <rPr>
        <u/>
        <sz val="10"/>
        <rFont val="Arial"/>
        <family val="2"/>
        <charset val="238"/>
      </rPr>
      <t xml:space="preserve"> vgradnja:</t>
    </r>
    <r>
      <rPr>
        <sz val="10"/>
        <rFont val="Arial"/>
        <family val="2"/>
        <charset val="238"/>
      </rPr>
      <t xml:space="preserve"> pitnik se na globini 10 cm s štirimi vijaki pritrdi v betonski temelj
</t>
    </r>
    <r>
      <rPr>
        <u/>
        <sz val="10"/>
        <rFont val="Arial"/>
        <family val="2"/>
        <charset val="238"/>
      </rPr>
      <t>obdelava</t>
    </r>
    <r>
      <rPr>
        <sz val="10"/>
        <rFont val="Arial"/>
        <family val="2"/>
        <charset val="238"/>
      </rPr>
      <t xml:space="preserve"> : temno siva RAL 7024 
</t>
    </r>
    <r>
      <rPr>
        <u/>
        <sz val="10"/>
        <rFont val="Arial"/>
        <family val="2"/>
        <charset val="238"/>
      </rPr>
      <t xml:space="preserve">model / proizvajalec </t>
    </r>
    <r>
      <rPr>
        <sz val="10"/>
        <rFont val="Arial"/>
        <family val="2"/>
        <charset val="238"/>
      </rPr>
      <t xml:space="preserve">npr. : tip Atlantida  / Santa &amp; Cole 
</t>
    </r>
  </si>
  <si>
    <t>ZU.K.1 - dobava in montaža koša za odpadke:</t>
  </si>
  <si>
    <t>GRADBENA IN TLAKARSKA  DELA</t>
  </si>
  <si>
    <t>ZU.dz.1- dobava in montaža droga za zastavo:</t>
  </si>
  <si>
    <r>
      <rPr>
        <u/>
        <sz val="10"/>
        <rFont val="Arial"/>
        <family val="2"/>
        <charset val="238"/>
      </rPr>
      <t xml:space="preserve">opis: </t>
    </r>
    <r>
      <rPr>
        <sz val="10"/>
        <rFont val="Arial"/>
        <family val="2"/>
        <charset val="238"/>
      </rPr>
      <t xml:space="preserve">drog za zastavo za obešanje državnih zastav skladno s predpisi,  drog - alu cev fi 80 mm, višina 6 m, prašno barvana v temno sivo barvo po RAL  , drog z vrtilnim mehanizmom za obračanje zastave, spuščanje zastave z vrtilnim mehanizmom, samodejno dvigovanje z utežjo , drog vijačen na sidrno ploščo, vbetonirano v AB temelj , v kompletu z drogom je sidro za vgradnjo v temelj, zunanja vrv ter ves pritrdilen material za vpetje zastav in utež za zastavo                                                                                                                                                         </t>
    </r>
    <r>
      <rPr>
        <u/>
        <sz val="10"/>
        <rFont val="Arial"/>
        <family val="2"/>
        <charset val="238"/>
      </rPr>
      <t>model / dobavitelj npr</t>
    </r>
    <r>
      <rPr>
        <sz val="10"/>
        <rFont val="Arial"/>
        <family val="2"/>
        <charset val="238"/>
      </rPr>
      <t xml:space="preserve">.: model 'D-600-80',  dobavitelj Promotion d.o.o.,
</t>
    </r>
  </si>
  <si>
    <r>
      <rPr>
        <u/>
        <sz val="10"/>
        <rFont val="Arial"/>
        <family val="2"/>
        <charset val="238"/>
      </rPr>
      <t xml:space="preserve">sedišče : </t>
    </r>
    <r>
      <rPr>
        <sz val="10"/>
        <rFont val="Arial"/>
        <family val="2"/>
        <charset val="238"/>
      </rPr>
      <t xml:space="preserve">
prefabriciran AB element  iz vodotesnega, zmrzlinsko in solno odpornega betona z dodatki za kompenzacijo krčenja, ,pigmentiran, površinsko obdelan - brušen  (barvni odtenek veziva- bel, agregat po izboru  arhitekta) , vstavljena armaturna mreža , zaščiten s transparentnim hidrofobnim premazom , v spodnji površini utor 40 / 20 mm za vgradnjo svetila
</t>
    </r>
    <r>
      <rPr>
        <u/>
        <sz val="10"/>
        <rFont val="Arial"/>
        <family val="2"/>
        <charset val="238"/>
      </rPr>
      <t xml:space="preserve">podstavek / stojka: </t>
    </r>
    <r>
      <rPr>
        <sz val="10"/>
        <rFont val="Arial"/>
        <family val="2"/>
        <charset val="238"/>
      </rPr>
      <t xml:space="preserve">
Fe pločevina T oblike , zgornja prirobnica 400 / 350 / 8 mm , nosilna stojka 400 / 241 / 12 mm, sidrna plošča 400 / 300 / 8 mm , zaščita vroče cinkano in prašno barvano po RAL  po izboru projektanta
vgradnja : sidranje v AB temelj - sidrni vijaki 4 x M12
</t>
    </r>
    <r>
      <rPr>
        <u/>
        <sz val="10"/>
        <rFont val="Arial"/>
        <family val="2"/>
        <charset val="238"/>
      </rPr>
      <t>dimenzije:</t>
    </r>
    <r>
      <rPr>
        <sz val="10"/>
        <rFont val="Arial"/>
        <family val="2"/>
        <charset val="238"/>
      </rPr>
      <t xml:space="preserve"> 
skupna dolžina elementa 18.00 m , klop je sestavljena iz 6 enakih segmentov sedišča  dim. 300 / 60 / 22 cm in podprta s 7 stojkami
</t>
    </r>
  </si>
  <si>
    <r>
      <rPr>
        <u/>
        <sz val="10"/>
        <rFont val="Arial"/>
        <family val="2"/>
        <charset val="238"/>
      </rPr>
      <t xml:space="preserve">sedišče : </t>
    </r>
    <r>
      <rPr>
        <sz val="10"/>
        <rFont val="Arial"/>
        <family val="2"/>
        <charset val="238"/>
      </rPr>
      <t xml:space="preserve">
prefabriciran AB element  iz vodotesnega, zmrzlinsko in solno odpornega betona z dodatki za kompenzacijo krčenja, ,pigmentiran, površinsko obdelan - brušen  (barvni odtenek veziva- bel, agregat po izboru  arhitekta) , vstavljena armaturna mreža , zaščiten s transparentnim hidrofobnim premazom , v spodnji površini utor 40 / 20 mm za vgradnjo svetila
</t>
    </r>
    <r>
      <rPr>
        <u/>
        <sz val="10"/>
        <rFont val="Arial"/>
        <family val="2"/>
        <charset val="238"/>
      </rPr>
      <t xml:space="preserve">podstavek / stojka: </t>
    </r>
    <r>
      <rPr>
        <sz val="10"/>
        <rFont val="Arial"/>
        <family val="2"/>
        <charset val="238"/>
      </rPr>
      <t xml:space="preserve">
Fe pločevina T oblike , zgornja prirobnica 650 / 350 / 8 mm , nosilna stojka 650 / 241 / 12 mm, sidrna plošča 650 / 300 / 8 mm, zaščita vroče cinkano in prašno barvano po RAL  po izboru projektanta
vgradnja : sidranje v AB temelj - sidrni vijaki 4 x M12
</t>
    </r>
    <r>
      <rPr>
        <u/>
        <sz val="10"/>
        <rFont val="Arial"/>
        <family val="2"/>
        <charset val="238"/>
      </rPr>
      <t>dimenzije:</t>
    </r>
    <r>
      <rPr>
        <sz val="10"/>
        <rFont val="Arial"/>
        <family val="2"/>
        <charset val="238"/>
      </rPr>
      <t xml:space="preserve"> 
skupna dolžina elementa 9.75 m , klop je sestavljena iz 3 enakih segmentov sedišča  dim. 325 / 85 / 22 cm in podprta s 4 stojkami
</t>
    </r>
  </si>
  <si>
    <r>
      <t xml:space="preserve">ZU.KL.2 - izdelava in montaža klopi iz prefabriciranih AB elementov na Fe stojkah </t>
    </r>
    <r>
      <rPr>
        <sz val="10"/>
        <rFont val="Arial"/>
        <family val="2"/>
        <charset val="238"/>
      </rPr>
      <t>( po shemah in detajlih )</t>
    </r>
    <r>
      <rPr>
        <b/>
        <sz val="10"/>
        <rFont val="Arial"/>
        <family val="2"/>
        <charset val="238"/>
      </rPr>
      <t>:</t>
    </r>
  </si>
  <si>
    <r>
      <t xml:space="preserve">ZU.KL.1 - izdelava in montaža klopi iz prefabriciranih AB elementov na Fe stojkah </t>
    </r>
    <r>
      <rPr>
        <sz val="10"/>
        <rFont val="Arial"/>
        <family val="2"/>
        <charset val="238"/>
      </rPr>
      <t>( po shemah in detajlih )</t>
    </r>
    <r>
      <rPr>
        <b/>
        <sz val="10"/>
        <rFont val="Arial"/>
        <family val="2"/>
        <charset val="238"/>
      </rPr>
      <t>:</t>
    </r>
  </si>
  <si>
    <r>
      <t>ZU.KL.3 , ZU.KL.4 - izdelava in montaža klopi iz lesene masive z Fe podporami in temelji</t>
    </r>
    <r>
      <rPr>
        <sz val="10"/>
        <rFont val="Arial"/>
        <family val="2"/>
        <charset val="238"/>
      </rPr>
      <t xml:space="preserve"> ( po shemah in detajlih )</t>
    </r>
    <r>
      <rPr>
        <b/>
        <sz val="10"/>
        <rFont val="Arial"/>
        <family val="2"/>
        <charset val="238"/>
      </rPr>
      <t xml:space="preserve"> :</t>
    </r>
  </si>
  <si>
    <r>
      <rPr>
        <u/>
        <sz val="10"/>
        <rFont val="Arial"/>
        <family val="2"/>
        <charset val="238"/>
      </rPr>
      <t>opis:</t>
    </r>
    <r>
      <rPr>
        <sz val="10"/>
        <rFont val="Arial"/>
        <family val="2"/>
        <charset val="238"/>
      </rPr>
      <t xml:space="preserve"> lesena klop iz žagane hlodovine na jeklenih podstavkih izdelana iz segmentov
</t>
    </r>
    <r>
      <rPr>
        <u/>
        <sz val="10"/>
        <rFont val="Arial"/>
        <family val="2"/>
        <charset val="238"/>
      </rPr>
      <t xml:space="preserve">sedišče : </t>
    </r>
    <r>
      <rPr>
        <sz val="10"/>
        <rFont val="Arial"/>
        <family val="2"/>
        <charset val="238"/>
      </rPr>
      <t xml:space="preserve">
žagana hlodovina ( smreka ) , površina brušena  , robovi posneti zaobljeni, luknje od izbitih grč zalite s smolo, segmenti spojeni med seboj z nerjavečimi Fe palicami
</t>
    </r>
    <r>
      <rPr>
        <u/>
        <sz val="10"/>
        <rFont val="Arial"/>
        <family val="2"/>
        <charset val="238"/>
      </rPr>
      <t>podstavek / temel</t>
    </r>
    <r>
      <rPr>
        <sz val="10"/>
        <rFont val="Arial"/>
        <family val="2"/>
        <charset val="238"/>
      </rPr>
      <t xml:space="preserve">j: 
prirobnica ta montažo sedišča Fe pločevina  200 / 350 / 8 mm , nosilna stojka Fe cev fi 100mm , L=700 mm  zaščita vroče cinkano , vgradnja nosilne stojke v PVC cev fi 300 mm , zalito s pustim betonom 
</t>
    </r>
    <r>
      <rPr>
        <u/>
        <sz val="10"/>
        <rFont val="Arial"/>
        <family val="2"/>
        <charset val="238"/>
      </rPr>
      <t xml:space="preserve">dimenzije - </t>
    </r>
    <r>
      <rPr>
        <sz val="10"/>
        <rFont val="Arial"/>
        <family val="2"/>
        <charset val="238"/>
      </rPr>
      <t xml:space="preserve">klop se sestoji iz sistemskih segmentov spajanih v linijo nepravilne oblike:
- osnovni segment sedišča - B - š= 45 cm , v= 35 cm
- znižani segment sedišča - D - š=45 cm , v= 18 cm
- naslon na sedišču -  E - š= 45 cm , v=25 cm d= 100 cm , rob odrezan pod kotom
- robni element - A - pod kotom odrezan element B
</t>
    </r>
    <r>
      <rPr>
        <b/>
        <u/>
        <sz val="10"/>
        <rFont val="Arial"/>
        <family val="2"/>
        <charset val="238"/>
      </rPr>
      <t>Zu.Kl.3 -</t>
    </r>
    <r>
      <rPr>
        <sz val="10"/>
        <rFont val="Arial"/>
        <family val="2"/>
        <charset val="238"/>
      </rPr>
      <t xml:space="preserve"> skupna dolžina - 9.40 m / element B - 7,40 m,  2x robni element A - 2,00m  , 2x element E . naslon  , 8x podpora temelj / PVC cev
</t>
    </r>
    <r>
      <rPr>
        <b/>
        <u/>
        <sz val="10"/>
        <rFont val="Arial"/>
        <family val="2"/>
        <charset val="238"/>
      </rPr>
      <t xml:space="preserve">Zu.Kl.4 </t>
    </r>
    <r>
      <rPr>
        <sz val="10"/>
        <rFont val="Arial"/>
        <family val="2"/>
        <charset val="238"/>
      </rPr>
      <t xml:space="preserve">- skupna dolžina - 37,30 m / element B - 23,6m,  2x robni element A - 2,00 m , 6 x element E - naslon , 4 x element D - 11,70 m , 25 x podpora  temelj / PVC cev
</t>
    </r>
  </si>
  <si>
    <t xml:space="preserve">OBRTNIŠKA DELA - URBANA OPREMA </t>
  </si>
  <si>
    <t>ZU.RO.1 - Dobava in vgradnja Alu robnikov:</t>
  </si>
  <si>
    <t xml:space="preserve">Alu robnik za razmejevanje zunanjih površin , dimenzij 250 / 14 cm ( d / v ) ,  robnik z ojačitvenimi rebri in zankami za pritrdilne kline , pritrjevanje robnika s sistemskimi pritrdilnimi klini iz pocinkanega jekla l=250mm na razdalji cca 40-50 cm , vzdolžno spajanje sistemsko , model / proizvajalec kot npr. ALUBORD Aluminium IA  H14 / Zandobbio
</t>
  </si>
  <si>
    <t>—  finalni sloj – droben sivi  rečni prod – pesek za otoško igrišče , višina nasutja 10 cm</t>
  </si>
  <si>
    <t>— spodnji nevezani blažilni sloj: sipek pesek za otroško igrišče - višina nasutja 20 cm</t>
  </si>
  <si>
    <t xml:space="preserve">*SPLOŠNO - površine otroškega igrišča : izvedba ustrezne podloge mora ustrezati varnostnim standardom SIST EN 1176 (Oprema otroških igrišč) in SIST EN 1177 (Ublažitev udarcev pri površinah otroških igrišč) ter ostalim predpisom, ki urejajo ustreznost materialov vgrajenih v otroška igrišča s stališča zdravja in varnosti pri uporabi . Varna podlaga pri igralih s katerih je mogoč padec mora biti zagotovljena v območju  skladno s specifikacijami proizvajalca igral in glede na tip podlage
</t>
  </si>
  <si>
    <t>Dobava in izvedba ločilnega in filtrskega sloja ( ZU.T.2 , ZU.T.4, ZU.T5 )</t>
  </si>
  <si>
    <t>Dobava in izvedba filtrskega sloja pri drenažnem nasutju  ( ZU.T.3 )</t>
  </si>
  <si>
    <t>— Filterski sloj: PP filterski geotekstil, gramature 125g/m2 (kot npr. Bauder FV125)</t>
  </si>
  <si>
    <t xml:space="preserve">— Ločilni in filterski sloj: polipropilenska polst PP filc &gt;105 g/m2 (kot npr. Polyfelt TS20 )
</t>
  </si>
  <si>
    <t>* ločilni in filterski sloj zajet v drugi postavki</t>
  </si>
  <si>
    <t>ZU.T.5 - dobava in izvedba tlakovcev iz okroglega lesa v sestavi:</t>
  </si>
  <si>
    <t>—  Podlaga  – droben  rečni prod , deb. 4-8 mm, višina nasutja 5 cm</t>
  </si>
  <si>
    <t>— spodnji nevezani blažilni sloj: droben prodec / sipek pesek) , višina nasutja 15 cm</t>
  </si>
  <si>
    <r>
      <t xml:space="preserve">ZU.T.2 - dobava in izvedba peščene površine na otroškem igrišču v sestavi </t>
    </r>
    <r>
      <rPr>
        <sz val="10"/>
        <rFont val="Arial"/>
        <family val="2"/>
        <charset val="238"/>
      </rPr>
      <t xml:space="preserve">( površina 152 m2) </t>
    </r>
    <r>
      <rPr>
        <b/>
        <sz val="10"/>
        <rFont val="Arial"/>
        <family val="2"/>
        <charset val="238"/>
      </rPr>
      <t>:</t>
    </r>
  </si>
  <si>
    <r>
      <t xml:space="preserve">ZU.T.4 - dobava in izvedba mivke na otroškem igrišču v sestavi </t>
    </r>
    <r>
      <rPr>
        <sz val="10"/>
        <rFont val="Arial"/>
        <family val="2"/>
        <charset val="238"/>
      </rPr>
      <t xml:space="preserve">( površina 37 m2) </t>
    </r>
    <r>
      <rPr>
        <b/>
        <sz val="10"/>
        <rFont val="Arial"/>
        <family val="2"/>
        <charset val="238"/>
      </rPr>
      <t>:</t>
    </r>
  </si>
  <si>
    <t>ZU.T.3 - dobava in izvedba nasutja iz rečnega proda</t>
  </si>
  <si>
    <t>ZU.T.3 - dobava in izvedba drenažnega nasutja</t>
  </si>
  <si>
    <t xml:space="preserve">stabilizirana zemljina, z nosilnostjo - izraženo z izmerjenim deformacijskim modulom Ev2≥15Mpa , planum v prečnem naklonu  2,0-3,0% </t>
  </si>
  <si>
    <t>Planum temeljnih tal ( sestave ZU.T1, ZU.T2 , ZU.T4, ZU.T5)</t>
  </si>
  <si>
    <t>Izkop materiala v terenu  I.- III. Ktg. ( humus, umetni zasip do 0,7 m , do 4,5 m prod in pesek )z nakladanjem in odvozom izkopanega materiala v trajno gradbeno deponijo , vključno s stroški deponije</t>
  </si>
  <si>
    <t>— Nevezani nosilni sloj (po TSC 06.200): tamponski prodec ali drobljenec, enakomerne zrnavosti TD32 , 0/32mm, z nosilnostjo - izraženo z izmerjenim deformacijskim modulom Ev2≥100MPa, v razmerju  Ev2: Ev1≤2.2, zgoščenost 98% (po Proctorju), višina 30 cm</t>
  </si>
  <si>
    <t xml:space="preserve">Dobava in vgrajevanje nevezanega nosilnega sloja (po TSC 06200)  ( sestava ZU.T.1 , ZU.T.5 , AB konstrukcije )
</t>
  </si>
  <si>
    <t>Dobava in vgrajevanje nasutja: kamnita posteljica  ( sestava ZU.T.1 )</t>
  </si>
  <si>
    <t>— Finalni sloj : tlakovci iz okroglega lesa iglavcev ( smreka ) , globinsko impregnirani , višina 15 cm , premeri 10-15 cm , zasutje med tlakovci droben bel rečni prod 4-8 mm</t>
  </si>
  <si>
    <t>rečni prodniki, snežno bel prod, granulacija 10/20 mm , višina nasutja 6 cm</t>
  </si>
  <si>
    <t>—  finalni sloj – mivka / kremenov pesek za otroško igrišče (0-0,5-1,0 mm) višina nasutja 15 cm</t>
  </si>
  <si>
    <t xml:space="preserve">Dobava in vgrajevanje betona - povozni betonski tlak ( sestava ZU.T.1) </t>
  </si>
  <si>
    <t xml:space="preserve">C 25/30, preseka 0,20-0,37 m3/m1
</t>
  </si>
  <si>
    <t>Dobava, montaža in demontaža enostranskega opaža točkovnih temeljev , višine 30-60 cm</t>
  </si>
  <si>
    <t>Dobava, montaža in demontaža dvostranskega opaža pasovnih temeljev , višine 80 cm</t>
  </si>
  <si>
    <t xml:space="preserve">Dobava, polaganje in vezanje armature B 500B in B 500A. Srednje komplicirana armatura. 
</t>
  </si>
  <si>
    <t xml:space="preserve">Preseka do vključno fi 12 mm.
</t>
  </si>
  <si>
    <t xml:space="preserve">Preseka nad fi 12 mm.
</t>
  </si>
  <si>
    <t xml:space="preserve">Dobava in vgrajevanje podložnega betona pod AB konstrukcije zunanje ureditve
</t>
  </si>
  <si>
    <t>podložni beton  C 8/10 v debelini 10-15 cm</t>
  </si>
  <si>
    <t xml:space="preserve">— v  območju povoznih površin ( betonski tlak ZU.T.1) mora cestno telo zaradi zmrzlinskih pogojev sestavljati atestiran, zmrzlinsko obstojen gramoz skupne debeline 0,70m, vgrajen v plasteh po 0,30m, ob sprotnem kvalitetnem zgoščanju. Na planumu spodnjega ustroja/posteljice morajo meritve modulov stisljivosti izkazati modul E2  70 MPa (DIN 18134), na planumu nevezane nosilne plasti pa mora biti izkazan modul stisljivosti E2 100 MPa in E1 = 60% zaht. E2 oziroma E2/E1 &lt; 2,2.
</t>
  </si>
  <si>
    <t>pusti drenažni beton 0/45 , debeline 6 cm</t>
  </si>
  <si>
    <t>DRUGA DELA</t>
  </si>
  <si>
    <t>— Pri dobavi in montaži urbane opreme je potrebno zagotoviti ves ustrezni pritrdilni material ( sidra in sidrne ploščice ) in pogoje za montažo proizvajalcev uskladiti z gradbenimi deli.                                                                                                                                                                          —Vsi Fe kovinski deli morajo biti protikorozijsko zaščiteni z vročim cinkanjem in elektrostatično prašno barvani,                                                                                                                                                                                                                                                                                                                                       —vsi Alu kovinski deli so elektrostatično prašno barvani , ves pritrdilni material mora biti protikorozijsko zaščiten-                                                                                                                                                                                                                                                                                                                 —Protikorozijska zaščita kovinskih delov se izvede s  sistemskim premazom za izpostavljenost C3 in trajnost H (&gt; 15 let) , Minimalna debelina osnovnega premaza 80 μm, pokrivnega 200 μm , Barva pokrivnega premaza po RAL lestvici</t>
  </si>
  <si>
    <t>Jeklo dimenzije  - profili : 60/60/5, 60/40/5 , 60 /100/5 , fi40 , sidranje - 10x podložna pločevina  200/200/8 ( 4xvijaki M12 / ploščo  ) , zvari 5% mase , vsi vidni zvari brušeni in kitani</t>
  </si>
  <si>
    <r>
      <t xml:space="preserve">ZU.PO.1 - izdelava in montaža obodne stene prostora za odpadke </t>
    </r>
    <r>
      <rPr>
        <sz val="10"/>
        <rFont val="Arial"/>
        <family val="2"/>
        <charset val="238"/>
      </rPr>
      <t>( izdelava po shemah in detajlih)</t>
    </r>
  </si>
  <si>
    <t xml:space="preserve">Izdelava, dobava in montaža varjene okvirne kovinske kostrukcije , izdelano iz FE profilov, kompletno z antikorozijsko zaščito. Obračun po kg vgrajenega materiala, z vsemi zvari in pritrdilnim materialom:
Dimenzije   (v/š/g): 1,90 x 4,86 x 1,56 m ( v obodu zajeta 2x dvokrilna vrata 185 / 2x120 cm ( v/š)
Vgradnja: vgradnja s sidranjem v AB temelj
Barva : RAL po izboru arhitekta v izgledu fine strukture. </t>
  </si>
  <si>
    <t>STREŠNE KONSTRUKCIJE</t>
  </si>
  <si>
    <t>Dobava in pokrivanje ravne strehe  v sestavi "S.1 , S.2 ":</t>
  </si>
  <si>
    <t>— Pri vseh pločevinah  in ostalih elementih je v enotni ceni potrebno upoštevati dobavo in montažo, ter ves potreben pritrdilni material s potrebno podkonstrukcijo in delo za kvalitetno izvedbo in posameznega elementa po opisu.                                                                                                               V enotni ceni upoštevati tudi naslednje: vsi leseni deli -  podkonstrukcijski elementi zaščiteni z biocidnim premazom  in impregnirani (impregnacija z namakanjem v Silvanolinu). Vsi kleparski stiki morajo biti vodotesno in zrakotesno izvedeni.</t>
  </si>
  <si>
    <t xml:space="preserve"> – sestave strehe ( hidroizolacija, termoizolacija in parna zapora ) se morajo izvesti znotraj kompatibilnih strešnih sistemov , ki zagotavljajo ustrezne garancije in ob upoštevanju zahtev požarne varnosti, nosilnosti in toplotne prevodnosti navedenih v projektni dokumentaciji</t>
  </si>
  <si>
    <t xml:space="preserve"> –  naklonske izolacije in izolacije – nakloni se izvedejo z vsemi  sistemskimi kosi iz programa proizvajalca  ( osnovne naklonske  kotne naklonske plošče, trikotne letve ob atiki ) . Izvajalec izdela načrt sistemskega polaganja naklonskih plošč</t>
  </si>
  <si>
    <r>
      <t xml:space="preserve">— </t>
    </r>
    <r>
      <rPr>
        <u/>
        <sz val="10"/>
        <rFont val="Arial"/>
        <family val="2"/>
        <charset val="238"/>
      </rPr>
      <t>Hidroizolacija</t>
    </r>
    <r>
      <rPr>
        <sz val="10"/>
        <rFont val="Arial"/>
        <family val="2"/>
        <charset val="238"/>
      </rPr>
      <t xml:space="preserve"> strehe po dvoslojnem bitumenskem sistemu </t>
    </r>
  </si>
  <si>
    <t xml:space="preserve"> –  Pri izvedbi se morajo uporabljati sistemske komponente (pritrjevala in vijaki, oblikovniki za vogale, manšete za preboje, strelovodna držala, kabelski uvodniki, seti ogrevanih strešnih izlivnikov, varnostni prelivi in drugo).</t>
  </si>
  <si>
    <r>
      <t xml:space="preserve">— Toplotna izolacija – spodnji sloj : kompaktne izolacijske plošče iz lesnih vlaken ,  primerne  za ravno streho, ( npr.  Steico Therm ali enakovredno) , tlačne trdnosti min 50kPa , λ=0.038 W/mK , gostote 160 kg/m3 , položene v enem sloju , </t>
    </r>
    <r>
      <rPr>
        <u/>
        <sz val="10"/>
        <rFont val="Arial"/>
        <family val="2"/>
        <charset val="238"/>
      </rPr>
      <t xml:space="preserve">debelina 20 cm </t>
    </r>
  </si>
  <si>
    <t>— Parozaporni sloj : iz specialnega elastomernega bitumna za hitro varjenje, nosilec iz steklenega flisa in ALU PES sloja, difuzijska upornost prehodu vodne pare Sd &gt; 1500 m,  zgoraj s Therm pasovi, ki se aktivirajo z gorilnikom, spodaj hladno samolepilni bitumenski nanos z zaščitno folijo; alkalno odporen; debelina 4 mm,  tesnenje z varjenjem čelno in vzdolžno s preklopom 8 do 10 cm, izvedba spojev z zamikanjem ( kot npr. Bauder THERM DS1 DUO ) ,  Predhodno prelepljenje XLAM plošč po vseh spojih z bitumenskim trakom TOP TS 40 NSK v širini 15 cm, enostansko pritrjen v leseno podlago</t>
  </si>
  <si>
    <t>Dobava in pokrivanje ravne strehe ( lesena terasa ) v sestavi "S.3 ":</t>
  </si>
  <si>
    <t>— Zaščita hidroizolacije: npr. PES filc, gramature &gt;300g/m2</t>
  </si>
  <si>
    <t>* zgornji trak je položen v isti smeri kot predhodni z zamikon v prečni in vzdolžni smeri, trak je polno zlepljen s spodnjim in zavihan preko robnega venca, skupna debelina 0,3 cm + 0,5 cm</t>
  </si>
  <si>
    <t>— Parozaporni sloj iz specialnega elastomernega bitumna za hitro varjenje, nosilec iz steklenega flisa in ALU PES sloja, difuzijska upornost prehodu vodne pare Sd &gt; 1500 m, zgoraj s Therm pasovi, ki se aktivirajo z gorilnikom, spodaj hladno samolepilni bitumenski nanos z zaščitno folijo; alkalno odporen; debelina 4 mm,  tesnenje z varjenjem čelno in vzdolžno s preklopom 8 do 10 cm Izvedba spojev z zamikanjem ( kot npr. Bauder THERM DS1 DUO) Predhodno prelepljenje XLAM plošč po vseh spojih z bitumenskim trakom TOP TS 40 NSK v širini 15 cm, enostansko pritrjen v leseno podlago</t>
  </si>
  <si>
    <t>Dobava in pokrivanje ravne strehe ( zelena streha ) v sestavi "S.4 ":</t>
  </si>
  <si>
    <r>
      <t xml:space="preserve">— </t>
    </r>
    <r>
      <rPr>
        <u/>
        <sz val="10"/>
        <rFont val="Arial"/>
        <family val="2"/>
        <charset val="238"/>
      </rPr>
      <t>Hidroizolacija s protikoreninsko zaščito,</t>
    </r>
    <r>
      <rPr>
        <sz val="10"/>
        <rFont val="Arial"/>
        <family val="2"/>
        <charset val="238"/>
      </rPr>
      <t xml:space="preserve"> dvoslojna iz elastomernih bitumenskih trakov</t>
    </r>
  </si>
  <si>
    <r>
      <t xml:space="preserve">— </t>
    </r>
    <r>
      <rPr>
        <u/>
        <sz val="10"/>
        <rFont val="Arial"/>
        <family val="2"/>
        <charset val="238"/>
      </rPr>
      <t>Zaščita hidroizolacije</t>
    </r>
    <r>
      <rPr>
        <sz val="10"/>
        <rFont val="Arial"/>
        <family val="2"/>
        <charset val="238"/>
      </rPr>
      <t xml:space="preserve">: mehansko ojačano vlaknasto platno iz PES regeneriranih vlaken, gramature 600g/m2 (npr. Bauder FSM 600 ali enakovredno) </t>
    </r>
  </si>
  <si>
    <r>
      <t xml:space="preserve">— </t>
    </r>
    <r>
      <rPr>
        <u/>
        <sz val="10"/>
        <rFont val="Arial"/>
        <family val="2"/>
        <charset val="238"/>
      </rPr>
      <t>Tlačno obremenljiv akumulacijsko-drenažni sloj</t>
    </r>
    <r>
      <rPr>
        <sz val="10"/>
        <rFont val="Arial"/>
        <family val="2"/>
        <charset val="238"/>
      </rPr>
      <t xml:space="preserve"> brez zadrževanja vode na hidroizolaciji: lončkasto oblikovana plošča iz EPS s kapaciteto akumulacije vode 10  litrov/m2  (npr.  Bauder EPS 50 DSE 20ali enakovredno)</t>
    </r>
  </si>
  <si>
    <r>
      <t>—</t>
    </r>
    <r>
      <rPr>
        <u/>
        <sz val="10"/>
        <rFont val="Arial"/>
        <family val="2"/>
        <charset val="238"/>
      </rPr>
      <t xml:space="preserve"> Filterski sloj</t>
    </r>
    <r>
      <rPr>
        <sz val="10"/>
        <rFont val="Arial"/>
        <family val="2"/>
        <charset val="238"/>
      </rPr>
      <t>: PP filterski geotekstil, gramature 125g/m2 (npr. Bauder FV125 ali enakovredno), zavihan navzgor do vrha humusa</t>
    </r>
  </si>
  <si>
    <r>
      <t xml:space="preserve">— </t>
    </r>
    <r>
      <rPr>
        <u/>
        <sz val="10"/>
        <rFont val="Arial"/>
        <family val="2"/>
        <charset val="238"/>
      </rPr>
      <t>Vegetacijski sloj</t>
    </r>
    <r>
      <rPr>
        <sz val="10"/>
        <rFont val="Arial"/>
        <family val="2"/>
        <charset val="238"/>
      </rPr>
      <t xml:space="preserve">: programirana mešanica humusa (npr.  ekstenzivni substrat Bauder Bauder 
CL-E ali enakovredno),  po obodu strehe je predviden v širini 20cm pas prodca frakcije 30mm do 60mm, ki je od vegetacijskega sloja- humusa ločen z jeklenim pocinkanim perforiranim profilom razvite širine 200mm, d =2mm , </t>
    </r>
    <r>
      <rPr>
        <u/>
        <sz val="10"/>
        <rFont val="Arial"/>
        <family val="2"/>
        <charset val="238"/>
      </rPr>
      <t xml:space="preserve">debelina 10 cm </t>
    </r>
    <r>
      <rPr>
        <sz val="10"/>
        <rFont val="Arial"/>
        <family val="2"/>
        <charset val="238"/>
      </rPr>
      <t xml:space="preserve">
</t>
    </r>
  </si>
  <si>
    <r>
      <t xml:space="preserve">— </t>
    </r>
    <r>
      <rPr>
        <u/>
        <sz val="10"/>
        <rFont val="Arial"/>
        <family val="2"/>
        <charset val="238"/>
      </rPr>
      <t>Ozelenitev</t>
    </r>
    <r>
      <rPr>
        <sz val="10"/>
        <rFont val="Arial"/>
        <family val="2"/>
        <charset val="238"/>
      </rPr>
      <t xml:space="preserve">: programirana mešanica semen ( 27 vrst )  trajnic in sedumov za ekstenzivno zazelenitev ( npr. Bauder KS PLUS ali enakovredno ) , izbor rastiln po dogovoru s projektantom, vsebnost semen 100g/m2 , vgraditi skladno z navodili proizvajalca , predpisana začetna nega do ukorenitve, mešanica semen mora biti primerna za lokalno podnebje ( Bled ) </t>
    </r>
  </si>
  <si>
    <r>
      <t xml:space="preserve">— </t>
    </r>
    <r>
      <rPr>
        <u/>
        <sz val="10"/>
        <rFont val="Arial"/>
        <family val="2"/>
        <charset val="238"/>
      </rPr>
      <t xml:space="preserve">Parozaporni sloj </t>
    </r>
    <r>
      <rPr>
        <sz val="10"/>
        <rFont val="Arial"/>
        <family val="2"/>
        <charset val="238"/>
      </rPr>
      <t>iz specialnega elastomernega bitumna za hitro varjenje, nosilec iz steklenega flisa in ALU PES sloja, difuzijska upornost prehodu vodne pare Sd &gt; 1500 m, zgoraj s Therm pasovi, ki se aktivirajo z gorilnikom, spodaj hladno samolepilni bitumenski nanos z zaščitno folijo; alkalno odporen; debelina 4 mm, tesnenje z varjenjem čelno in vzdolžno s preklopom 8 do 10 cm , izvedba spojev z zamikanjem , kot npr. Bauder THERM DS1 DUO .Predhodno prelepljenje XLAM plošč po vseh spojih z bitumenskim trakom TOP TS 40 NSK v širini 15 cm, enostansko pritrjen v leseno podlago</t>
    </r>
  </si>
  <si>
    <t>STREŠNI VENCI - HORIZONTALNI ZAKLJUČKI</t>
  </si>
  <si>
    <t>Dobava in montaža strešnega venca v sestavi "Sv.1 , Sv.2, Sv.4 ":</t>
  </si>
  <si>
    <t>KROVSKO - KLEPARSKA DELA SKUPAJ:</t>
  </si>
  <si>
    <t xml:space="preserve">— Venec - pločevinasta kapa iz prašno barvane alu pločevine deb. 1,5 mm,  razvite šir. 70 cm. Pločevina je zalepljena z bitumenskim lepilom Enkolit na OSB/3 ploščo, lepilo je nanešeno zvezno po celi površini z zobato lopatko po navodilih proizvajalca ( poraba 2-3kg/ m2!) Prečni stiki  krovne pločevine venca  so podloženi z alu trakovi, šir.150mm  in vijačeni v OSB/3 ploščo.   Pločevina venca in podložnih trakov  je enotna, barva fina struktura  iz RAL ali NCS  barvne karte po izboru arhitekta,. 
</t>
  </si>
  <si>
    <t>* Parozaporni sloj iz sestave strehe , zavihan preko strešnega venca</t>
  </si>
  <si>
    <t>* Hidroizolacija iz bitumenskih  hidroizolacijskih trakov, v dveh slojih iz sestave strehe zavihana preko strešnega venca</t>
  </si>
  <si>
    <t xml:space="preserve">— Venec - pločevinasta kapa iz prašno barvane alu pločevine deb. 2,0 mm,  razvite šir. 18 cm. Pločevina je zalepljena z bitumenskim lepilom Enkolit na OSB/3 ploščo, lepilo je nanešeno zvezno po celi površini z zobato lopatko po navodilih proizvajalca ( poraba 2-3kg/ m2!) Prečni stiki  krovne pločevine venca  so podloženi z alu trakovi, šir.150 mm  in vijačeni v OSB/3 ploščo.   Pločevina venca in podložnih trakov  je enotna, barva fina struktura  iz RAL ali NCS  barvne karte po izboru arhitekta,. 
</t>
  </si>
  <si>
    <t>Dobava in montaža strešnega venca v sestavi "Sv.3":</t>
  </si>
  <si>
    <t xml:space="preserve">— Podložna plošča :  OSB/3 plošča,  deb.25 mm, šir. 80 mm, plošča je položena v nagibu 4 %  proti strešnemu robu,  plošča je vijačena na leseno masivo podkonstrukcije ter na osnem razmaku  60cm  podprta s kovinskimi kotniki, vročecinkanimi,  dim 220/220/50mm deb.6mm, bočno vijačenimi na leseno masivo </t>
  </si>
  <si>
    <t>STREŠNI VENCI - VERTIKALNI ZAKLJUČKI</t>
  </si>
  <si>
    <t>* Parozaporni sloj iz sestave strehe , zavihan navzgor</t>
  </si>
  <si>
    <t xml:space="preserve">* zajeti vertikalne in horizontalne zaključke hidroizolacije in parne zapore v enotni ceni strešne sestave </t>
  </si>
  <si>
    <t>* hidroizolacija in parna zapora zajeti v strešnih konstrukcijah</t>
  </si>
  <si>
    <r>
      <t xml:space="preserve">— Toplotna izolacija v naklonu :  trde naklonske plošče  z ravnim  robom , (kot npr. Bauder PIR T naklonske plošče), širine 46cm, debeline  od 40 do 52mm ,  tlačne trdnosti  200kPa,   λ=0.025 W/mK , </t>
    </r>
    <r>
      <rPr>
        <u/>
        <sz val="10"/>
        <rFont val="Arial"/>
        <family val="2"/>
        <charset val="238"/>
      </rPr>
      <t>debelina 5,0 cm</t>
    </r>
  </si>
  <si>
    <r>
      <t xml:space="preserve">— </t>
    </r>
    <r>
      <rPr>
        <u/>
        <sz val="10"/>
        <rFont val="Arial"/>
        <family val="2"/>
        <charset val="238"/>
      </rPr>
      <t>Toplotna izolacija</t>
    </r>
    <r>
      <rPr>
        <sz val="10"/>
        <rFont val="Arial"/>
        <family val="2"/>
        <charset val="238"/>
      </rPr>
      <t xml:space="preserve"> - strešne  trde izolacijske plošče iz kamene volne , visoke tlačne trdnosti, namenjene za vgradnjo v ravne strehe, toplotne prevodnosti λ=0.036W/mK, tlačne trdnosti  60kPa,  odziv na ogenj razred A1, (npr:  Knauf Insulation SMARTroof Top Thermal  ali enakovredno ), pritrjene z mehanskimi pritrdili na leseno masivo , </t>
    </r>
    <r>
      <rPr>
        <u/>
        <sz val="10"/>
        <rFont val="Arial"/>
        <family val="2"/>
        <charset val="238"/>
      </rPr>
      <t>debelina 8,0 cm , višina 30 cm</t>
    </r>
  </si>
  <si>
    <t>Dobava in montaža strešnega venca zunanjega oboda strehe v sestavi - vertikalni zaključek strehe  "Sv.1v, Sv.2v":</t>
  </si>
  <si>
    <t>Dobava in montaža strešnega venca svetlobnika v sestavi   "Sv.Vs":</t>
  </si>
  <si>
    <r>
      <t>—</t>
    </r>
    <r>
      <rPr>
        <u/>
        <sz val="10"/>
        <rFont val="Arial"/>
        <family val="2"/>
        <charset val="238"/>
      </rPr>
      <t xml:space="preserve"> Podložna plošča:</t>
    </r>
    <r>
      <rPr>
        <sz val="10"/>
        <rFont val="Arial"/>
        <family val="2"/>
        <charset val="238"/>
      </rPr>
      <t xml:space="preserve">  OSB/3 plošča,  deb.25 mm  plošča je vijačena na podkonstrukcijski okvir  iz lesene masive 60/40 mm , okvir je sidran v nosilno XLAM ploščo preko distančnih nerjavnih sider dolžine 16cm ,</t>
    </r>
    <r>
      <rPr>
        <u/>
        <sz val="10"/>
        <rFont val="Arial"/>
        <family val="2"/>
        <charset val="238"/>
      </rPr>
      <t xml:space="preserve"> višina OSB obloge povprečno 68 cm</t>
    </r>
  </si>
  <si>
    <r>
      <t xml:space="preserve">—  </t>
    </r>
    <r>
      <rPr>
        <u/>
        <sz val="10"/>
        <rFont val="Arial"/>
        <family val="2"/>
        <charset val="238"/>
      </rPr>
      <t>horizontalni del venca</t>
    </r>
    <r>
      <rPr>
        <sz val="10"/>
        <rFont val="Arial"/>
        <family val="2"/>
        <charset val="238"/>
      </rPr>
      <t xml:space="preserve"> je prekrit s pločevinasto kapo iz prašno barvane alu pločevine deb. 1,5 mm, razvite šir. 45 cm ,  lepljene na OSB podložno ploščo širine 30 cm   </t>
    </r>
  </si>
  <si>
    <r>
      <t xml:space="preserve">— Toplotna izolacija - trde izolacijske plošče iz kamene volne , toplotne prevodnosti λ=0.040W/mK, tlačne trdnosti  60kPa,  odziv na ogenj razred A1, (npr:  Knauf Insulation SMARTroof Top THERMAL ali enakovredno ), pritrjene z mehanskimi pritrdili na leseno masivo ( XLAM) , </t>
    </r>
    <r>
      <rPr>
        <u/>
        <sz val="10"/>
        <rFont val="Arial"/>
        <family val="2"/>
        <charset val="238"/>
      </rPr>
      <t>debelina 20 cm</t>
    </r>
  </si>
  <si>
    <t>Dobava in montaža strešnega venca zunanjega oboda zelene strehe v sestavi - vertikalni zaključek strehe  "Sv.4v":</t>
  </si>
  <si>
    <t>Dobava in montaža fasadnega podzidka  "F.Co.2 , F.Co.3, F.Co.4":</t>
  </si>
  <si>
    <r>
      <t xml:space="preserve">— </t>
    </r>
    <r>
      <rPr>
        <u/>
        <sz val="10"/>
        <rFont val="Arial"/>
        <family val="2"/>
        <charset val="238"/>
      </rPr>
      <t>F.Co.2 - cokel iz prašno barvane Alu pločevine</t>
    </r>
    <r>
      <rPr>
        <sz val="10"/>
        <rFont val="Arial"/>
        <family val="2"/>
        <charset val="238"/>
      </rPr>
      <t xml:space="preserve"> , d=1 mm , rš. 410 mm , horizontalni stiki podloženi s pločevino iste barve </t>
    </r>
  </si>
  <si>
    <r>
      <t xml:space="preserve">— </t>
    </r>
    <r>
      <rPr>
        <u/>
        <sz val="10"/>
        <rFont val="Arial"/>
        <family val="2"/>
        <charset val="238"/>
      </rPr>
      <t>F.Co.3 - cokel iz prašno barvane Alu pločevine</t>
    </r>
    <r>
      <rPr>
        <sz val="10"/>
        <rFont val="Arial"/>
        <family val="2"/>
        <charset val="238"/>
      </rPr>
      <t xml:space="preserve"> , d=1 mm , rš. 150 mm , horizontalni stiki podloženi s pločevino iste barve </t>
    </r>
  </si>
  <si>
    <r>
      <t xml:space="preserve">— </t>
    </r>
    <r>
      <rPr>
        <u/>
        <sz val="10"/>
        <rFont val="Arial"/>
        <family val="2"/>
        <charset val="238"/>
      </rPr>
      <t>F.Co.4 - cokel iz prašno barvane Alu pločevine</t>
    </r>
    <r>
      <rPr>
        <sz val="10"/>
        <rFont val="Arial"/>
        <family val="2"/>
        <charset val="238"/>
      </rPr>
      <t xml:space="preserve"> , d=0,7 mm , rš. 200 mm , horizontalni stiki podloženi s pločevino iste barve </t>
    </r>
  </si>
  <si>
    <t>ODVODNJAVANJE</t>
  </si>
  <si>
    <t>Izdelava, dobava in montaža varnostnih prelivov vključno s prirobnicami  in ustrezno tesnilno folijo / manšeto</t>
  </si>
  <si>
    <t>Dobava in vgradnja ogrevanega odtoka  za ravne strehe s horizontalnim izlivom , kompatibilnega za vgradnjo v sestavo strehe z bitumensko izolacijo:</t>
  </si>
  <si>
    <t>PP cevi DN 110 mm.</t>
  </si>
  <si>
    <t>Dobava in montaža  meteornih odtočnih zvočnoizolativnih  brezšumnih PP troslojnih cevi ( npr. Poliphon  , stopnja dušenja zvoka 19 Db)</t>
  </si>
  <si>
    <t>cevi za odtok meteornih  voda, varjene,  kompletno z vsemi fazonskimi kosi in vogalnimi ter  pritrdilnim in tesnilnim materialom istega proizvajalca vključno z izvedbo hidroizolativnega tesnenja prebojev ( vgradnja tesnilnih manšet ). V notranjosti objekta uporaba zvočno izolativnih sistemskih cevnih objemk ( npr. Policlamp ). Montažo v celoti izvajati skladno z navodili ter priporočili proizvajaca.  Montaža od priklopa na strešne  odtoke  do peskolovov.</t>
  </si>
  <si>
    <t xml:space="preserve">ognjevarna objemka  ( kot npr. Pacifyre ) </t>
  </si>
  <si>
    <t xml:space="preserve">kos </t>
  </si>
  <si>
    <t>Izdelava, dobava in montaža zaključne talne obrobe  iz Alu pločevine  na podzidku pritličja:</t>
  </si>
  <si>
    <r>
      <t>—</t>
    </r>
    <r>
      <rPr>
        <u/>
        <sz val="10"/>
        <rFont val="Arial"/>
        <family val="2"/>
        <charset val="238"/>
      </rPr>
      <t xml:space="preserve"> cokel iz prašno barvane Alu pločevine</t>
    </r>
    <r>
      <rPr>
        <sz val="10"/>
        <rFont val="Arial"/>
        <family val="2"/>
        <charset val="238"/>
      </rPr>
      <t xml:space="preserve"> , d=1 mm , rš. 180 mm , horizontalni stiki podloženi s pločevino iste barve </t>
    </r>
  </si>
  <si>
    <t>Izdelava, dobava in montaža demontažne maske iz  Alu pločevine pod elektro omarico:</t>
  </si>
  <si>
    <r>
      <t>—</t>
    </r>
    <r>
      <rPr>
        <u/>
        <sz val="10"/>
        <rFont val="Arial"/>
        <family val="2"/>
        <charset val="238"/>
      </rPr>
      <t xml:space="preserve"> maska iz prašno barvane Alu pločevine</t>
    </r>
    <r>
      <rPr>
        <sz val="10"/>
        <rFont val="Arial"/>
        <family val="2"/>
        <charset val="238"/>
      </rPr>
      <t xml:space="preserve"> , d=1 mm , h=115 cm , rš. = 150 cm </t>
    </r>
  </si>
  <si>
    <r>
      <t xml:space="preserve">— </t>
    </r>
    <r>
      <rPr>
        <u/>
        <sz val="10"/>
        <rFont val="Arial"/>
        <family val="2"/>
        <charset val="238"/>
      </rPr>
      <t>Toplotna izolacija</t>
    </r>
    <r>
      <rPr>
        <sz val="10"/>
        <rFont val="Arial"/>
        <family val="2"/>
        <charset val="238"/>
      </rPr>
      <t>: toplotno izolacijski sloj iz Polyisociuranatnih plošč iz trde pene  (PIR) ,  , obojestransko kaširanih z alu folijo, koeficient toplotne prevodnosti 0,022 W/mK, kot npr. Bauder PIR FA  ,</t>
    </r>
    <r>
      <rPr>
        <u/>
        <sz val="10"/>
        <rFont val="Arial"/>
        <family val="2"/>
        <charset val="238"/>
      </rPr>
      <t xml:space="preserve"> višina izolacije 40 cm  , debelina 24 cm</t>
    </r>
  </si>
  <si>
    <r>
      <t xml:space="preserve">— </t>
    </r>
    <r>
      <rPr>
        <u/>
        <sz val="10"/>
        <rFont val="Arial"/>
        <family val="2"/>
        <charset val="238"/>
      </rPr>
      <t>Toplotna izolacija</t>
    </r>
    <r>
      <rPr>
        <sz val="10"/>
        <rFont val="Arial"/>
        <family val="2"/>
        <charset val="238"/>
      </rPr>
      <t xml:space="preserve">  iz Polyisociuranatnih plošč iz trde pene  (PIR)  ; koeficient toplotne prevodnosti 0,027 W/mK , kot npr. Bauder PIR FA , plošče so lepljene montažno s PU Schaum na parno zaporo, </t>
    </r>
    <r>
      <rPr>
        <u/>
        <sz val="10"/>
        <rFont val="Arial"/>
        <family val="2"/>
        <charset val="238"/>
      </rPr>
      <t>debelina 8,0 cm , višina 30 cm</t>
    </r>
  </si>
  <si>
    <t>Izdelava, dobava in montaža zaključne talne obrobe  iz Alu pločevine  na podzidku pritličja / loža:</t>
  </si>
  <si>
    <r>
      <t>—</t>
    </r>
    <r>
      <rPr>
        <u/>
        <sz val="10"/>
        <rFont val="Arial"/>
        <family val="2"/>
        <charset val="238"/>
      </rPr>
      <t xml:space="preserve"> cokel iz prašno barvane Alu pločevine</t>
    </r>
    <r>
      <rPr>
        <sz val="10"/>
        <rFont val="Arial"/>
        <family val="2"/>
        <charset val="238"/>
      </rPr>
      <t xml:space="preserve"> , d=0,7 mm , rš. 550 mm , horizontalni stiki podloženi s pločevino iste barve </t>
    </r>
  </si>
  <si>
    <t>Dobava in vgrajevanje podložnega betona pod talno ploščo</t>
  </si>
  <si>
    <t>Izravnana podlaga: podložni  beton C12/15 debeline 10 cm, zaglajena površina.</t>
  </si>
  <si>
    <t>Preseka do vključno fi 12 mm ( jeklo S 500 B )</t>
  </si>
  <si>
    <t>Preseka nad fi 12 mm ( jeklo S 500 B )</t>
  </si>
  <si>
    <t>Armaturne mreže ( netto) ( jeklo S 500 A )</t>
  </si>
  <si>
    <t>Pripravljalna in druga dela</t>
  </si>
  <si>
    <t>— Pri izdelavi ponudbe ter pri izvedbi  je potrebno upoštevati v celoti Načrt gradbenih konstrukcij in Načrt arhitekture  ter še posebno upoštevati karakteristike za  betone  ki so  navedene v tehničnih poročilih  ( sestavah) zgoraj navedenih načrtov. Recepturo in vgrajevanje betona obdela tehnolog za betone z elaboratom PIBK</t>
  </si>
  <si>
    <t>— Pred izvedbo armiranobetonskih del je potrebno preveriti zadnje veljavne podatke o kvaliteti betona in armature in jih upoštevti pri sami gradnji . Vsa izvedba na podlagi končnih načrtov armature.</t>
  </si>
  <si>
    <t>— V ceni je potrebno upoštevati izvedbo vseh delovnih stikov (v sodelovanju s statikom), negovanje betona ter vsa ostala dela potrebna za kvalitetno izvedbo betonov.</t>
  </si>
  <si>
    <t>— V kolikor ni v projektni dokumentaciji, razpisu in v teh zahtevah drugače določeno se bodo vsa dela z betonom izvajal skladno s slovenskimi standardi SIST EN 206-1, SIST EN 1026, SIST EN 1008, SIST EN 13670 in nacionalnim dodatkom SIST EN 13670:2010/A101.
Recepture betona morajo biti prilagojene zahtevanemu trdnostnemu razredu, vodotesnosti in ustrezne obstojnosti  ter omejenemu krčenju kjer je to predvideno.</t>
  </si>
  <si>
    <t>TESARSKA DELA   SKUPAJ:</t>
  </si>
  <si>
    <t>stranice - obod  temeljne plošče višine  do 40cm.</t>
  </si>
  <si>
    <t>stranice - obod  temeljne plošče višine  do 30cm.</t>
  </si>
  <si>
    <t>Dobava, montaža in demontaža  dvostranskega opaža ravnih betonskih sten ( stene jaškov )</t>
  </si>
  <si>
    <t xml:space="preserve">stene višine 24 cm </t>
  </si>
  <si>
    <t xml:space="preserve">stene višine 38 cm </t>
  </si>
  <si>
    <t>V betonski plošči deb. 40 cm.</t>
  </si>
  <si>
    <t>40 / 20 cm</t>
  </si>
  <si>
    <t>v enotni ceni zajeti izvedbo vodotesnosti cevnih prebojev skozi talno ploščo in stene jaškov</t>
  </si>
  <si>
    <t>Dobava, montaža, demontaža in amortizacija delavnih premičnih odrov višine do 2,5 m. Upoštevana enkratna netto  tlorisna površina.</t>
  </si>
  <si>
    <t>— Fina površinska izravnava - tesnilno izravnalni sloj ( dvokomponentna elastična tesnilna masa na epoksidni osnovi  ( npr.Sikadur 331 W, poraba cca 0,5 – 2 kg odvisno od podlage), vključno s  tesnilnimi trakovi, (stiki med ploščami so prekriti z bandažnimi trakovi, šir 30cm)  vogalniki in manšetami, dva nanosa-križno</t>
  </si>
  <si>
    <t>— Osnovni premaz-primer (npr.Sikagard 183W CR + 5% vode, poraba 0,2 kg/m2) . Nanos osnovnega premaza v enem sloju.</t>
  </si>
  <si>
    <t xml:space="preserve">— Finalni premaz: epoksi barva formulirana za čiste prostore
(CR= Clean Room Suitable), z nizko emisijo VOC/AMC
(Volatile Organic Compouds/Airborne Molecular Contaminants),
disperzijska, mehansko in kemično (medicinska razkužila) odporna na mokro čiščenje in občasno drgnjenje, vodotesna, (kot je Sikagard 183W CR, 0,5kg/m2),
barvni odtenek po izboru projektanta iz NCS ali RAL barvne palete,
nanos v štirih premazih (skupaj 400μm)
</t>
  </si>
  <si>
    <t>SUHOMONTAŽNA DELA</t>
  </si>
  <si>
    <t>—V vseh enotnih cenah upoštevati vse zakljuke, izreze, prilagoditve in potrebne zaključke mavčnokartonskih sten  ter pritrdilni, sidrni material, podkonstrukcijo, bandažiranje in kitanje stikov mavčnokartonskih plošč, skladno z detajli ter navodili  za vgradnjo s strani proizvajalca in skladno z načrti arhitekture.</t>
  </si>
  <si>
    <t>— Pri predizmerah so upoštevane netto  količine sten in oblog.</t>
  </si>
  <si>
    <t>—Za vsa pritrjevanja v suhomontažne mavčnokartonske predelne stene se uporabljajo originalna pritrdilna sredstva ( vijaki, vložki)  iz asortimana proizvajalca suhomontažnih sten ( KOT NPR. Knauf kovinski vložek z vijakom M 5 ali M6 ter Knauf Hartmut vložek z vijakom M5).</t>
  </si>
  <si>
    <t xml:space="preserve">— V predelu , ročajev, zložljivega sedeža  (kopalnica , sanitarije za gibalno ovorane) , se  kot ojačitev med stojke vpne ojačitvena večslojna (vezana) plošča iz brezovega lesa, vodoodporna v debelini 24mm- Knaufova univerzalna traverza 555/300/24mm.  Skladno s tipskim detajlom  W234.  Dimenzije lesenih vezanih vodoodpornih ojačitvenih plošč je potrebno prilagoditi razmakom vertikalnih jeklenih profilov suhomontažne podkonstrukcije!  </t>
  </si>
  <si>
    <t xml:space="preserve">—V vseh enotnih cenah upoštevati tudi vse ojačitvene profile UA ustrezne širine v mavčnokartonskih stenah za predpripravo vgradnje vrat, zasteklitvenih sten in ostalih elementov opreme skladno z detajli ter navodili  za vgradnjo s strani proizvajalca. </t>
  </si>
  <si>
    <t xml:space="preserve">Dobava in montaža predelnih sten skupne debeline 12,5 cm, v sestavi  "MK.1": </t>
  </si>
  <si>
    <t xml:space="preserve">— Stenska obloga: mavčno kartonske plošče, vlagoodporna (GKBI) v dveh slojih 2x12.5mm, deb.2,5 cm
</t>
  </si>
  <si>
    <t>—Vse podkonstrukcije za vgradnjo  sanitarnih  elementov se izvajajo skladno z sistemom ( kot. Npr. Knauf W21 oziroma po načrtu strojnih instalacij.  Predstenske inštalacijske obloge mokrih prostorov se izvedejo v kombinaciji s sistemskimi ogrodji za namestitev sanitarnih elementov W221 ( umivalniki) , W223 ( wc školjke z vgradnim kotličkom) , W222U ( pisoarji) v kombinaciji z UA profili</t>
  </si>
  <si>
    <t xml:space="preserve"> —navedene izolacije iz kamene in mineralne volne so del požarne zaščite v sklopu z lesenimi nosilnimi stenami </t>
  </si>
  <si>
    <t>—pri izvedbi je potrebno na vseh robnih in vogalnih zaklučkih uporabiti sistemske pvc in kovinske profile</t>
  </si>
  <si>
    <t>—za horizontalne razvode inštalacij se predvidijo ustrezne vertikalne stojke s predpripravljenimi zarezami</t>
  </si>
  <si>
    <t xml:space="preserve">Dobava in montaža predelnih sten skupne debeline 15,0 cm, v sestavi  "MK.1a": </t>
  </si>
  <si>
    <t xml:space="preserve">(enojna podkonstrukcija, dvojna GK obloga, v sistemu kot je Knauf W112)  </t>
  </si>
  <si>
    <t xml:space="preserve">(enojna podkonstrukcija, dvojna GK obloga, v sistemu kot je Knauf W112 )  </t>
  </si>
  <si>
    <t xml:space="preserve">Dobava in montaža predelnih inštalacijskih sten z dvojno podkonstrukcijo , sten skupne debeline 30,0 cm, v sestavi  "MK.2": </t>
  </si>
  <si>
    <t xml:space="preserve">(dvojna podkonstrukcija, dvojna GK obloga, v sistemu kot je Knauf W116)  </t>
  </si>
  <si>
    <t xml:space="preserve">(dvojna podkonstrukcija, dvojna GK obloga, v sistemu kot je Knauf W626 , Rw =58 dB )  </t>
  </si>
  <si>
    <t xml:space="preserve">— Stenska obloga: trde mavčno kartonske plošče, diamant (GKFI) v dveh slojih 2x12.5mm, deb.2,5 cm
</t>
  </si>
  <si>
    <t>* zračni sloj - medprostor za inštalacije</t>
  </si>
  <si>
    <t xml:space="preserve">— Podkonstrukcija: stenski ploč. profili CW 50/50/0.6mm na razstojih 62,5cm, vmes filc iz samonosne steklene volne  deb. 150mm - vstavljen v področje Fe nosilca (npr. Knuf Insulation Decibel ,  Akustik board ) 
</t>
  </si>
  <si>
    <t xml:space="preserve">* Fe nosilec </t>
  </si>
  <si>
    <t xml:space="preserve">Dobava in montaža predelnih zvočnoizolativnih sten z dvojno podkonstrukcijo ( večnamenska dvorana ) , sten skupne debeline 30,0 cm, v sestavi  "MK.3": </t>
  </si>
  <si>
    <t>SUHOMONTAŽNA DELA  SKUPAJ:</t>
  </si>
  <si>
    <t xml:space="preserve">Dobava in montaža zvočnoizolativne predelne stene skupne debeline 12,5 cm, v sestavi  "MK.4": </t>
  </si>
  <si>
    <t xml:space="preserve">(enojna podkonstrukcija, dvojna GK obloga, v sistemu kot je Knauf W112, Rw =54 dB,  )  </t>
  </si>
  <si>
    <t xml:space="preserve">— Stenska obloga: mavčno kartonske plošče,  (GKB) v dveh slojih 2x12.5mm, deb.2,5 cm
</t>
  </si>
  <si>
    <t xml:space="preserve">— Stenska obloga: mavčno kartonske plošče (GKB) v dveh slojih 2x12.5mm, deb.2,5 cm
</t>
  </si>
  <si>
    <t xml:space="preserve">Dobava in montaža predstenske zvočnoizolativne inštalacijske obloge skupne debeline 7,5 cm, v sestavi  "Mko.1": </t>
  </si>
  <si>
    <t xml:space="preserve">— Podkonstrukcija : ploč. pocinkani  stropni C- profili  , 60/27mm, na max. osnem razmaku  62.5 cm,  pritrjeni z direktnimi akustičnimi držali v leseno masivno   steno, držala so na razstojih ≤150cm in so podložena s tesnilnim trakom , vmesni prostor
zapolnjen  z akustično izolacijo iz kamene volne (npr. Knuf DP8 Naturboard Ventacusto deb. 50mm )
</t>
  </si>
  <si>
    <t xml:space="preserve">— Stenska obloga: mavčno kartonske plošče , vodoodporne (GKBI) v dveh slojih 2x12.5mm, deb.2,5 cm
</t>
  </si>
  <si>
    <t>(enojna podkonstrukcija CW75, dvojna obloga,  v kot v sistemu Knauf W626, Rw’=51 Db )</t>
  </si>
  <si>
    <t xml:space="preserve">— Podkonstrukcija za oblogo: ploč. pocinkani Profili  CW75, , vmes filc iz samonosne steklene volne  deb. 50mm (npr. Knuf Insulation Decibel ,  Akustik board ) </t>
  </si>
  <si>
    <t>— Podkonstrukcija za oblogo: ploč. pocinkani Profili  CW75, , vmes akustična izolacija iz kamene volne (npr. Knuf DP8 Naturboard Ventacusto ) , d=50 mm</t>
  </si>
  <si>
    <t xml:space="preserve">Dobava in montaža predstenske prostostoječe  obloge skupne debeline 10,0 cm, v sestavi  "Mko.2": </t>
  </si>
  <si>
    <t xml:space="preserve">Dobava in montaža predstenske prostostoječe zvočnoizolativne obloge skupne debeline 10,0 cm, v sestavi  "Mko.2z": </t>
  </si>
  <si>
    <t xml:space="preserve">Dobava in montaža predstenske prostostoječe zvočnoizolativne obloge skupne debeline 12,5 cm, v sestavi  "Mko.3": </t>
  </si>
  <si>
    <t>— Podkonstrukcija za oblogo: ploč. pocinkani Profili  CW100, , vmes akustična izolacija iz kamene volne (npr. Knuf DP8 Naturboard Ventacusto ) , d=50 mm</t>
  </si>
  <si>
    <t>(enojna podkonstrukcija CW100, dvojna obloga,  v kot v sistemu Knauf W626, Rw’=51 Db )</t>
  </si>
  <si>
    <t xml:space="preserve">— Podkonstrukcija za oblogo: ploč. pocinkani  stropni C- profili  , 60/27mm, na max. osnem razmaku  62.5 cm,  pritrjeni z direktnimi akustičnimi držali v leseno masivno   steno, držala so na razstojih ≤150cm in so podložena s tesnilnim trakom , vmesni prostor
zapolnjen z akustično izolacijo iz kamene volne (npr. Knuf DP8 Naturboard Ventacusto ali enakovredno ) deb. 50mm
</t>
  </si>
  <si>
    <t xml:space="preserve">Dobava in montaža predstenske  zvočnoizolativne obloge skupne debeline 8,0 cm, v sestavi  "Mko.4": </t>
  </si>
  <si>
    <t xml:space="preserve">Dobava in montaža predstenske prostostoječe zvočnoizolativne obloge skupne debeline 12,5 cm, v sestavi  "Mko.5": </t>
  </si>
  <si>
    <t xml:space="preserve">— Stenska obloga: mavčno kartonske plošče , vodoodporne (GKB) v dveh slojih 2x12.5mm, deb.2,5 cm
</t>
  </si>
  <si>
    <t>(enojna podkonstrukcija , dvojna obloga v sistemu  npr. Knauf  W623C ali enakovredno, Rw’ min.=51 Db )</t>
  </si>
  <si>
    <t>(dvojna obloga,  v kot v sistemu Knauf W61 )</t>
  </si>
  <si>
    <t>— Stenska obloga: mavčno kartonske plošče , požarne  (GKFI) v dveh slojih 2x15 mm, deb.3,0 cm</t>
  </si>
  <si>
    <t xml:space="preserve">— Stenska obloga: mavčno kartonske plošče , požarne  (GKFI) v dveh slojih 2x12,5 mm, deb.2,5 cm
</t>
  </si>
  <si>
    <t xml:space="preserve">Dobava in montaža kontaktne obloge skupne debeline 2,5 cm, v sestavi  "Mko.7": </t>
  </si>
  <si>
    <t>— Stenska obloga: mavčno kartonske plošče , vlagoodporne  (GKBI) v dveh slojih 2x12,5mm, deb.2,5 cm</t>
  </si>
  <si>
    <t>*parozaporni sloj : is sestave strehe S.1  ( kot npr. Bauder THERM DS1 DUO ), vertikalno nameščen pod oblogo</t>
  </si>
  <si>
    <t xml:space="preserve">Dobava in montaža požarne obloge v inštalacijskih jaških , v sestavi  "Mko.P": </t>
  </si>
  <si>
    <t>(v sistemu  npr. Knauf  628A ali B  ali Promat )</t>
  </si>
  <si>
    <t xml:space="preserve">požarne plošče (kot npr. Knauf GKFI ali Promat požarne plošče) v dveh slojih 2x15 mm, kot zapore ali obloge znotraj inštalacijskih jaškov na kovinski podkonstrukciji ali kontaktno montirane , izvedba z vsemi robnimi zaključki po detajlih proizvajalca za doseganje EI60 </t>
  </si>
  <si>
    <t>—  Standardna revizijska loputa za spuščene strope in lahke pregradne stene s kovinsko podkonstrukcijo , loputa s kovinsko podkonstrukcijo prilagojeno za vgradnjo gips-karton plošče kot finalnega sloja ( sistemska rešitev kot npr. Knauf  Revo 25 )</t>
  </si>
  <si>
    <t>SUHOMONTAŽNE GIPS-KARTON STENE IN OBLOGE</t>
  </si>
  <si>
    <t>SUHOMONTAŽNE LESENE OBLOGE</t>
  </si>
  <si>
    <t xml:space="preserve">— lesena obloga višine 320 cm : križno lepljena, troslojna lesena plošča ( SWP / 2 po EN 13353, EN 13986) ,   npr. Tilly ali enakovredno), skupna debelina plošče 19 mm , debelina finalnega sloja 5,5mm, kvaliteta vidne površine A/B ( 0/B po EN 13017-1 ) , dimenzije plošče 4000/2050 mm,  nevidna pritrditev na leseno podkonstrukcijo z lesnimi mozniki in lepljenjem, zaščitena s prozornim lazurnim premazom </t>
  </si>
  <si>
    <t>(enojna podkonstrukcija CW75, dvojna obloga,  v kot v sistemu Knauf W628A, Rw’=51 Db )</t>
  </si>
  <si>
    <t xml:space="preserve">— Stenska obloga: mavčno kartonske plošče , požarne (GKFI) v dveh slojih 2x12.5mm, deb.2,5 cm
</t>
  </si>
  <si>
    <t xml:space="preserve">Dobava in montaža predstenske požarne , prostostoječe obloge skupne debeline 10,0 cm, v sestavi  "Ol.2": </t>
  </si>
  <si>
    <t>splošni opis</t>
  </si>
  <si>
    <r>
      <t xml:space="preserve">— Zaščita obloge </t>
    </r>
    <r>
      <rPr>
        <b/>
        <sz val="10"/>
        <rFont val="Arial"/>
        <family val="2"/>
        <charset val="238"/>
      </rPr>
      <t>( sestava P.0)</t>
    </r>
    <r>
      <rPr>
        <sz val="10"/>
        <rFont val="Arial"/>
        <family val="2"/>
        <charset val="238"/>
      </rPr>
      <t xml:space="preserve"> : zaščitni tankoslojni premaz iz naravnega voska mat izgled ( kot npr.  Teknowax 1160 ) </t>
    </r>
  </si>
  <si>
    <r>
      <rPr>
        <b/>
        <sz val="10"/>
        <rFont val="Arial"/>
        <family val="2"/>
        <charset val="238"/>
      </rPr>
      <t xml:space="preserve">OL.1 </t>
    </r>
    <r>
      <rPr>
        <sz val="10"/>
        <rFont val="Arial"/>
        <family val="2"/>
        <charset val="238"/>
      </rPr>
      <t>- lesena obloga 19 mm, podkonstrukcija 40/20mm, izolacija debeline 4 cm , zaščita P.0</t>
    </r>
  </si>
  <si>
    <t xml:space="preserve">— vrata v nivoju stenske obloge - dim. 110 / 166 cm, trislojna lepljena plošča iz smrekovega lesa debeline 42 mm , izrez za odpiranje fi 60 mm , vgrajen magnetni zapiralni mehanizem , tečaji - osno odpiranje - kovinski nasadili na zgornji in spodnji ploskvi vratnega krila
</t>
  </si>
  <si>
    <t xml:space="preserve">v izdelavo obloge zajeti vrata 110/166 cm </t>
  </si>
  <si>
    <r>
      <rPr>
        <b/>
        <sz val="10"/>
        <rFont val="Arial"/>
        <family val="2"/>
        <charset val="238"/>
      </rPr>
      <t xml:space="preserve">OL.2 </t>
    </r>
    <r>
      <rPr>
        <sz val="10"/>
        <rFont val="Arial"/>
        <family val="2"/>
        <charset val="238"/>
      </rPr>
      <t>- lesena obloga 19 mm, podkonstrukcija 60/30mm , zaščita P.0</t>
    </r>
  </si>
  <si>
    <r>
      <rPr>
        <b/>
        <sz val="10"/>
        <rFont val="Arial"/>
        <family val="2"/>
        <charset val="238"/>
      </rPr>
      <t xml:space="preserve">OL.3 </t>
    </r>
    <r>
      <rPr>
        <sz val="10"/>
        <rFont val="Arial"/>
        <family val="2"/>
        <charset val="238"/>
      </rPr>
      <t>- lesena obloga 19 mm, podkonstrukcija 40/40mm, izolacija debeline 4 cm , zaščita P.0</t>
    </r>
  </si>
  <si>
    <r>
      <rPr>
        <b/>
        <sz val="10"/>
        <rFont val="Arial"/>
        <family val="2"/>
        <charset val="238"/>
      </rPr>
      <t xml:space="preserve">OL.4 </t>
    </r>
    <r>
      <rPr>
        <sz val="10"/>
        <rFont val="Arial"/>
        <family val="2"/>
        <charset val="238"/>
      </rPr>
      <t>- lesena obloga 19 mm, kontaktna montaža brez podkonstrukcije, zaščita P.0</t>
    </r>
  </si>
  <si>
    <t>— vmesni prostor podkonstrukcije zapolnjen z akustično / požarno  izolacijo iz kamene volne (npr. Knuf DP8 Naturboard Ventacusto ali enakovredno ) * kjer je navedeno v postavki sestave</t>
  </si>
  <si>
    <t>— Stenska obloga: mavčno kartonske plošče , v enem sloju 15 mm ( GKF) , pritrjene na izvedeno leseno podkonstrukcijo lesenih oblog nad nivojem spuščenega stropa ( višina obloge 70 cm)</t>
  </si>
  <si>
    <r>
      <rPr>
        <b/>
        <sz val="10"/>
        <rFont val="Arial"/>
        <family val="2"/>
        <charset val="238"/>
      </rPr>
      <t xml:space="preserve">OL.5 </t>
    </r>
    <r>
      <rPr>
        <sz val="10"/>
        <rFont val="Arial"/>
        <family val="2"/>
        <charset val="238"/>
      </rPr>
      <t>- lesena obloga 19 mm, podkonstrukcija 40/20mm ( montaža na profile CW50 zapore spuščenega stropa) , zaščita P.0</t>
    </r>
  </si>
  <si>
    <t xml:space="preserve">Dobava in montaža kontaktne obloge skupne debeline 3,0 cm, v sestavi  "Mko.6, Ol.3": </t>
  </si>
  <si>
    <t xml:space="preserve">Dobava in montaža kontaktne obloge skupne debeline 3,0 cm, v sestavi  "Ol.4": </t>
  </si>
  <si>
    <t>— Stenska obloga: trde mavčno kartonske plošče Knauf Diamant  v dveh slojih 2x15 mm, deb.3,0 cm</t>
  </si>
  <si>
    <t>SLIKOPLESKARSKA DELA  SKUPAJ:</t>
  </si>
  <si>
    <t>— Finalna obdelava obloge: izravnano v kvaliteti Q2, z gladilno maso (NPR. Jubolin P25 ali podobno ), na predhodni kontaktni premaz</t>
  </si>
  <si>
    <t xml:space="preserve">Slikanje mavčno kartonskih stropov v sestavi "St.2" </t>
  </si>
  <si>
    <t xml:space="preserve">— Finalno barvanje: z disperzijsko stensko barvo za notranje prostore,  dvojni premaz, mat, ( kot npr. Juppol Gold) ,  barvni odtenek po izboru projektanta, </t>
  </si>
  <si>
    <t>Slikanje mavčno kartonskih sten  sestavi "MK.1, MK.1a, MK.2 , Mko.1, Mko.2, Mko.2z,  Mko.3, Mko.6"</t>
  </si>
  <si>
    <t xml:space="preserve">— Finalno barvanje: z disperzijsko stensko barvo za notranje prostore,  dvojni premaz, mat, bela , barvni odtenek po izboru projektanta, </t>
  </si>
  <si>
    <t>Lakiranje lesenih križnolepljenih sten nosilne konstrukcije</t>
  </si>
  <si>
    <r>
      <t xml:space="preserve">— </t>
    </r>
    <r>
      <rPr>
        <b/>
        <sz val="10"/>
        <rFont val="Arial"/>
        <family val="2"/>
        <charset val="238"/>
      </rPr>
      <t>sestava P.0</t>
    </r>
    <r>
      <rPr>
        <sz val="10"/>
        <rFont val="Arial"/>
        <family val="2"/>
        <charset val="238"/>
      </rPr>
      <t xml:space="preserve"> : zaščitni tankoslojni premaz iz naravnega voska mat izgled ( kot npr.  Teknowax 1160 ) </t>
    </r>
  </si>
  <si>
    <t>Dobava in montaža ojačitev v predelnih stenah za montažo opreme</t>
  </si>
  <si>
    <t>—  podlaga iz vlagoodpornih vezanih plošč deb. 1,25 cm, montaža na CW profile mavčnokartonskih sten.</t>
  </si>
  <si>
    <t>Dobava in montaža sistemskega ogrodja za pritrditev sanitarne opreme</t>
  </si>
  <si>
    <t>—   umivalniki ( npr. Knauf W221 )</t>
  </si>
  <si>
    <t>—  wc školjke z vgradnim kotličkom ( npr. Knauf  W223 )</t>
  </si>
  <si>
    <t>—   pisoarji( npr. Knauf W222U )</t>
  </si>
  <si>
    <t xml:space="preserve">— obloga: mavčno-kartonske plošče, navadne  (GKB),
deb. 12,5mm, v enem sloju
</t>
  </si>
  <si>
    <t xml:space="preserve">— podkonstrukcija za spuščeni strop in medprostor za napeljave: dvojno letvanje (nosilne in montažne letve) iz CD pocinkanih profilov 60/27mm,  na antivibracijskih žičnih obešalih, v rastru 100/90cm
</t>
  </si>
  <si>
    <t>Izdelava, dobava in montaža tipskih revizijskih loput v mavčnokartonski oblogi , oznaka sheme "Rl.1, St.2.R":</t>
  </si>
  <si>
    <t>SUHOMONTAŽNI LESENI STROP</t>
  </si>
  <si>
    <r>
      <t xml:space="preserve">Dobava in montaža spuščenega mavčno-kartonskega  stropa v sestavi "St.2" </t>
    </r>
    <r>
      <rPr>
        <sz val="10"/>
        <rFont val="Arial"/>
        <family val="2"/>
        <charset val="238"/>
      </rPr>
      <t>( višina obešanja 70 cm )</t>
    </r>
    <r>
      <rPr>
        <b/>
        <sz val="10"/>
        <rFont val="Arial"/>
        <family val="2"/>
        <charset val="238"/>
      </rPr>
      <t xml:space="preserve"> :</t>
    </r>
  </si>
  <si>
    <r>
      <t>Dobava in montaža spuščenega stropa iz lesenih letev v sestavi "St.1"</t>
    </r>
    <r>
      <rPr>
        <sz val="10"/>
        <rFont val="Arial"/>
        <family val="2"/>
        <charset val="238"/>
      </rPr>
      <t xml:space="preserve"> ( višina obešanja 70 cm ), izdelava po shemah in detajlih </t>
    </r>
    <r>
      <rPr>
        <b/>
        <sz val="10"/>
        <rFont val="Arial"/>
        <family val="2"/>
        <charset val="238"/>
      </rPr>
      <t>:</t>
    </r>
  </si>
  <si>
    <t xml:space="preserve">— Podkonstrukcija za spuščeni strop ( kot npr. sistem Knauf D112 ) - dvonivojska  (nosilne in montažne letve) iz CD pocinkanih profilov 60/27mm, v rastru cca 100/41,7cm, na antivibracijskih žičnih obešalih, v rastru cca 100/800cm , toga kovinska obešala razreda nosilnosti 0,4 KN ( kot npr. ‘Knauf nonius’ ) , letve podkonstrukcije barvane v črno barvo 
</t>
  </si>
  <si>
    <r>
      <t>Dobava in montaža spuščenega stropa stopnic  iz križno lepljenih lesenih plošč v sestavi "St.4"</t>
    </r>
    <r>
      <rPr>
        <sz val="10"/>
        <rFont val="Arial"/>
        <family val="2"/>
        <charset val="238"/>
      </rPr>
      <t xml:space="preserve"> , izdelava po shemah in detajlih </t>
    </r>
    <r>
      <rPr>
        <b/>
        <sz val="10"/>
        <rFont val="Arial"/>
        <family val="2"/>
        <charset val="238"/>
      </rPr>
      <t>:</t>
    </r>
  </si>
  <si>
    <t xml:space="preserve">— Podkonstrukcija : okvir iz lesene masive 60x60mm pritrjen bočno v lesene nosilne stene stopnišča in stopniščne ograje ( razpon stopnic je 170 cm )  </t>
  </si>
  <si>
    <t>— Finalna obloga : križno lepljena, troslojna lesena plošča ( SWP / 2 po EN 13353, EN 13986) ,   npr. Tilly ali enakovredno), skupna debelina plošče 19 mm , debelina finalnega sloja 5,5mm, kvaliteta vidne površine A/B ( 0/B po EN 13017-1 ) , nevidna pritrditev na podlago z lepljenjem in fiksiranjem vertikal preko utorov v robu plošč</t>
  </si>
  <si>
    <t>zaščitni transparentni protipožarni premaz za doseganje B-s1, D0 ( sestava P.1)</t>
  </si>
  <si>
    <t>SUHOMONTAŽNI GIPS-KARTON STROP IN OBLOGE</t>
  </si>
  <si>
    <t>Dobava in montaža akustične stropne obloge v sestavi "St.A"  :</t>
  </si>
  <si>
    <t xml:space="preserve">—  plošče iz mineralne volne d=100 mm (  ( kot npr. URSA FDP2 1250/600 mm) , z ene strani oblepljene s steklenim voalom ( barva po izboru projektanta ) , montirane s sidri na stropno etažno ploščo v trakovih
</t>
  </si>
  <si>
    <t xml:space="preserve">— Podkonstrukcija: stenski ploč. profili CW 100/50/0.6mm na razstojih 62,5cm, vmes filc iz samonosne steklene volne  deb. 50mm (npr. Knuf Insulation Decibel  ) deb. 10,0 cm. 
</t>
  </si>
  <si>
    <t xml:space="preserve">— Podkonstrukcija: stenski ploč. profili CW 100/50/0.6mm na razstojih 62,5cm, vmes filc iz samonosne steklene volne  deb. 50mm (npr. Knuf Insulation Decibel ) deb. 10,0 cm. 
</t>
  </si>
  <si>
    <t xml:space="preserve">— Podkonstrukcija: stenski ploč. profili CW 100/50/0.6mm na razstojih 62,5cm, vmes filc iz samonosne steklene volne  deb. 50mm (npr. Knuf Insulation Decibel) deb. 10,0 cm. 
</t>
  </si>
  <si>
    <t xml:space="preserve">— Podkonstrukcija: stenski ploč. profili CW 50/50/0.6mm na razstojih 62,5cm, vmes filc iz samonosne steklene volne  deb. 150mm - vstavljen v področje Fe nosilca (npr. Knuf Insulation Decibel ) 
</t>
  </si>
  <si>
    <t xml:space="preserve">— Podkonstrukcija: stenski ploč. profili CW 75/50/0.6mm na razstojih 62,5cm, vmes filc iz samonosne steklene volne  deb. 50mm (npr. Knuf Insulation Decibel  ) deb. 7,5 cm. 
</t>
  </si>
  <si>
    <t xml:space="preserve">— Podkonstrukcija: stenski ploč. profili CW 75/50/0.6mm na razstojih 62,5cm, vmes filc iz samonosne steklene volne  deb. 50mm (npr. Knuf Insulation Decibel ) deb. 7,5 cm. 
</t>
  </si>
  <si>
    <t>Dobava in izvedba terazzo tlaka za kabino dvigala v sestavi "T.1.1.D"  :</t>
  </si>
  <si>
    <t>Dobava in izvedba terazzo tlaka v sestavi "T.1.1, T.2.1 , T.2.1a, T.3.1 , T.3.1a"  :</t>
  </si>
  <si>
    <t>— Temeljni penetrirni premaz za sprijemnost vključno s pripravo podlage: dvokomponentni epoksidni, sistemski,  brušenje, dvakratni nanos epoksidnega osnovnega premaza, izravnava ( npr.Sikafloor 156/ 161,poraba cca 0,6 kg/m2 )</t>
  </si>
  <si>
    <t>Dobava in izvedba prefabriciranih AB stopnic terazzo tlaka v sestavi "T.1.8"  :</t>
  </si>
  <si>
    <t>— Lepilo:dvokomponentno poliuretansko izredno fleksibilno lepilo ( npr.Keralastic T , Mapei ali enakovredno ), za nanose do 10mm, brez lezenja na vertikalnih površinah, primerno za lepljenje kamna na leseno površino</t>
  </si>
  <si>
    <t>— Temeljno sprijemni premaz ( npr. Primer DF, Mapei ali enakovredno) nanašati  na očiščeno, odprašeno in suho leseno površino</t>
  </si>
  <si>
    <t>Dobava in izvedba lesenega športnega poda v sestavi "T.2.3"</t>
  </si>
  <si>
    <t>Dobava in izvedba lesene zunanje terase v sestavi  "T.1.9 , S.3"</t>
  </si>
  <si>
    <t>— nivelirna podkonstrukcija  - lesena podlaga iz enakega lesa in višinsko nastavljivi točkovni podstavki iz PVC z gumijastimi podložkami  ( kot npr. Buzon PB03 : 90mm-145mm - sestava T.1.9  /  Buzon PB01 : 101mm-41mm - sestava S.3)</t>
  </si>
  <si>
    <t xml:space="preserve">— Talna obloga: trislojni izgotovljeni  parket jesen (  kot npr. BOEN BOFLEX STADIUM , Sport –jesen : DIN 18032, EN14904, FIBA certificate, FSC ),  debeline 28  mm,dimenzija posameznega panela 2200x 137 x 23mm, deb. zgornjega sloja 3,6mm;  izvedba panela na dvojno pero in dvojni utor (za laminaren  prenos sil); po spodnji strani panela 2 x rezkani utor z vstavljenim Evazote 50 elastičnim trakom ( 5 mm )  za zagotovitev absorbcije pri vadbi ( absorbcija udranega zvoka  L'w=18 dB ) 
ob stenah izvedba zaključnih letev 80 x 30 mm z izvedenimi prezračevalnimi kanali 
</t>
  </si>
  <si>
    <t xml:space="preserve">Opis tehničnih specifikacij sistema:
Površinska zaščita - tovarniško nanešena površinska obdelava izgotovljenega parketa z UV PUR sport lakom T 79 UV – 6 – kratni nanos, zahtevana drsnost , mehanska trdnost po DIN 18032 ter DIN 14904;  premaz talne obloge, odporen na obrabo in praske: nizko emisivni, UV obstojen, 
Zahtevani min . pogoji po EN14904 , tip 4 , absorbcija šokov 59% , deformacija  2,5mm , zvijanje: 86 , odboj žoge : 97 % , kotalna obremenitev: min 1500 N  , odpornost na obrabo po EN 13696   – 2600 ciklov , odpornost na razenje EN 112.73 – SC 3 , pendulum trdota po DIN 53157 – večja od 110 obratov , nevsebovanje PCP  , razred požarne varnosti – Cfl – S1 </t>
  </si>
  <si>
    <t>Dobava in montaža  toplotno-izolativne stropne obloge v sestavi "S.3"  :</t>
  </si>
  <si>
    <t>— Parna zapora: parozaporni sloj visokokvalitetna spolietilenska folija s kontrolirano visoko površinsko napetostjo ( LDPE, politilen nizke gostote, Sd=100 m,  faktor upora difuziji vodne pare 500 000 )   močno parozaporna in namenjena  vgrajevanju na notranji, topli strani  izolacije, pritrjevanje z lepljenjem, deb. 2mm  , stiki lepljeni s sistemskimi leplinimi trakovi (kot npr. Knauf Insulation Homeseal LDS 100),</t>
  </si>
  <si>
    <t xml:space="preserve">— Stenska obloga: mavčno kartonske plošče, požarne  (GKFI) v enem sloju 15mm , podkonstrukcija za oblogo ploč. pocinkani  profili  CW100 </t>
  </si>
  <si>
    <t xml:space="preserve">HL64.1H DN75/110: Horizontalni odtok, kap. 6 l/s, elekt. Ogrevan (navezava na parno zaporo)
HL350: Cevni podaljšek dolžine 13 cm
HL65H: Cevni podaljšek z bitumensko obrobo dolžine 30 cm (navezava na bitumensko hidroizolacijo)
HL160: obroč za odvodnjavanje z  nivoja hidroizolacije
</t>
  </si>
  <si>
    <t>odtoki za ravne strehe ( kot npr.  HL  Hutterer&amp; Lechner )   s pripadajočo prirobnico , tesnilno folijo,  košaro za listje, priključkom za ogrevanje ,  kompletno z vsemi potrebnimi obrobami, tesnilnimi trakovi in drugim tesnilnim materialom</t>
  </si>
  <si>
    <t>odtok Vt.1,2,3,4,5</t>
  </si>
  <si>
    <t>odtok Vt.6</t>
  </si>
  <si>
    <t xml:space="preserve">HL80.3H DN75: Horizontalni odtok, kap. 1 l/s, (navezava na parno zaporo)
HL82: ogrevalni set
2 kom HL340N: Cevni podaljšek dolžine 10 cm
HL85NH: Cevni podaljšek z bitumensko obrobo dolžine 22 cm (navezava na bitumensko hidroizolacijo)
HL180: obroč za odvodnjavanje z  nivoja hidroizolacije
</t>
  </si>
  <si>
    <t xml:space="preserve">HL64.1H DN75/110: Horizontalni odtok, kap. 6 l/s, elekt. Ogrevan (navezava na parno zaporo)
HL65H: Cevni podaljšek z bitumensko obrobo dolžine 30 cm (navezava na bitumensko hidroizolacijo)
HL65: Cevni podaljšek s prirobnico dolžine 30 cm (navezava na geotekstil)
HL160: obroč za odvodnjavanje na  nivoju geotekstila
HL350: Cevni podaljšek dolžine 13 cm (preko vegetacijskega sloja)
</t>
  </si>
  <si>
    <t>c</t>
  </si>
  <si>
    <t>odtok Vt.9,10</t>
  </si>
  <si>
    <t>Dobava in vgradnja linijskega požiralnika iz pocinkanega jekla, s perforiranimi stranicami</t>
  </si>
  <si>
    <t xml:space="preserve">Dobava in vgradnja linijskega požiralnika iz pocinkanega jekla, s perforiranimi stranicami ( kot npr. tip Profiline 13cm , Art. 36806,  ACO d.o.o. ), višinsko nastavljiv Tip III od 108-168 mm , dolžina: 1000 mm  , mrežasta rešetka
iz pocinkanega jekla, mreža 30x10 , zaključna čelna stena , rešetka se priključi horizontalno direktno na iztok
</t>
  </si>
  <si>
    <t>JEKLENE KONSTRUKCIJE</t>
  </si>
  <si>
    <t>Detajli po načrtu gradbenih konstrukcij. Jekleno konstrukcijo, ki je znotraj toplotnega ovoja oz. zaščitena pred vremenskimi vplivi je potrebno zaščititi s temeljnim premazom skladno z ISO 12944-5 za kategorijo rjavenja C2 in trajnostni razred M (5-15 let) ali H (več od 15 let) ( (po tabeli A.1 (stran 14) ali tabeli A.2 (stran 16)). Jekleno konstrukcijo, ki je izpostavljena vremenskim vplivom pa je potrebno zaščititi zaščitnimi premazi skladno z ISO 12944-5 za kategorijo rjavenja C3 in trajnostni razred M (5-15 let) ali H (več od 15 let) ( (po tabeli A.1 (stran 14) ali tabeli A.2 (stran 16)). Protipožarna zaščita jeklenih elementov se izvede s premazom Promapaint SC4 ali ekvivalentnim. Debelina premaza: nosilci 0,30 mm, stebri 1,00 mm. Priprava podlage in izvedba nanosa po navodilih proizvajalca premaza.</t>
  </si>
  <si>
    <t>skupna količina</t>
  </si>
  <si>
    <t>Izdelava , dobava in montaža kovinske konstrukcije iz jeklenih profilov različnih dimenzij - HEB - 180 , 220, 300, 340, 500 / HOP 220/140/12,5 ,  kvaliteta jekla S235  , z vsemi zvari in pritrdilnim materialom , vključno z izvedbo prebojev za inštalacije - fi20 cm -27x , 60/25 cm 2x, 50/25 cm -1x , 35/30 cm -1x</t>
  </si>
  <si>
    <t>Dobava vgradnja lamelnega predpražnika v sestavi  "T.1.7"</t>
  </si>
  <si>
    <r>
      <t xml:space="preserve">Pr.1 </t>
    </r>
    <r>
      <rPr>
        <sz val="10"/>
        <rFont val="Arial"/>
        <family val="2"/>
        <charset val="238"/>
      </rPr>
      <t>dim. 290 / 240 cm</t>
    </r>
  </si>
  <si>
    <r>
      <t xml:space="preserve">Pr.2 </t>
    </r>
    <r>
      <rPr>
        <sz val="10"/>
        <rFont val="Arial"/>
        <family val="2"/>
        <charset val="238"/>
      </rPr>
      <t>- dim. 120 / 100 cm</t>
    </r>
  </si>
  <si>
    <t>lamelni predpražnik za notranjo uporabo pri gosti frekvenci prehodov (npr. Emco Diplomat  517 RCB ali enakovredno) , dimenzije skladno z grafičnim izrisom v shemah, kombinacija tekstilnih in trivrstičnih  krtačnih lamel (1:1),  višina lamele 17mm, širina lamele 29mm,  razmak med lamelami 5mm, vse v svetlosivi barvi ,  vgradni okvir iz Alu kotnega profila 20/30/3mm, zgornji rob profila  izravnan z nivojem finalnega tlaka  (npr. Emco 500/20 ali enakovredno)vgradnja v  predpripravljeno površino ab estriha, dobava po izmeri skupaj z vgradnim alu okvirjem</t>
  </si>
  <si>
    <t xml:space="preserve">pod predpražnikom protiprašni premaz na akrilni ali pvc osnovi, v dveh nanosih
</t>
  </si>
  <si>
    <r>
      <t>Izdelava , dobava in montaža notranje lesene obloge</t>
    </r>
    <r>
      <rPr>
        <sz val="10"/>
        <rFont val="Arial"/>
        <family val="2"/>
        <charset val="238"/>
      </rPr>
      <t xml:space="preserve"> ( izvedba  po detajlih in shemah )</t>
    </r>
    <r>
      <rPr>
        <b/>
        <sz val="10"/>
        <rFont val="Arial"/>
        <family val="2"/>
        <charset val="238"/>
      </rPr>
      <t xml:space="preserve"> : </t>
    </r>
  </si>
  <si>
    <r>
      <t xml:space="preserve">Izdelava , dobava in montaža notranje lesene obloge roba galerije v sestavi "Mko.8" </t>
    </r>
    <r>
      <rPr>
        <sz val="10"/>
        <rFont val="Arial"/>
        <family val="2"/>
        <charset val="238"/>
      </rPr>
      <t xml:space="preserve"> ( izvedba  po detajlih in shemah ) </t>
    </r>
    <r>
      <rPr>
        <b/>
        <sz val="10"/>
        <rFont val="Arial"/>
        <family val="2"/>
        <charset val="238"/>
      </rPr>
      <t xml:space="preserve">: </t>
    </r>
  </si>
  <si>
    <t>— Podkonstrukcija za oblogo: okvir iz lesene masive 60/30 mm</t>
  </si>
  <si>
    <t xml:space="preserve">— Obloga višine 120 cm  : mediapan 16mm , nevidna pritrditev, obojestransko prašno barvan ( strukturna barva po RAL/NSC)  , na hrbtu fiksirane kontra letve , vijačene v horizontale nosilnega okvirja </t>
  </si>
  <si>
    <t>KOVINSKA VRATA</t>
  </si>
  <si>
    <t>KLJUČAVNIČARSKA DELA   SKUPAJ:</t>
  </si>
  <si>
    <t>Dobava in montaža pokrova jaška  za poljubne vrste zaključnih tlakov z okvirjem za notranji revizijski kanalizacijski  jašek</t>
  </si>
  <si>
    <t>Kanalski pokrov (kot npr. ACO TopTek UNIFACE SS ) iz nerjavečega jekla, vključno z vgradnim okvirjem, dim pokrova  50/50cm, višina pokrova 70mm za talne jaške, v vodotesni  in smradotesni izvedbi. Vključiti tudi vgradnjo betonskega polnila ter finalnega tlaka.</t>
  </si>
  <si>
    <r>
      <t xml:space="preserve">Izdelava, dobava in vgradnja  notranjih vrat  s kovinskim objemnim podbojem v nivoju stene in kovinskim vratnim krilom v nivoju podboja </t>
    </r>
    <r>
      <rPr>
        <sz val="10"/>
        <rFont val="Arial"/>
        <family val="2"/>
        <charset val="238"/>
      </rPr>
      <t>(podboj  kot npr. KD-SM-ravni model 3-0 , Deržič d.o.o.)</t>
    </r>
  </si>
  <si>
    <t xml:space="preserve">GRADBENA ODPRTINA: 90.0 / 213.0 cm, vgradnja v gips-karton steno širine 15 cm / 4x , širine 10 cm 1x 
SVETLA ODPRTINA VRAT: 81.0 / 210.0 cm
ODPIRANJE: 3 x levo, 2 x desno 
PODBOJ: Suhomontažni kovinski objemni podboj ( tunelski podboj za ravno vratno krilo 48mm ), vroče cinkano in prašno barvano po RAL  lestvici
VRATNO KRILO: vratno krilo  izdelano iz jeklene pločevine, prašno barvano po RAL lestvici , cevasto iverno polnilo (odtenek po izboru projektanta ) tesnila EPDM , spodrezana 15mm
KLJUKA: inox,  dvodelna  z ločeno rozeto za ključavnico ( npr. PBA tip 2mm.015.MA70)
KLJUČAVNICA: cilindrična , magnetni zatič ( 3x) , zapiralo za vrata sanitarij z oznako zasedenosti in možnostjo odklepanja od zunaj (2x)
SISTEM GENERALNEGA KLJUČA: da
SAMOZAPIRALO:  da , integrirano v vratno krilo ( npr. Geze Boxer) 4x
</t>
  </si>
  <si>
    <t xml:space="preserve">linijski profil iz nerjaveče jeklena pločevina, prašno barvane, d=3mm , r.š. 400 mm vijačene v leseno konstrukcijo
</t>
  </si>
  <si>
    <t>Dobava in montaža Fe profila za prekinitev fasadne obloge med požarnimi sektorji</t>
  </si>
  <si>
    <t xml:space="preserve">Dobava in montaža stopnice iz Fe mreže za izhod na streho ( St.T) </t>
  </si>
  <si>
    <t>Dobava in montaža praga iz Fe pločevine ( izhod na streho)</t>
  </si>
  <si>
    <t>— stopnica dim. 170 / 24 / 5  cm ( d/š) iz tipske pohodne rešetke iz vroče cinkanega jekla , protizdrsna / solzasta pločevina , d=2mm  ( kot npr. Steplarm G , Benkotehna ) , podprta 2x fi 15mm in ob steni z L kotnikom</t>
  </si>
  <si>
    <t>— prag  dim. 170 / 15 cm ( d/š) iz protizdrsne solzaste Alu pločevine ( 3/4 mm) , razvita širina 40 cm  ( prag podložen z XPS debeline 20mm )</t>
  </si>
  <si>
    <t>— podložna pločevina širine 120 cm , rš. 50 cm , pocinkana , d=6mm</t>
  </si>
  <si>
    <t>— robni profil - Fe kotnik L kotnik 80 / 80 / 4 mm , l=120 cm , sidran v leseno konstrukcijo</t>
  </si>
  <si>
    <r>
      <t>Dobava in montaža praga iz Fe pločevine ( dvigalo - zunanji vhod ) ,</t>
    </r>
    <r>
      <rPr>
        <sz val="10"/>
        <rFont val="Arial"/>
        <family val="2"/>
        <charset val="238"/>
      </rPr>
      <t xml:space="preserve"> izdelava po detajlih v naslednji sestavi :</t>
    </r>
  </si>
  <si>
    <t>— zaključni profil roba praga Alu U profil 30 / 30 mm , tesnitev s trajnoelastičnim kitom</t>
  </si>
  <si>
    <t>— prag  dim. 120 / 26 cm ( d/š) iz protizdrsne solzaste nerjaveče pločevine ( kot npr. 'pločevina arhitekturna nerjavna, WNR.1.4301 Design SE7' Thesteel Frank Stahl) , montiran na distančnike</t>
  </si>
  <si>
    <t>Vk.4</t>
  </si>
  <si>
    <t xml:space="preserve">Izdelava, dobava in vgradnja   dvokrilnih zvočnoizolativnih kovinskih vrat s kovinskim objemnim podbojem in kovinskim vratnim krilom. (proizv: npr. Hormann, tip: D55-2 )
</t>
  </si>
  <si>
    <t>Vk.5</t>
  </si>
  <si>
    <t>GRADBENA ODPRTINA: 169.0 / 206.0 cm, vgradnja v CLT steno širine 12 cm
SVETLA ODPRTINA VRAT: 162.0 / 197.0 cm
ODPIRANJE: dvokrilno, desno krilo glavno
PODBOJ: Suhomontažni  izolran kovinski kotni podboj, vroče cinkano in prašno barvano po RAL  lestvici
VRATNO KRILO: kovinsko, dvostensko, deb. 55 mm, pocinkana pločevina 1-1.5mm, trojna brazda, polnilo mineralna volna, vroče cinkano, finalni sloj praškasti premaz /  folijski premaz po RAL lestvici , tesnila EPDM
KLJUKA: aluminijasta , eloksirana,  dvodelna  z ločeno rozeto za ključavnico, iz zaokrožena, iz tipskega izbora proizvajalca
KLJUČAVNICA: cilindrična
SISTEM GENERALNEGA KLJUČA: da
ZVOČNE ZAHTEVE:  42 dB (spodaj pripirna letev s tesnilom )
TERMOIZOLACIJSKE ZAHTEVE: da - zunanja vrata, 2,0 W / m2 K , tesnenje razred 2A , prepustnost zraka razred 2 ( skladno s specifikacijami proizvajalca)</t>
  </si>
  <si>
    <t xml:space="preserve">GRADBENA ODPRTINA: 176.0 / 207.0 cm, vgradnja v CLT steno širine 12 cm
SVETLA ODPRTINA VRAT: 168.0 / 202.0 cm
ODPIRANJE: dvokrilno, desno krilo glavno
PODBOJ: Suhomontažni kovinski objemni podboj, vroče cinkano in prašno barvano po RAL  lestvici
VRATNO KRILO: kovinsko, dvostensko, deb. 55 mm, pocinkana pločevina 1-1.5mm, trojna brazda, polnilo mineralna volna, vroče cinkano, finalni sloj praškasti premaz /  folijski premaz po RAL lestvici , tesnila EPDM
KLJUKA: aluminijasta , eloksirana,  dvodelna  z ločeno rozeto za ključavnico, iz zaokrožena, iz tipskega izbora proizvajalca
KLJUČAVNICA: cilindrična 
SISTEM GENERALNEGA KLJUČA: da
ZVOČNE ZAHTEVE:  42 dB (spodaj pripirna letev s tesnilom )
TERMOIZOLACIJSKE ZAHTEVE: da - zunanja vrata , 2,0 W / m2 K 
SAMOZAPIRALO: da, drog in regulator za zaporedno zapiranje
</t>
  </si>
  <si>
    <t>Vk.P1</t>
  </si>
  <si>
    <t xml:space="preserve">Izdelava, dobava in vgradnja   enokrilnih notranjih požarno odpornih vrat s kovinskim objemnim podbojem in kovinskim vratnim krilom (proizv npr. : Horman, ip: EI 60  enokrilna ognjevarna vrata, H6-1).
</t>
  </si>
  <si>
    <t xml:space="preserve">GRADBENA ODPRTINA: 91.0 cm / 207.0 cm, vgradnja v CLT steno širine 12 cm 
SVETLA ODPRTINA VRAT: 81.0 cm/ 202.0 cm
ODPIRANJE: 1 x levo
PODBOJ: požarno odporni kovinski objemni  podboj, prašno barvano po RAL lestvici (odtenek po izboru projektanta)
VRATNO KRILO: vratno krilo je izdelano iz jeklene pločevine, skupne debeline 65mm, prašno barvano po RAL lestvici (odtenek po izboru projektanta iz tipske lestvice prozivajalca), tesnila EPDM
KLJUKA: požarnoodporna panik kljuka, nerjavno jeklo,  dvodelna z ločeno rozeto za ključavnico, zaobljena oblika / iz tipskega izbora proizvajalca 
KLJUČAVNICA: požarnoodporna cilindrična ključavnica
SISTEM GENERALNEGA KLJUČA: da
ZVOČNE ZAHTEVE: RW = 40 dB, zaključni profil s tesnilom
POŽARNA ODPORNOST: EI 60
SAMOZAPIRALO:  da ( npr. Horman - tip HDC 35)
DIMOTESNOST: ne
</t>
  </si>
  <si>
    <t>— Finalni tlak : PVC talna obloga ( kot npr. Forbo Sphera Evolution)   nedrsna, obrabno odporna, neobčutljiva za madeže, enostavna za čiščenje,  v rolah debeline 2mm  ,  kaširane homogene strukture enake po kpl . preseku , površina talne obloge dodatno obdelana z I-guard PUR filmom , 100 % lepljenje po navodilih proizvajalca in opasovanje v prostor, vključno z varjenjem stikov. Obloga je položena v trakovih brez vidnih fug, stiki oblog varjeni s fugirno maso,</t>
  </si>
  <si>
    <t xml:space="preserve">— Lepilo za suhe in zmerno obremenjene prostore: lepljenje z disperzijskimi lepili ( kot npr. Schonox Emiclassic) </t>
  </si>
  <si>
    <t>Dobava in izvedba PVC poda v sestavi "T.3.4 , T.3.5"</t>
  </si>
  <si>
    <t>— Podkonstrukcija za oblogo lesena masiva : lesene letve, dim.  40/20 mm do 40/60mm  , na max. osnem razmaku  62.5 cm po vertikali, vertikalno in horizontalno v isti ravnini,  podložene s PET trakom debeline najmanj 3 mm, podkonstrukcija se izdela v celotni svetli etažni višini ( 400-430 cm ) kjer je strop iz lesenih letev  , lesene obloge se nameščajo do višine spuščenega stropa ( 320 cm)</t>
  </si>
  <si>
    <t>( bruto teža armaturnih mrež znaša 11.291,83 kg)</t>
  </si>
  <si>
    <t>Dobava in montaža napisa - izrezane črke iz alu pločevine 'Na.1'</t>
  </si>
  <si>
    <t>NOTRANJA LESENA VRATA</t>
  </si>
  <si>
    <t xml:space="preserve">*za vse elemente, obdelane v shemah mora izvajalec obvezno pred izvedbo izdelati delavniške risbe in jih predložiti v potrditev projektantu!
*izvajalec je dolžan pred izvedbo izdelati barvni vzorec oziroma vrsto zahtevane obdelave in ga predložiti v potrditev projektantu
*izvajalec je pred izvedbo dolžan preveriti vse mere na gradbišču in uskladiti vgradne gradbene mere z izvajalcem gradbenih del in projektantom
*izvajalec je pred izvedbo dolžan predložiti v potrditev projektantu vzorec kljuke in ostalega okovja
*za zaklepanje vrat je predvidena uporaba sistema generalnega ključa, sistem je dolžan izvajalec uskladiti pred izvedbo z investitorjem
*izvajalec je dolžan zagotoviti ustrezno vratno okovje (nasadila, nastavljiva v obeh smereh), glede na predvidene dimenzije vratnega krila, vključno z pripadajočimi tesnili
*vsa vrata naj bodo izvedena v skladu SIST EN 1192:2000, glede razvrščanja vrat po zahtevnosti uporabe, so razvrščeni v razred 2-3, srednja frekvenca rabe, zahtevnejša raba, večja verjetnost nastanka poškodb
*izvajalec je pri izdelavi, dobavi in vgradnji vrat dolžan upoštevati vse veljavne predpise in standarde v RS, še posebno standard SIST ISO/TR 9527
*izvajalec je dolžan preveriti in upoštevati pri izdelavi in vgradnji vrat vse zahteve Študije požarne varnosti in Elaborata zaščite pred zvokom v stavbah
*vgraditi ojačitvene profile v mavčnokartonske stene in spuščene stropve pri odprtinah za vgradnjo vrat, zasteklitvenih sten in ostalih elementov opreme skladno z detajli ter navodili  za vgradnjo s strani proizvajalca
</t>
  </si>
  <si>
    <t>splošni opis:</t>
  </si>
  <si>
    <t>dimenzije in zahteve za vrata:</t>
  </si>
  <si>
    <r>
      <t xml:space="preserve">Dobava in montaža vrat  Vl.1a - notranja enokrilna vrata z lesenim podbojem v nivoju stene in lesenim vratnim krilom v nivoju podboja </t>
    </r>
    <r>
      <rPr>
        <sz val="10"/>
        <rFont val="Arial"/>
        <family val="2"/>
        <charset val="238"/>
      </rPr>
      <t>- izdelava po shemah in detajlih</t>
    </r>
    <r>
      <rPr>
        <b/>
        <sz val="10"/>
        <rFont val="Arial"/>
        <family val="2"/>
        <charset val="238"/>
      </rPr>
      <t xml:space="preserve">
</t>
    </r>
  </si>
  <si>
    <r>
      <t xml:space="preserve">Dobava in montaža vrat  Vl.1 - notranja enokrilna vrata z lesenim podbojem v nivoju stene in lesenim vratnim krilom v nivoju podboja </t>
    </r>
    <r>
      <rPr>
        <sz val="10"/>
        <rFont val="Arial"/>
        <family val="2"/>
        <charset val="238"/>
      </rPr>
      <t>- izdelava po shemah in detajlih</t>
    </r>
    <r>
      <rPr>
        <b/>
        <sz val="10"/>
        <rFont val="Arial"/>
        <family val="2"/>
        <charset val="238"/>
      </rPr>
      <t xml:space="preserve">
</t>
    </r>
  </si>
  <si>
    <t xml:space="preserve">GRADBENA ODPRTINA: 100.0 / 219.0 cm, vgradnja v CLT steno širine 12 cm
SVETLA ODPRTINA VRAT: 82.0 / 219.0 cm
ODPIRANJE: 1 x levo, 1 x desno 
KLJUČAVNICA: cilindrična, magnetni zatič
ZVOČNE ZAHTEVE: RW = 32 Db , pogrezljivo talno tesnilo
</t>
  </si>
  <si>
    <t>*finalne obdelave ter kvaliteto in izgled furnirja ( smreka ) lesenih površin stavbnega pohišta in lesenih sten  ter oblog je potrebno poenotiti v izgledu - enaka zaključna lak lazura in kvaliteta / izgled furnirja !</t>
  </si>
  <si>
    <t xml:space="preserve">PODBOJ: lesena masiva - trislojna lepljena plošča ( smreka kvaliteta A/B) ,ostri robovi, podboj v nivoju stene
VRATNO KRILO:  lesena masiva - trislojna lepljena plošča z robom iz masivnega lesa, smreka , kvaliteta A/B ( kot npr. Tilly)  , debeline 42 mm ,tesnila EPDM
OBDELAVA : lak lazura v enakem tonu in mat finishu kot zaščita lesenih sten in oblog
NADSVETLOBA:  polna nadsvetloba v enaki izvedbi kot vratno krilo, v nivoju podbojev in vratnega krila
NASADILA: skrita nasadila (  kot npr. TECTUS 240 TE 3D ) 
KLJUKA:  inox,  dvodelna  z ločeno rozeto za ključavnico ( npr. PBA tip 2mm.015.MA70)
KLJUČAVNICA: cilindrična, magnetni zatič
</t>
  </si>
  <si>
    <t xml:space="preserve">GRADBENA ODPRTINA: 109.0 / 228.0 cm, vgradnja v CLT steno širine 12 cm
SVETLA ODPRTINA VRAT: 91.0 / 228.0 cm
ODPIRANJE: 1 x desno 
</t>
  </si>
  <si>
    <t>PODBOJ: lesena masiva - trislojna lepljena plošča ( smreka kvaliteta A/B) ,ostri robovi, podboj v nivoju stene
VRATNO KRILO:  lesena masiva - trislojna lepljena plošča z robom iz masivnega lesa, smreka , kvaliteta A/B ( kot npr. Tilly)  , debeline 42 mm ,tesnila EPDM , spodrezano 13 mm
OBDELAVA : lak lazura v enakem tonu in mat finishu kot zaščita lesenih sten in oblog
NASADILA: skrita nasadila (  kot npr. TECTUS 240 TE 3D ) 
KLJUKA:  inox,  dvodelna  z ločeno rozeto za ključavnico ( npr. PBA tip 2mm.015.MA70)
SISTEM GENERALNEGA KLJUČA: da                                                                                                                                                                                                                                                                                                                                                                                                                                                                                   KLJUČAVNICA: cilindrična, magnetni zatič</t>
  </si>
  <si>
    <t xml:space="preserve">PODBOJ: lesena masiva - trislojna lepljena plošča ( smreka kvaliteta A/B) ,ostri robovi, podboj v nivoju stene
VRATNO KRILO:  obloga lesena masiva - trislojna lepljena plošča z robom iz masivnega lesa, smreka , kvaliteta A/B ( kot npr. Tilly)  , polnilo - polna iverna plošča , debelina vratnega krila 55 mm ,tesnila EPDM
OBDELAVA : lak lazura v enakem tonu in mat finishu kot zaščita lesenih sten in oblog
NASADILA: skrita nasadila (  kot npr. TECTUS 240 TE 3D ) 
KLJUKA:  inox,  dvodelna  z ločeno rozeto za ključavnico ( npr. PBA tip 2mm.015.MA70)
SISTEM GENERALNEGA KLJUČA: da                                                                                                                                                                                                                                                                                                                                                                                                                                                                                   KLJUČAVNICA: cilindrična, magnetni zatič
</t>
  </si>
  <si>
    <r>
      <t xml:space="preserve">Dobava in montaža vrat  Vl.2 , Vl.3, Vl.3c - notranja enokrilna vrata s polno nadsvetlobo višine 60 cm z lesenim podbojem v nivoju stene in lesenim vratnim krilom v nivoju podboja </t>
    </r>
    <r>
      <rPr>
        <sz val="10"/>
        <rFont val="Arial"/>
        <family val="2"/>
        <charset val="238"/>
      </rPr>
      <t>- izdelava po shemah in detajlih</t>
    </r>
    <r>
      <rPr>
        <b/>
        <sz val="10"/>
        <rFont val="Arial"/>
        <family val="2"/>
        <charset val="238"/>
      </rPr>
      <t xml:space="preserve">
</t>
    </r>
  </si>
  <si>
    <t xml:space="preserve">GRADBENA ODPRTINA: 114.0 / 325.0 cm, vgradnja v vgradnja v CLT steno širine 12 cm
SVETLA ODPRTINA VRAT: 95.0 / 260.0 + 60 cm
ODPIRANJE: 2 x levo
</t>
  </si>
  <si>
    <r>
      <t xml:space="preserve">Dobava in montaža vrat  Vl.3a - notranja enokrilna vrata s polno nadsvetlobo višine 60 cm z lesenim podbojem v nivoju stene in lesenim vratnim krilom v nivoju podboja </t>
    </r>
    <r>
      <rPr>
        <sz val="10"/>
        <rFont val="Arial"/>
        <family val="2"/>
        <charset val="238"/>
      </rPr>
      <t>- izdelava po shemah in detajlih</t>
    </r>
    <r>
      <rPr>
        <b/>
        <sz val="10"/>
        <rFont val="Arial"/>
        <family val="2"/>
        <charset val="238"/>
      </rPr>
      <t xml:space="preserve">
</t>
    </r>
  </si>
  <si>
    <r>
      <t xml:space="preserve">Dobava in montaža vrat  Vl.3b - notranja enokrilna vrata s polno nadsvetlobo višine 60 cm z lesenim podbojem v nivoju stene in lesenim vratnim krilom v nivoju podboja </t>
    </r>
    <r>
      <rPr>
        <sz val="10"/>
        <rFont val="Arial"/>
        <family val="2"/>
        <charset val="238"/>
      </rPr>
      <t>- izdelava po shemah in detajlih</t>
    </r>
    <r>
      <rPr>
        <b/>
        <sz val="10"/>
        <rFont val="Arial"/>
        <family val="2"/>
        <charset val="238"/>
      </rPr>
      <t xml:space="preserve">
</t>
    </r>
  </si>
  <si>
    <t xml:space="preserve">PODBOJ: lesena masiva - trislojna lepljena plošča ( smreka kvaliteta A/B) ,ostri robovi, podboj v nivoju stene
VRATNO KRILO:  obloga lesena masiva - trislojna lepljena plošča z robom iz masivnega lesa 13 mm, smreka , kvaliteta A/B ( kot npr. Tilly)  , polnilo - polna iverna plošča , debelina vratnega krila 56 mm ,tesnila EPDM
OBDELAVA : lak lazura v enakem tonu in mat finishu kot zaščita lesenih sten in oblog
NADSVETLOBA:  polna nadsvetloba v enaki izvedbi kot vratno krilo, v nivoju podbojev in vratnega krila
NASADILA: skrita nasadila (  kot npr. TECTUS 340 TE 3D ) 
KLJUKA:  inox,  panik, dvodelna  z ločeno rozeto za ključavnico ( npr. PBA tip 2mm.015.MA70)
KLJUČAVNICA: panik, cilindrična, magnetni zatič
SISTEM GENERALNEGA KLJUČA: da
ZVOČNE ZAHTEVE: RW = 37 dB , pogrezljivo talno tesnilo
EVAKUACIJA: da , panik kljuka in ključavnica
</t>
  </si>
  <si>
    <t xml:space="preserve">GRADBENA ODPRTINA: 109.0 / 325.0 cm, vgradnja v CLT steno širine 12 cm
SVETLA ODPRTINA VRAT: 91.0 / 260.0 + 60 cm
ODPIRANJE: 2 x desno
</t>
  </si>
  <si>
    <t xml:space="preserve">GRADBENA ODPRTINA: 114.0 / 325.0 cm, vgradnja pred CLT steno po detajlu izvedbe stenske omare notranje opreme 
SVETLA ODPRTINA VRAT: 96.0 / 260.0 + 60 cm - svetel prehod med podbojem in vratnim krilom min. 91 cm (evakuacija)
ODPIRANJE: 2 x desno
</t>
  </si>
  <si>
    <r>
      <t xml:space="preserve">Dobava in montaža vrat  Vl.3d - notranja enokrilna vrata s polno nadsvetlobo višine 60 cm z lesenim podbojem v nivoju stene in lesenim vratnim krilom v nivoju podboja , montirana v stensko oblogo </t>
    </r>
    <r>
      <rPr>
        <sz val="10"/>
        <rFont val="Arial"/>
        <family val="2"/>
        <charset val="238"/>
      </rPr>
      <t>- izdelava po shemah in detajlih</t>
    </r>
    <r>
      <rPr>
        <b/>
        <sz val="10"/>
        <rFont val="Arial"/>
        <family val="2"/>
        <charset val="238"/>
      </rPr>
      <t xml:space="preserve">
</t>
    </r>
  </si>
  <si>
    <t xml:space="preserve">PODBOJ: lesena masiva - trislojna lepljena plošča ( smreka kvaliteta A/B) ,ostri robovi, podboj v nivoju stene , montaža v sklopu stenske obloge
VRATNO KRILO:  lesena masiva - trislojna lepljena plošča z robom iz masivnega lesa, smreka , kvaliteta A/B ( kot npr. Tilly)  , debeline 42 mm ,tesnila EPDM
OBDELAVA : lak lazura v enakem tonu in mat finishu kot zaščita lesenih sten in oblog
NADSVETLOBA:  polna nadsvetloba v enaki izvedbi kot vratno krilo, v nivoju podbojev in vratnega krila
NASADILA: skrita nasadila (  kot npr. TECTUS 340 TE 3D ) 
KLJUKA:  inox,  dvodelna  z ločeno rozeto za ključavnico ( npr. PBA tip 2mm.015.MA70)
KLJUČAVNICA: cilindrična, magnetni zatič
SISTEM GENERALNEGA KLJUČA: da
</t>
  </si>
  <si>
    <t xml:space="preserve">GRADBENA ODPRTINA: 109.0 / 325.0 cm, vgradnja v liniji lesene predstenske obloge Ol.2
SVETLA ODPRTINA VRAT: 105.0 / 260.0 + 60 cm
ODPIRANJE: 1 x levo, 1 x desno
</t>
  </si>
  <si>
    <r>
      <t xml:space="preserve">Dobava in montaža vrat  Vl.4 - notranja dvokrilna vrata s polno nadsvetlobo višine 60 cm z lesenim podbojem v nivoju stene in lesenim vratnim krilom v nivoju podboja  </t>
    </r>
    <r>
      <rPr>
        <sz val="10"/>
        <rFont val="Arial"/>
        <family val="2"/>
        <charset val="238"/>
      </rPr>
      <t>- izdelava po shemah in detajlih</t>
    </r>
    <r>
      <rPr>
        <b/>
        <sz val="10"/>
        <rFont val="Arial"/>
        <family val="2"/>
        <charset val="238"/>
      </rPr>
      <t xml:space="preserve">
</t>
    </r>
  </si>
  <si>
    <t xml:space="preserve">PODBOJ: lesena masiva - trislojna lepljena plošča ( smreka kvaliteta A/B) ,ostri robovi, podboj v nivoju stene , s strani dvorane ob podboju maska iz trislojne lepljene plošče d=19mm širine 300 mm
VRATNO KRILO:  obloga lesena masiva - trislojna lepljena plošča z robom iz masivnega lesa 13 mm, smreka , kvaliteta A/B ( kot npr. Tilly)  , polnilo - polna iverna plošča , debelina vratnega krila 56 mm ,tesnila EPDM
OBDELAVA : lak lazura v enakem tonu in mat finishu kot zaščita lesenih sten in oblog
NADSVETLOBA:  polna nadsvetloba v enaki izvedbi kot vratno krilo, v nivoju podbojev in vratnega krila
NASADILA: skrita nasadila (  kot npr. TECTUS 340 TE 3D ) 
KLJUKA:  inox,  panik, dvodelna  z ločeno rozeto za ključavnico ( npr. PBA tip 2mm.015.MA70)
KLJUČAVNICA: panik, cilindrična, magnetni zatič
SISTEM GENERALNEGA KLJUČA: da
ZVOČNE ZAHTEVE: RW = 37 dB , pogrezljivo talno tesnilo
EVAKUACIJA: da , panik kljuka in ključavnica
</t>
  </si>
  <si>
    <t xml:space="preserve">PODBOJ: lesena masiva - trislojna lepljena plošča ( smreka kvaliteta A/B) ,ostri robovi, podboj v nivoju stene , s strani dvorane ob podboju maska iz trislojne lepljene plošče d=19mm širine 300 mm
VRATNO KRILO:  obloga lesena masiva - trislojna lepljena plošča z robom iz masivnega lesa 13 mm, smreka , kvaliteta A/B ( kot npr. Tilly)  , polnilo - polna iverna plošča , debelina vratnega krila 56 mm ,tesnila EPDM
OBDELAVA : lak lazura v enakem tonu in mat finishu kot zaščita lesenih sten in oblog
NADSVETLOBA:  polna nadsvetloba v enaki izvedbi kot vratno krilo, v nivoju podbojev in vratnega krila
NASADILA: skrita nasadila (  kot npr. TECTUS 340 TE 3D )
KLJUKA:  inox, panik,  dvodelna  z ločeno rozeto za ključavnico ( npr. PBA tip 2mm.015.MA70)
KLJUČAVNICA: panik , cilindrična, magnetni zatič 
SISTEM GENERALNEGA KLJUČA: da
ZVOČNE ZAHTEVE: RW = 37 dB , pogrezljivo talno tesnilo
EVAKUACIJA: da , panik kljuka in ključavnica
</t>
  </si>
  <si>
    <t xml:space="preserve">GRADBENA ODPRTINA: 177.0 / 325.0 cm, vgradnja pred CLT steno po detajlu izvedbe stenske omare notranje opreme 
SVETLA ODPRTINA VRAT: 160.0 / 210.0 + 60.0 cm , svetla odprtina vodilnega krila minimalno 91 cm ( evakuacija )
ODPIRANJE: dvokrilno, desno krilo glavno
</t>
  </si>
  <si>
    <t xml:space="preserve">PODBOJ: lesena masiva - trislojna lepljena plošča ( smreka kvaliteta A/B) ,ostri robovi, podboj v nivoju stene
VRATNO KRILO:  lesena masiva - trislojna lepljena plošča z robom iz masivnega lesa, smreka , kvaliteta A/B ( kot npr. Tilly)  , debeline 42 mm ,tesnila EPDM
OBDELAVA : lak lazura v enakem tonu in mat finishu kot zaščita lesenih sten in oblog
NADSVETLOBA:  nadsvetloba z okvirjem v nivoju podboja in vratnega krila , polnilo kaljeno steklo 10 mm
NASADILA: skrita nasadila (  kot npr. TECTUS 340 TE 3D ) 
KLJUKA:  inox,  dvodelna  z ločeno rozeto za ključavnico ( npr. PBA tip 2mm.015.MA70)
KLJUČAVNICA: cilindrična, magnetni zatič
SISTEM GENERALNEGA KLJUČA: da
ZVOČNE ZAHTEVE: RW = 25 dB 
</t>
  </si>
  <si>
    <t xml:space="preserve">GRADBENA ODPRTINA: 109.0 / 325.0 cm, vgradnja v CLT steno širine 12 cm
SVETLA ODPRTINA VRAT: 91.0 / 210.0+ 110  cm 
ODPIRANJE: 2 x desno
</t>
  </si>
  <si>
    <r>
      <t xml:space="preserve">Dobava in montaža vrat  Vl.5 - notranja dvokrilna vrata s stekleno nadsvetlobo višine 100 cm z lesenim podbojem v nivoju stene in lesenim vratnim krilom v nivoju podboja  </t>
    </r>
    <r>
      <rPr>
        <sz val="10"/>
        <rFont val="Arial"/>
        <family val="2"/>
        <charset val="238"/>
      </rPr>
      <t>- izdelava po shemah in detajlih</t>
    </r>
    <r>
      <rPr>
        <b/>
        <sz val="10"/>
        <rFont val="Arial"/>
        <family val="2"/>
        <charset val="238"/>
      </rPr>
      <t xml:space="preserve">
</t>
    </r>
  </si>
  <si>
    <t>NOTRANJE STEKLENE STENE V LESENIH OKVIRJIH</t>
  </si>
  <si>
    <t xml:space="preserve">OKVIR: lesen okvir profil debeline 60mm / širine 110 mm,  izdelan iz kakovostnega lesa, lepljen brez vidnega dolžinskega spoja z zunanjo - naravni les smreke , kvaliteta A/B obdelava mat transparentna lak lazura
ZASTEKLITEV: varnostno kaljeno steklo ESG RX SAFE 10 / 12 mm
KLJUKA: inox,  dvodelna  z ločeno rozeto za ključavnico ( npr. PBA tip 2mm.015.MA70)
KLJUČAVNICA: da, cilindrična
SISTEM GENERALNEGA KLJUČA: da
ZVOČNE ZAHTEVE: 25 dB
</t>
  </si>
  <si>
    <t xml:space="preserve">GRADBENA ODPRTINA: 765  / 325 cm (š/v) - v linijo se vgradijo 3 segmenti
MERE IN DELITEV NA POLJA :  segment skupne velikosti  255 / 325 cm - delitve : 1 x fiksno steklo 148 / 320 cm , 1x vrata z zateklitvijo in nadsvetlobo 95 / 210 + 115 cm , 1 x lesena maska16 / 320 cm
VGRADNJA: v CLT leseno steno </t>
  </si>
  <si>
    <r>
      <t>Dobava in montaža notranje stene Sn.1 s fiksno zasteklitvijo v lesenih okvirjih in integriranimi vrati z zasteklitvijo v lesenih okvirjih</t>
    </r>
    <r>
      <rPr>
        <sz val="10"/>
        <rFont val="Arial"/>
        <family val="2"/>
        <charset val="238"/>
      </rPr>
      <t xml:space="preserve"> - izdelava po shemah in detajlih</t>
    </r>
    <r>
      <rPr>
        <b/>
        <sz val="10"/>
        <rFont val="Arial"/>
        <family val="2"/>
        <charset val="238"/>
      </rPr>
      <t xml:space="preserve">
</t>
    </r>
  </si>
  <si>
    <t xml:space="preserve">OKVIR:lesen okvir profil debeline 60mm,  izdelan iz kakovostnega lesa, lepljen brez vidnega dolžinskega spoja z zunanjo - naravni les smreke , kvaliteta A/B obdelava mat transparentna lak lazura
ZASTEKLITEV: varnostno kaljeno steklo ESG RX SAFE 10 / 12 mm
KLJUKA: požarnoodporna panik kljuka, dvodelna  z ločeno rozeto za ključavnico ( npr. PBA tip 2mm.015.MA70)
</t>
  </si>
  <si>
    <r>
      <t>Dobava in montaža notranje stene Sn.2 s fiksno zasteklitvijo v lesenih okvirjih in integriranimi vrati z zasteklitvijo v lesenih okvirjih</t>
    </r>
    <r>
      <rPr>
        <sz val="10"/>
        <rFont val="Arial"/>
        <family val="2"/>
        <charset val="238"/>
      </rPr>
      <t xml:space="preserve"> - izdelava po shemah in detajlih</t>
    </r>
    <r>
      <rPr>
        <b/>
        <sz val="10"/>
        <rFont val="Arial"/>
        <family val="2"/>
        <charset val="238"/>
      </rPr>
      <t xml:space="preserve">
</t>
    </r>
  </si>
  <si>
    <r>
      <t xml:space="preserve">Dobava in montaža notranje stene Sn.3 s fiksno zasteklitvijo v lesenih okvirjih in integriranimi vrati z zasteklitvijo v lesenih okvirjih </t>
    </r>
    <r>
      <rPr>
        <sz val="10"/>
        <rFont val="Arial"/>
        <family val="2"/>
        <charset val="238"/>
      </rPr>
      <t>- izdelava po shemah in detajlih</t>
    </r>
    <r>
      <rPr>
        <b/>
        <sz val="10"/>
        <rFont val="Arial"/>
        <family val="2"/>
        <charset val="238"/>
      </rPr>
      <t xml:space="preserve">
</t>
    </r>
  </si>
  <si>
    <r>
      <t xml:space="preserve">Dobava in montaža notranje stene Sn.4 in Sn.5 s fiksno zasteklitvijo v lesenih okvirjih in integriranimi vrati z zasteklitvijo v lesenih okvirjih </t>
    </r>
    <r>
      <rPr>
        <sz val="10"/>
        <rFont val="Arial"/>
        <family val="2"/>
        <charset val="238"/>
      </rPr>
      <t>- izdelava po shemah in detajlih</t>
    </r>
    <r>
      <rPr>
        <b/>
        <sz val="10"/>
        <rFont val="Arial"/>
        <family val="2"/>
        <charset val="238"/>
      </rPr>
      <t xml:space="preserve">
</t>
    </r>
  </si>
  <si>
    <t xml:space="preserve">OKVIR:lesen okvir profil debeline 60mm , širine 110 mm ,  izdelan iz kakovostnega lesa, lepljen brez vidnega dolžinskega spoja z zunanjo - naravni les smreke , kvaliteta A/B obdelava mat transparentna lak lazura
ZASTEKLITEV: varnostno kaljeno steklo ESG RX SAFE 10 / 12 mm , spoji fiksnih zasteklitev s kitano fugo
KLJUKA: inox, dvodelna  z ločeno rozeto za ključavnico ( npr. PBA tip 2mm.015.MA70)
KLJUČAVNICA: da, cilindrična
SISTEM GENERALNEGA KLJUČA: da
ZVOČNE ZAHTEVE: da , 25 db
</t>
  </si>
  <si>
    <t>dimenzije in delitve:</t>
  </si>
  <si>
    <t xml:space="preserve">GRADBENA ODPRTINA: 426  / 325 cm 
MERE IN DELITEV NA POLJA : 2 x fiksno steklo 136 / 314 cm , 1x vrata z zasteklitvijo z nadsvetlobo 96 / 210 + 104 cm , 1x fiksno steklo 92 / 314 cm
VGRADNJA: v CLT leseno steno , fiksno steklo se bočno ob steni in spodaj v nivo tlaka vgradi v alu U profil
</t>
  </si>
  <si>
    <t xml:space="preserve">GRADBENA ODPRTINA: 1093  / 325 cm ( v linjio se vgradita segmenta Sn.4 in Sn.5)                                                                                                                                                                                                                                                                                                                                                          VGRADNJA: v CLT leseno steno , fiksno steklo se vgradi v nivo tlaka v alu U profil
</t>
  </si>
  <si>
    <r>
      <rPr>
        <b/>
        <sz val="10"/>
        <rFont val="Arial"/>
        <family val="2"/>
        <charset val="238"/>
      </rPr>
      <t>Sn.4</t>
    </r>
    <r>
      <rPr>
        <sz val="10"/>
        <rFont val="Arial"/>
        <family val="2"/>
        <charset val="238"/>
      </rPr>
      <t xml:space="preserve"> - MERE IN DELITEV NA POLJA : element velikosti 596 / 325 cm - delitve : 2 x fiksno steklo 140 / 314 cm , 1x vrata z zasteklitvijo  z nadsvetlobo 96 / 210 + 104 cm , 1x fiksno steklo 90 / 314 cm</t>
    </r>
  </si>
  <si>
    <r>
      <rPr>
        <b/>
        <sz val="10"/>
        <rFont val="Arial"/>
        <family val="2"/>
        <charset val="238"/>
      </rPr>
      <t>Sn.5</t>
    </r>
    <r>
      <rPr>
        <sz val="10"/>
        <rFont val="Arial"/>
        <family val="2"/>
        <charset val="238"/>
      </rPr>
      <t xml:space="preserve"> - MERE IN DELITEV NA POLJA : element velikosti 497 / 325 cm - delitve : 2 x fiksno steklo 142 / 314 cm , 1x vrata z nadsvetlobo 96 / 210 + 104 cm , 1x fiksno steklo 90 / 314 cm</t>
    </r>
  </si>
  <si>
    <r>
      <t xml:space="preserve">Dobava in montaža lesenega ročaja ograje 'Og.1' - </t>
    </r>
    <r>
      <rPr>
        <sz val="10"/>
        <rFont val="Arial"/>
        <family val="2"/>
        <charset val="238"/>
      </rPr>
      <t>izdelava po shemah in detajlih</t>
    </r>
  </si>
  <si>
    <r>
      <rPr>
        <b/>
        <sz val="10"/>
        <rFont val="Arial"/>
        <family val="2"/>
        <charset val="238"/>
      </rPr>
      <t>Dobava in montaža sanitarne stene z lesenim vratnim krilom in particijami 'Sa.1 , Sa.2'-</t>
    </r>
    <r>
      <rPr>
        <sz val="10"/>
        <rFont val="Arial"/>
        <family val="2"/>
        <charset val="238"/>
      </rPr>
      <t xml:space="preserve"> izdelava po shemah in detajlih
 </t>
    </r>
  </si>
  <si>
    <t xml:space="preserve">FIKSNE STENE IN VRATNO KRILO:  lesena masiva - trislojna lepljena plošča z robom iz masivnega lesa, smreka , kvaliteta A/B ( kot npr. Tilly)  , debeline 42 mm ,tesnila EPDM ,vratno krilo z vertikalno brazdo pri kljuki ( na brazdo nameščen magnetni trak ) , spajanje sten in pritrditev na steno s sistemskimi nerjavečimi spojnimi elementi za lesene konstrukcije ( kot npr. Sihga Hobafix)
OBDELAVA : vodoodporna lak lazura v enakem tonu in mat finishu kot zaščita lesenih sten in oblog
NASADILA: skrita nasadila (  kot npr. TECTUS 240 TE 3D ) 
KLJUKA:  inox mat , bunka ( npr. PBA ) zapiralo za vrata sanitarij z oznako zasedenosti in možnostjo odklepanja od zunaj
MONTAŽA : fiksiranje v gips-karton steno ( predvideti vgradnjo podkonstrukcije iz lesene masive) , zunanji deli podprti z inox stojko ( fi 12 mm , h=50 mm , spodaj fi 40 mm , zgoraj pritrditvena ploščica 25 / 40 mm ( vrezkana v leseno steno )
</t>
  </si>
  <si>
    <r>
      <t xml:space="preserve">Sa.1  : </t>
    </r>
    <r>
      <rPr>
        <sz val="10"/>
        <rFont val="Arial"/>
        <family val="2"/>
        <charset val="238"/>
      </rPr>
      <t>1 x polje 308 / 210 cm s 3x integriranim vratnim krilm 70/210 cm , 2 x bočna stena 125 / 210 cm ( 11,75 m2 površine)</t>
    </r>
    <r>
      <rPr>
        <b/>
        <sz val="10"/>
        <rFont val="Arial"/>
        <family val="2"/>
        <charset val="238"/>
      </rPr>
      <t xml:space="preserve">
</t>
    </r>
  </si>
  <si>
    <r>
      <t>Sa.2  :</t>
    </r>
    <r>
      <rPr>
        <sz val="10"/>
        <rFont val="Arial"/>
        <family val="2"/>
        <charset val="238"/>
      </rPr>
      <t>1 x polje 190 / 210 cm z 2x integriranim vratnim krilm 70 / 210 cm , 2 x bočna stena 125 / 210 cm ( 9,20 m2 površine)</t>
    </r>
    <r>
      <rPr>
        <b/>
        <sz val="10"/>
        <rFont val="Arial"/>
        <family val="2"/>
        <charset val="238"/>
      </rPr>
      <t xml:space="preserve">
</t>
    </r>
  </si>
  <si>
    <t>ALU IN STEKLARSKA DELA  SKUPAJ:</t>
  </si>
  <si>
    <t>ALU IN STEKLARSKA DELA</t>
  </si>
  <si>
    <t>ALU VRATA IN ZASTEKLITVE</t>
  </si>
  <si>
    <t xml:space="preserve">Gradbena odprtina: 296 / 324 cm
Svetla mera prehoda : 134 / 314 cm , bočni fiksni deli 2x81/324 cm 
</t>
  </si>
  <si>
    <t xml:space="preserve">Da.1 - Dobava in montaža zunanjih  avtomatskih evakuacijskih drsnih redundantnih dvokrilnih vrata z dvoslojno zasteklitvijo in stransko fiksno dvoslojno zasteklitvijo (kot npr. Doorson 300 r)
</t>
  </si>
  <si>
    <t xml:space="preserve">Da.2 - Dobava in montaža notranjih  avtomatskih evakuacijskih drsnih redundantnih dvokrilnih vrata z enoslojno zasteklitvijo in stransko fiksno enoslojno zasteklitvijo (kot npr. Doorson 300 r)
</t>
  </si>
  <si>
    <t xml:space="preserve">Drsna dvokrilna vrata za uporabo na evakuacijskih poteh , inteligentni pogonski mehanizem, digitalna regulacija, implementirane z 32 bitnim mikroprocesorjem,  »energy save«  in programskim stikalom z osvetljenim grafičnim zaslonom na dotik. Senzorsko odpiranje vrat tako od zunaj kot s strani vetrolova. Baterijska podpora omogoča odprtje vrat ob izpadu omrežne napetosti, elektromehanska ključavnica za zaklepanje vrat. Opremo redundantnega pogona vrat sestavlja dodatno vgrajen motor, ki zagotavlja odprtje drsnih kril in s tem omogoča evakuacijo.
OPREMA: inteligentna kombinirana infrardeča senzorja gibanja in prisotnosti, z obveznim samo-preverjanjem delovanja – monitoring, ki zagotavljata varno delovanje vrat v smeri zapiranja. Vključno z vgradnjo inteligentnega IR senzorja, ki zagotavlja varovanje pri odpiranju vrat.     
VRATNO KRILO: 2 x drsno krilo zastekljeno z varnostnim steklom, d=10mm v sistemskih profilih  20mm z gumi tesnili.
OBSVETLOBA: 2 x -obsvetloba zastekljena z varnostnim steklom, d=10mm  v sistemskih profilih  20mm z gumi tesnili.                        
DODATNA PROFILACIJA: spodaj podporni profil višine 7 cm 
VIŠINA POGONA: 10 cm
EVAKUACIJA: da                                                                                                                                                
Vključno z vsemi potrebnimi zunanjimi in notranjimi talnimi, stenskimi in stropnimi zaključnimi letvicami. Vsi vidni kovinski deli ( Alu obrobe in maska) prašno barvani . Barva bo izboru projektanta iz RAL barvne skale.     </t>
  </si>
  <si>
    <t xml:space="preserve">Drsna dvokrilna vrata za uporabo na evakuacijskih poteh , inteligentni pogonski mehanizem, digitalna regulacija, implementirane z 32 bitnim mikroprocesorjem,  »energy save«  in programskim stikalom z osvetljenim grafičnim zaslonom na dotik. Senzorsko odpiranje vrat tako od zunaj kot s strani vetrolova. Baterijska podpora omogoča odprtje vrat ob izpadu omrežne napetosti, elektromehanska ključavnica za zaklepanje vrat. Opremo redundantnega pogona vrat sestavlja dodatno vgrajen motor, ki zagotavlja odprtje drsnih kril in s tem omogoča evakuacijo.
OPREMA: kombinirana infrardeča senzorja gibanja in prisotnosti, z obveznim samo-preverjanjem delovanja – monitoring, ki zagotavljata varno delovanje vrat v smeri zapiranja. Vključno z vgradnjo inteligentnega IR senzorja, ki zagotavlja varovanje pri odpiranju vrat.
VRATNO KRILO: 2 x drsno krilo zastekljeno z varnostnim izolacijskim steklom deb. 22mm v sistemskih profilih š. 30mm
OBSVETLOBA: 2 x obsvetloba zastekljena z varnostnim izolacijskim steklom deb. 22mm v sistemskih profilih  š. 30mm                           
DODATNA PROFILACIJA: spodaj termoizolacijski profil višine 7 cm   
VIŠINA POGONA: 10 cm
EVAKUACIJA: da                                                                            
Vključno z vsemi potrebnimi zunanjimi in notranjimi talnim, stenskimi in stropnimi zaključnimi letvicami. Vsi vidni kovinski deli ( Alu obrobe in maska) prašno barvani . Barva bo izboru projektanta iz RAL barvne skale , notranja in zunanja barva okvirjev različni   </t>
  </si>
  <si>
    <t xml:space="preserve">Sn.P1 - dobava in montaža notranje požarnoodporne stene z integriranimi enokrilnimi vrati v Alu okvirjih s steklenimi polnili  (kot npr. Schueco ADS80FR-EI60)
</t>
  </si>
  <si>
    <t xml:space="preserve">GRADBENA ODPRTINA: 529.0 / 250.0 ( š/v) cm, vgradnja v CLT steno širine 12 cm   
DELITVE STENE: vrata 91.0  ( prosti prehod pri odprtem vratnem krilu ) / 243.00 cm, 4 fiksna polja dim. 104.0 cm
ODPIRANJE: 1X desno
</t>
  </si>
  <si>
    <t>PROFILI: Alu požarnoodporna profilacija Schueco ADS80FR-EI60 , vključiti robne zaključne letvice
POLNILO VRATNEGA KRILA: požarnoodporno kaljeno/ lepljeno steklo ESG / EI60
POLNILO FIKSNIH SEGMENTOV: požarnoodporno kaljeno/lepljeno steklo  ESG / EI60
KLJUKA : ročaj obojestranski, inox satiniran, višina 130cm , 20 x 20 mm ( npr. PBA 2CQ.200 )
KLJUČAVNICA: požarno odporna cilindrična panik ključavnica
SISTEM GENERALNEGA KLJUČA: da
ZVOČNE ZAHTEVE: 32 dB
POŽARNA ODPORNOST - EI: da, EI60
EVAKUACIJA: da, vrata v smeri evakuacije ne smejo biti zaklenjena
SAMOZAPIRALO: da, integirano v vratno krilo ( npr. Geze Boxer ) 
BARVA: prašno barvno , RAL po izboru projektanta</t>
  </si>
  <si>
    <t xml:space="preserve">Og.2, Og.3  - dobava in montaža notranje  samonosne steklene ograje vpete spodaj v sistemski linijski Alu profil
</t>
  </si>
  <si>
    <t xml:space="preserve">ZASTEKLITEV : lepljeno kaljeno varnostno steklo VSG/ESG 10.10.2  kot npr. RXLAMISAFE ,  steklo in vpetje - varnost pred padcem v globino in varnost pred naletom  po EN standardih) , prozorno , robovi zgoraj brušeni pod kotom 
NOSILNI PROFIL: sistemski Alu profil za samonosne ograje primeren za obremenjene javne objekte , za zunanjo in notranjo rabo  , višine 120 mm , primeren za talno vpetje , s sistemsko  možnostjo niveliranja naklona stekla v vseh smereh, stik profila in stekla zaprt s sistemskim gumijastim trakom , obremenitveni razred 2,0-3,0 kN/m  , prašno barvan po RAL po izboru projektanta ( kot npr. SteelPro , tip LK112 )                                                                                                                                                                                                                                                                                                                                                                                                                                                                                               PODKONSTRUKCIJA: L nosilci  iz Fe pločevine 8mm , dim. 40 / 280 mm , širine 100mm , ojačani z vertiklanimi rebri, sidrani v leseno etažno ploščo ( 4xM12)  , nosilci na razmaku cca 30 cm ( podkonstrukcija in montaža se uskladi s specifikacijami proizvajalca za montažo nosilnega profila )
ZAKLJUČNI PROFILI: stik z oblogo galerije in tlakom z alu profili in trajnoelastoičnim kitom po detjalu načrta arhitekture
</t>
  </si>
  <si>
    <t xml:space="preserve">svetla višina ograje 1100 mm , delitve na cca 1700 mm </t>
  </si>
  <si>
    <t xml:space="preserve">Og.4, Og.5  - dobava in montaža zunanje  samonosne steklene ograje vpete spodaj v sistemski linijski Alu profil
</t>
  </si>
  <si>
    <t xml:space="preserve">ZASTEKLITEV : lepljeno kaljeno varnostno steklo VSG/ESG 10.10.2  kot npr. RXLAMISAFE ,  steklo in vpetje - varnost pred padcem v globino in varnost pred naletom  po EN standardih) , prozorno , robovi zgoraj brušeni pod kotom 
NOSILNI PROFIL: sistemski Alu profil za samonosne ograje primeren za obremenjene javne objekte , za zunanjo in notranjo rabo  , višine 120 mm , primeren za talno vpetje , s sistemsko  možnostjo niveliranja naklona stekla v vseh smereh, stik profila in stekla zaprt s sistemskim gumijastim trakom , obremenitveni razred 2,0-3,0 kN/m  , prašno barvan po RAL po izboru projektanta ( kot npr. SteelPro , tip LK112 )                                                                                                                                                                                                                                                                                                                                                                                                                                                                                               PODKONSTRUKCIJA: nosilci iz Fe pločevine L dim. 150 / 150 / 10 mm, širine 150 mm, vijačeni v leseno masivo preko zaključene hidroizolacije, nosilci na razmaku cca 30 cm ( podkonstrukcija in montaža se uskladi s specifikacijami proizvajalca za montažo nosilnega profila )
ZAKLJUČNI PROFILI: stik s tlakom z alu profili in trajnoelastičnim kitom po detjalu načrta arhitekture
</t>
  </si>
  <si>
    <t xml:space="preserve">svetla višina ograje 1100 mm , delitve na cca 1500 mm </t>
  </si>
  <si>
    <t>STEKLENE OGRAJE</t>
  </si>
  <si>
    <t>PANEL: zvočnoizolativni panel debeline 126 mm , z Alu okvirjem in s pokrivnim slojem čez izolacijo debeline 18 mm</t>
  </si>
  <si>
    <t>POŽARNA ODPORNOST :  B, S1-d0</t>
  </si>
  <si>
    <t>* v dobavo zajeti vse priključne elemente in zaključne tesnilne profile za doseganje specificirane zvočne izolativnosti</t>
  </si>
  <si>
    <t xml:space="preserve">Zs.1 dobava in montaža zložljiva panelne stene v dvorani z zvočno izolativnostjo 55 dB  ( tip npr. Oddicini, Maxparete HSP - 55 dB)
</t>
  </si>
  <si>
    <t xml:space="preserve">Izdelava , dobava in montaža gips karton oblog - lokalne zapore in maske </t>
  </si>
  <si>
    <t>prašno barvana Alu pločevina v strukturni barvi ( kot npr. Tyger Drylac ), barva po izboru projektanta , debelina 2 mm , lepljena na leseno podlago ( spodaj distanca cca 2-3mm)</t>
  </si>
  <si>
    <t>napisi / oznake :</t>
  </si>
  <si>
    <t xml:space="preserve"> - plinska omarica ( 1x)  , elektro omarica  ( 1x ) , hidranti ( 3x) , gasilniki ( 9x) </t>
  </si>
  <si>
    <t xml:space="preserve">Dobava in montaža napisov in piktogramov za omarice elektro in strojnih inštalacij  - izrezane črke in simboli iz alu pločevine </t>
  </si>
  <si>
    <t>LESENO STAVBNO POHIŠTVO</t>
  </si>
  <si>
    <t>Energijska učinkovitost</t>
  </si>
  <si>
    <t>Sistem zasteklitev in senčil mora biti skladen s shememi in detajli Načrta arhitekture kar se tiče profilacije, vgradnje in izgleda</t>
  </si>
  <si>
    <t>—  pri zagotavljanju zrakotesnosti stavbe mora izmerjena vrednost pri ugotavljanju tesnosti obodnih konstrukcij po standardu SIST EN ISO 9972:2015 znašati: n50 ≤ 0,6 h-1. , vgradnja stavbnega pohištva se izvaja po smernicah RAL , vsi stiki lesenih obodnih konstrukcij in preboji so zatesnjeni s sistemskimi  zrakotesnimi trakovi in manšetami ( 'blower door' kontrola )</t>
  </si>
  <si>
    <t xml:space="preserve">—  predvidena je vgradnja zunanjega stavbnega pohištva s troslojno zasteklitvijo s toplotno prehodnostjo min. U ≤ 0,9 W/m2K (določeno po standardu SIST EN 14351-1:2006+A1:2010) po načelu tesnjenja v treh ravneh, kot je opredeljeno v smernici RAL. 
</t>
  </si>
  <si>
    <t>—  izvajalec mora predložiti dokazila o toplotnih karakteristikah zunanjega stavbnega pohištva (okna, fiksne zasteklitve, vrata), skladno s standardom SIST EN 14351-1:2006+A1:2010, iz katerega morajo biti razvidni podatki o toplotni prehodnosti celotnega zunanjega stavbnega pohištva (Uw), zasteklitve (Ug) in profila (Uf), podatki o linijski toplotni upornosti distančnika v zasteklitvi (ψ) in geometrijski podatki profila in zasteklitve;</t>
  </si>
  <si>
    <t xml:space="preserve">Tehnične zahteve </t>
  </si>
  <si>
    <t xml:space="preserve">— senčila morajo imeti ustrezno odpornost na veter: Bled leži  po SIST EN 1991-1-4:2005/OA101.2007  v veterni coni A, s temeljno vrednostjo osnovne  hitrosti vetra 20m/s, kategorija pokrajine III., višina zgradbe razred od 8-20m.          </t>
  </si>
  <si>
    <t xml:space="preserve">V enotni ceni zajeti izdelavo, dobavo in montažo zastekljenih oken, vrat in  sten z vsem pritrdilnim, sidrnim, tesnilnim materialom, vsemi zaključki in potrebnimi obrobnimi letvicami. Izvajalec mora v ceni upoštevati zaščito steklenih, alu in pvc profilacij do primopredaje investitorju.      </t>
  </si>
  <si>
    <t>Vgrajeno stavbno pohištvo mora izpolnjevati pogoje EKO sklada :</t>
  </si>
  <si>
    <t>Splošni opis sistema zunanjih zasteklitev</t>
  </si>
  <si>
    <r>
      <t>—</t>
    </r>
    <r>
      <rPr>
        <b/>
        <sz val="10"/>
        <rFont val="Arial"/>
        <family val="2"/>
        <charset val="238"/>
      </rPr>
      <t xml:space="preserve"> Notranje okenske police</t>
    </r>
    <r>
      <rPr>
        <sz val="10"/>
        <rFont val="Arial"/>
        <family val="2"/>
        <charset val="238"/>
      </rPr>
      <t xml:space="preserve"> - vse zasteklitve so izvedene do tal z izjemo dveh zasteklitev v 1. nadstropju, kjer je spodnji parapetni zaključek izveden s pokrivno leseno letvijo, dimenzije navedene v shemi , v montaži je potrebno upoštevati tesnitev stikov med okvirjem in talno oblogo s trajnelastičnim kitom</t>
    </r>
  </si>
  <si>
    <t xml:space="preserve">
</t>
  </si>
  <si>
    <r>
      <t xml:space="preserve">— </t>
    </r>
    <r>
      <rPr>
        <b/>
        <sz val="10"/>
        <rFont val="Arial"/>
        <family val="2"/>
        <charset val="238"/>
      </rPr>
      <t xml:space="preserve">Okenske špalete - </t>
    </r>
    <r>
      <rPr>
        <sz val="10"/>
        <rFont val="Arial"/>
        <family val="2"/>
        <charset val="238"/>
      </rPr>
      <t>izdelava lesenih okenskih špalet je zajeta v fasaderskih delih</t>
    </r>
  </si>
  <si>
    <t xml:space="preserve">— vse zasteklitve morajo dimenzijsko in po tipu stekla upoštevati EN standarde </t>
  </si>
  <si>
    <r>
      <t xml:space="preserve">— </t>
    </r>
    <r>
      <rPr>
        <b/>
        <sz val="10"/>
        <rFont val="Arial"/>
        <family val="2"/>
        <charset val="238"/>
      </rPr>
      <t xml:space="preserve">Senčila - </t>
    </r>
    <r>
      <rPr>
        <sz val="10"/>
        <rFont val="Arial"/>
        <family val="2"/>
        <charset val="238"/>
      </rPr>
      <t xml:space="preserve"> zunanji screen rolo z vodili iz ekstrudiranega aluminija vgrajenimi v leseno bočno špaleto ( kot npr. Roltek Zip Screen.2 ) , upravljanje na elektromotor s stikalom, širina screen roloja max. 420 mm. Zložen screen rolo skrit za leseno fasadno oblogo v podometni kovinski omarici iz prašno barvane alu pločevine  ( kot npr. Zip Screen.2 omarica INTEGO 150 ) .  Vodila velikosti dim. 33x61 mm vgrajena v leseno bočno špaleto. Pri vgradniji vodil upoštevati še zaključni ALU U profil cca 15/15mm letev proti oknu v enaki barvi. Barva screen roloja po izboru projektanta iz barvne palete proizvajalca, platno prepustno za svetlobo  po izboru projektanta iz palete proizvajalca , barva vodil in vidnih  zaključkov po RAL lestvici po izboru projektanta</t>
    </r>
  </si>
  <si>
    <r>
      <t>—</t>
    </r>
    <r>
      <rPr>
        <b/>
        <sz val="10"/>
        <rFont val="Arial"/>
        <family val="2"/>
        <charset val="238"/>
      </rPr>
      <t xml:space="preserve"> Zunanje okenske police -</t>
    </r>
    <r>
      <rPr>
        <sz val="10"/>
        <rFont val="Arial"/>
        <family val="2"/>
        <charset val="238"/>
      </rPr>
      <t xml:space="preserve"> Alu odkapna polica, d=2mm , r.š. 420 mm , bočna zaslonka 30 mm , zaslonka proti oknu 25 mm , prašno barvana s strukturn barvo po RAL , podložena s 15 cm širokimi trakovi enake debeline ter obdelave kot pokrivna pločevina, lepljena na Enkolit lepilo , dolžinski stiki podloženi s strakovi pločevine enake barve, v montažo vključiti sistemsko alu letev za stik z okenskim okvirjem
</t>
    </r>
  </si>
  <si>
    <t>Izdelava dobava in montaža okenskih zasteklitev , senčil in polic:</t>
  </si>
  <si>
    <t>O.1</t>
  </si>
  <si>
    <t>SENČILO: 1x dim. 420 / 313 cm, elektro pogon</t>
  </si>
  <si>
    <t xml:space="preserve">SENČILO: 1x dim. 420 / 313 cm, elektro pogon
</t>
  </si>
  <si>
    <t>O.2</t>
  </si>
  <si>
    <t>O.3</t>
  </si>
  <si>
    <t>O.4</t>
  </si>
  <si>
    <t>SENČILO: 1x dim. 420 / 275 cm, elektro pogon</t>
  </si>
  <si>
    <r>
      <t xml:space="preserve">— </t>
    </r>
    <r>
      <rPr>
        <b/>
        <sz val="10"/>
        <rFont val="Arial"/>
        <family val="2"/>
        <charset val="238"/>
      </rPr>
      <t xml:space="preserve">Tip zasteklitve </t>
    </r>
    <r>
      <rPr>
        <sz val="10"/>
        <rFont val="Arial"/>
        <family val="2"/>
        <charset val="238"/>
      </rPr>
      <t xml:space="preserve">- okenska / balkonska  troslojna zasteklitev v lesenih okvirjih z zunanjo masko iz aluminija  ( kot npr. M Sora UDOBJE OPTIMO XLS ) v kombinaciji s fiksno okensko troslojno zasteklitvijo brez vidnih okvirjev (kot npr. M Sora Panoramic , MSora FIB); visoko toplotno izoliran sistem, Uw okna 0.76 - 0.92 W/m2K  
—  </t>
    </r>
    <r>
      <rPr>
        <b/>
        <sz val="10"/>
        <rFont val="Arial"/>
        <family val="2"/>
        <charset val="238"/>
      </rPr>
      <t>Okvir</t>
    </r>
    <r>
      <rPr>
        <sz val="10"/>
        <rFont val="Arial"/>
        <family val="2"/>
        <charset val="238"/>
      </rPr>
      <t xml:space="preserve">: lesen okenski okvir profil debeline 95 mm izdelan iz kakovostnega lesa, lepljen brez vidnega dolžinskega spoja z zunanjo masko iz aluminija, ravne linije, Uf=1.1 W/m2K,  notranji dekor okenske profilacije - naravni les smreke obdelava mat transparentna lak lazura, zunanji dekor okenske profilacije - aluminij, barva temno siva; ravne linije - poravnane linije lesenega okenskega profila na notranji strani ter aluminija na zunanji
— </t>
    </r>
    <r>
      <rPr>
        <b/>
        <sz val="10"/>
        <rFont val="Arial"/>
        <family val="2"/>
        <charset val="238"/>
      </rPr>
      <t>Zasteklitev</t>
    </r>
    <r>
      <rPr>
        <sz val="10"/>
        <rFont val="Arial"/>
        <family val="2"/>
        <charset val="238"/>
      </rPr>
      <t xml:space="preserve">: troslojno termopan steklo, kot npr. UNIGLAS TOP 0,5 - 0,7, različnih debelin glede na tip in dimenzije zasteklitve: a) 4 / 18  /4 / 18 / 44.2, b) 6 / 16 / 6 / 14 / 44.2, c) 8 / 12 / 8 / 12 /66.2 , Ug = 0.5 - 0.7 W/m²K, steklo prozorno / nevtralno. Za vse zasteklitve je zahtevana vgradnja ESG stekla zunaj in VSG stekla notri za preprečitev padca v globino. Izjema so zasteklitve v pritličju oz. kjer je v shemah drugače navedeno, se namesto VSG stekla vgradi ESG steklo tudi na notranji strani  (*opomba - debeline stekla je ponudnik dolžan izračunati  / preveriti glede na dimenzije elementov , predvideva se največja debelina 6mm) 
</t>
    </r>
  </si>
  <si>
    <t>O.5</t>
  </si>
  <si>
    <t>O.6</t>
  </si>
  <si>
    <t>O.7</t>
  </si>
  <si>
    <t xml:space="preserve">SENČILO: 1x dim. 112 / 313 cm, elektro pogon
</t>
  </si>
  <si>
    <t>O.8</t>
  </si>
  <si>
    <t>SENČILO: 1x dim. 291 / 313 cm</t>
  </si>
  <si>
    <t>h.</t>
  </si>
  <si>
    <t>O.9</t>
  </si>
  <si>
    <t>O.10</t>
  </si>
  <si>
    <t>i.</t>
  </si>
  <si>
    <t>O.11</t>
  </si>
  <si>
    <t>j.</t>
  </si>
  <si>
    <t>O.12</t>
  </si>
  <si>
    <t>k.</t>
  </si>
  <si>
    <t>O.13</t>
  </si>
  <si>
    <t xml:space="preserve">TIP: fasadna zasteklitev s troslojno termopan zasteklitvijo v lesenih okvirjih, polje sestavljeno iz fiksne zasteklitve in okenske zasteklitve 
GRADBENA ODPRTINA: 429.0 / 333.0 cm 
DIMENZIJE:  skupna dimenzija  427 / 320 cm
MERE IN DELITEV NA POLJA:  1x enokrilno okno 99 / 213 cm in 3x fiksne zasteklitve ( 1 x 240 / 313 cm, 1 x 70 / 313 cm, 1 x  110 / 93  cm )
ODPIRANJE: ventus in krilno skladno s shemo
DODATNE ZAHTEVE ZA ZASTEKLITEV: varnost pred naletom z zunanje in notranje strani (ESG)
1.  6 / 16 / 6 / 14 / 6
2.  4 / 18 / 4 / 18 / 4
3.  8 / 12 / 8 / 12 / 8
4.  4 / 18 / 4 / 18 / 4
TOPLOTNA PREHODNOST OKNA: ( vgrajeno ) Uw 0.76 - 0.92 W/m2K, toplotna prehodnost stekla Ug 0.5 - 0.7 w/m2; vrednosti so odvisne od debeline in dimenzij stekla
ZAKLJUČNE LETVE: zaključna robna letev debeline 25 mm, širine vidnega dela okvirja za prekritje tesnilnih trakov in stika s steno
DODATNA PROFILACIJA: spodaj termoizolacijski profil višine 7.5 cm in hidroizolacijska zapora, zgoraj montažna lesena letev dim. 95/50 mm 
</t>
  </si>
  <si>
    <t xml:space="preserve">TIP: fasadna zasteklitev s troslojno termopan zasteklitvijo v lesenih okvirjih, polje sestavljeno iz fiksne zasteklitve in okenske zasteklitve 
GRADBENA ODPRTINA: 429.0 / 345.0 cm 
DIMENZIJE:  skupna dimenzija  427 / 320 cm
MERE IN DELITEV NA POLJA:  1x enokrilno okno 99 / 213 cm in 3x fiksne zasteklitve ( 1 x 240 / 313 cm, 1 x 70 / 313 cm, 1 x  110 / 93  cm )
ODPIRANJE: ventus in krilno skladno s shemo
DODATNE ZAHTEVE ZA ZASTEKLITEV: preprečitev padca v globino z notranje strani (VSG) in varnost pred naletom z zunanje strani (ESG)
1.  6 / 16 / 6 / 14 / 44.2
2.  4 / 18 / 4 / 18 / 44.2
3.  8 / 12 / 8 / 12 / 66.2
4.  4 / 18 / 4 / 18 / 44.2
TOPLOTNA PREHODNOST OKNA: ( vgrajeno ) Uw 0.76 - 0.92 W/m2K, toplotna prehodnost stekla Ug 0.5 - 0.7 w/m2; vrednosti so odvisne od debeline in dimenzij stekla
ZAKLJUČNE LETVE: zaključna robna letev debeline 25 mm, širine vidnega dela okvirja za prekritje tesnilnih trakov in stika s steno
DODATNA PROFILACIJA: spodaj termoizolacijski profil skupne višine 20 cm, zgoraj montažna lesena letev dim. 95/50 mm 
ZUNANJA POLICA: 1 x širine 420 cm , globine 42 cm
</t>
  </si>
  <si>
    <t xml:space="preserve">TIP: fasadna zasteklitev s troslojno termopan zasteklitvijo v lesenih okvirjih, polje sestavljeno iz fiksne zasteklitve in okenske zasteklitve 
GRADBENA ODPRTINA: 429.0 / 285.0 cm 
DIMENZIJE:  skupna dimenzija  427 / 276 cm
MERE IN DELITEV NA POLJA:  1x enokrilno okno 99 / 213 cm in 3x fiksne zasteklitve ( 1 x 240 / 313 cm, 1 x 70 / 313 cm, 1 x  110 / 49 cm )
ODPIRANJE: ventus in krilno skladno s shemo
DODATNE ZAHTEVE ZA ZASTEKLITEV: varnost pred naletom z zunanje in notranje strani (ESG)
1.  6 / 16 / 6 / 14 / 6
2.  4 / 18 / 4 / 18 / 4
3.  8 / 12 / 8 / 12 / 8
4.  4 / 18 / 4 / 18 / 4
TOPLOTNA PREHODNOST OKNA: ( vgrajeno ) Uw 0.76 - 0.92 W/m2K, toplotna prehodnost stekla Ug 0.5 - 0.7 w/m2; vrednosti so odvisne od debeline in dimenzij stekla
ZAKLJUČNE LETVE: zaključna robna letev debeline 25 mm, širine vidnega dela okvirja za prekritje tesnilnih trakov in stika s steno; spodnja zaključna letev višine 10cm
DODATNA PROFILACIJA: spodaj termoizolacijski profil skupne višine 20 cm, zgoraj montažna lesena letev dim. 95/50 mm 
ZUNANJA POLICA: 1 x širine 420 cm , globine 42 cm
</t>
  </si>
  <si>
    <t xml:space="preserve">TIP: fasadna zasteklitev s troslojno termopan zasteklitvijo v lesenih okvirjih, polje sestavljeno iz fiksne zasteklitve in balkonske zasteklitve 
GRADBENA ODPRTINA: 429.0 / 333.0 cm 
DIMENZIJE:  skupna dimenzija  427 / 320 cm
MERE IN DELITEV NA POLJA:  1x vratno krilo - balkonska vrata - 120 / 214 cm (svetel prehod 99 / 210 cm)  in 3x fiksne zasteklitve ( 1 x 240 / 313 cm, 1 x 70 / 313 cm, 1 x  110 / 102 cm )
ODPIRANJE: 1 x desno
DODATNE ZAHTEVE ZA ZASTEKLITEV: varnost pred naletom z zunanje in notranje strani (ESG)
1.  6 / 16 / 6 / 14 / 6
2.  4 / 18 / 4 / 18 / 4
3.  8 / 12 / 8 / 12 / 8
4.  4 / 18 / 4 / 18 / 4
TOPLOTNA PREHODNOST OKNA: ( vgrajeno ) Uw 0.76 - 0.92 W/m2K, toplotna prehodnost stekla Ug 0.5 - 0.7 w/m2; vrednosti so odvisne od debeline in dimenzij stekla
ZAKLJUČNE LETVE: /
DODATNA PROFILACIJA: spodaj termoizolacijski profil skupne višine 7.5 cm in hidroizolacijska zapora, zgoraj montažna lesena letev dim. 95/50 mm 
</t>
  </si>
  <si>
    <t xml:space="preserve">TIP: fasadna zasteklitev s troslojno termopan zasteklitvijo v lesenih okvirjih, polje sestavljeno iz fiksne zasteklitve in okenske zasteklitve 
DIMENZIJE:  skupna dimenzija  427 / 320 cm
MERE IN DELITEV NA POLJA:  1x vratno krilo - balkonska vrata - 99 / 214 cm (svetel prehod 99 / 210 cm)  in 3x fiksne zasteklitve ( 1 x 240 / 313 cm, 1 x 70 / 313 cm, 1 x  110 / 102 cm )
ODPIRANJE: 1 x desno
DODATNE ZAHTEVE ZA ZASTEKLITEV: varnost pred naletom z zunanje in notranje strani (ESG)
1.  6 / 16 / 6 / 14 / 6
2.  4 / 18 / 4 / 18 / 4
3.  8 / 12 / 8 / 12 / 8
4.  4 / 18 / 4 / 18 / 4
TOPLOTNA PREHODNOST OKNA: ( vgrajeno ) Uw 0.76 - 0.92 W/m2K, toplotna prehodnost stekla Ug 0.5 - 0.7 w/m2; vrednosti so odvisne od debeline in dimenzij stekla
ZAKLJUČNE LETVE: zaključna robna letev debeline 25 mm, širine vidnega dela okvirja za prekritje tesnilnih trakov in stika s steno; zgoraj in bočno
DODATNA PROFILACIJA: spodaj termoizolacijski profil skupne višine 7.5 cm in hidroizolacijska zapora, zgoraj montažna lesena letev dim. 95/50 mm 
</t>
  </si>
  <si>
    <t xml:space="preserve">TIP: fasadna zasteklitev s troslojno termopan zasteklitvijo v lesenih okvirjih, polje sestavljeno iz fiksne zasteklitve in okenske zasteklitve 
GRADBENA ODPRTINA: 121.0 / 333.0 cm 
DIMENZIJE:  skupna dimenzija  119 / 320 cm
MERE IN DELITEV NA POLJA:  1x enokrilno okno 108 / 213 cm in 1x fiksne zasteklitve 112 / 93  cm 
ODPIRANJE: ventus in krilno skladno s shemo
DODATNE ZAHTEVE ZA ZASTEKLITEV: varnost pred naletom z zunanje in notranje strani (ESG)
1.  4 / 18 / 4 / 18 / 4
2.  4 / 18 / 4 / 18 / 4
TOPLOTNA PREHODNOST OKNA: ( vgrajeno ) Uw 0.76 - 0.92 W/m2K, toplotna prehodnost stekla Ug 0.5 - 0.7 w/m2; vrednosti so odvisne od debeline in dimenzij stekla
ZAKLJUČNE LETVE: zaključna robna letev debeline 25 mm, širine vidnega dela okvirja za prekritje tesnilnih trakov in stika s steno
DODATNA PROFILACIJA: spodaj termoizolacijski profil višine 7.5 cm in hidroizolacijska zapora, zgoraj montažna lesena letev dim. 95/50 mm 
</t>
  </si>
  <si>
    <t xml:space="preserve">TIP: fasadna zasteklitev s troslojno termopan zasteklitvijo v lesenih okvirjih, balkonska zasteklitev
GRADBENA ODPRTINA: O.8 - 300.0 / 345.0 cm;  O.9 - 112.0 / 345.0 cm;
DIMENZIJE:  O.8 - skupna dimenzija  298 / 320 cm;  O.9 - skupna dimenzija  110 / 320 cm;
MERE IN DELITEV NA POLJA:  O.9 - 1x vratno krilo - balkonska vrata - 99 / 214 cm (svetel prehod 85 / 210 cm) in 1x fiksna zasteklitev 110 / 106  cm 
ODPIRANJE: 1 x levo
DODATNE ZAHTEVE ZA ZASTEKLITEV: varnost pred naletom z zunanje in notranje strani (ESG)
O.9 :
1.  4 / 18 / 4 / 18 / 4
2.  4 / 18 / 4 / 18 / 4
TOPLOTNA PREHODNOST OKNA: ( vgrajeno ) Uw 0.76 - 0.92 W/m2K, toplotna prehodnost stekla Ug 0.5 - 0.7 w/m2; vrednosti so odvisne od debeline in dimenzij stekla
ZAKLJUČNE LETVE: zaključna robna letev debeline 25 mm, širine vidnega dela okvirja za prekritje tesnilnih trakov in stika s steno; zgoraj in bočno
DODATNA PROFILACIJA: spodaj termoizolacijski profil višine 20 cm, zgoraj montažna lesena letev dim. 95/50 mm
</t>
  </si>
  <si>
    <t>SENČILO: 5 x dim. 268 / 313 cm in 2 x dim. 260 / 313 cm, elektro pogon</t>
  </si>
  <si>
    <t>O.14</t>
  </si>
  <si>
    <t>SENČILO: 6 x dim. 241 / 313 cm, 1 x dim. 231 / 313 cm, elektro pogon</t>
  </si>
  <si>
    <t xml:space="preserve">TIP: fasadna zasteklitev s troslojno termopan zasteklitvijo v lesenih okvirjih, polje sestavljeno iz fiksne zasteklitve in okenske zasteklitve 
GRADBENA ODPRTINA: 1756.0 / 345.0 cm 
DIMENZIJE:  skupna dimenzija  1754 / 320 cm
MERE IN DELITEV NA POLJA: 7 x fiksna zasteklitev ( 3 x 241 / 313 cm, 3 x 240 / 313 cm, 1 x 231 / 313 cm )
ODPIRANJE: /
DODATNE ZAHTEVE ZA ZASTEKLITEV: preprečitev padca v globino z notranje strani (VSG) 
1.  8 / 12 / 8 / 12 / 66.2
TOPLOTNA PREHODNOST OKNA: ( vgrajeno ) Uw 0.76 - 0.92 W/m2K, toplotna prehodnost stekla Ug 0.5 - 0.7 w/m2; vrednosti so odvisne od debeline in dimenzij stekla
ZAKLJUČNE LETVE: zaključna robna letev debeline 45 mm, širine vidnega dela okvirja za prekritje tesnilnih trakov in stika s steno
DODATNA PROFILACIJA: spodaj termoizolacijski profil skupne višine 20 cm in hidroizolacijska zapora, zgoraj montažna lesena letev dim. 95/50 mm 
ZUNANJA POLICA: skupna dolžina 1671  cm, vse globine 42 cm
ZUNANJA ZAKLJUČNA LETEV: 6 x višine 316 cm, dim. 12 / 37 cm, skladno z detajlom D.25
</t>
  </si>
  <si>
    <t xml:space="preserve">TIP: fasadna zasteklitev s troslojno termopan zasteklitvijo v lesenih okvirjih, polje sestavljeno iz fiksne zasteklitve in okenske zasteklitve 
GRADBENA ODPRTINA: max. 1115.0 / 345.0 cm 
DIMENZIJE:  skupna dimenzija  1113 / 320 cm
MERE IN DELITEV NA POLJA:  1x vratno krilo  - vhodna vrata s pragom v nivoj utal - 120 / 214 cm (svetel prehod 99 / 210 cm)  in 6 x fiksna zasteklitev ( 4 x 212 / 313 cm, 1 x 92 / 313 cm, 1 x 110 / 102 cm )
ODPIRANJE: 1 x desno 
DODATNE ZAHTEVE ZA ZASTEKLITEV: varnost pred naletom z zunanje in notranje strani (ESG)
1.  8 / 12 / 8 / 12 / 8  
2. 6 / 16 / 6 / 14 / 6 
3. 4 / 18 / 4 / 18 / 4
TOPLOTNA PREHODNOST OKNA: ( vgrajeno ) Uw 0.76 - 0.92 W/m2K, toplotna prehodnost stekla Ug 0.5 - 0.7 w/m2; vrednosti so odvisne od debeline in dimenzij stekla
ZAKLJUČNE LETVE: zaključna robna letev debeline 11 mm, širine vidnega dela okvirja za prekritje tesnilnih trakov in stika s steno; zgoraj in bočno
DODATNA PROFILACIJA: spodaj termoizolacijski profil skupne višine 20 cm in hidroizolacijska zapora, zgoraj montažna lesena letev dim. 95/50 mm 
</t>
  </si>
  <si>
    <t>SENČILO: 6 x dim. 219 / 313 cm, elektro pogon</t>
  </si>
  <si>
    <t>l.</t>
  </si>
  <si>
    <t>O.15</t>
  </si>
  <si>
    <t>TIP: fasadna zasteklitev s troslojno termopan zasteklitvijo v lesenih okvirjih, polje sestavljeno iz fiksne zasteklitve in balkonske zasteklitve 
GRADBENA ODPRTINA: max. 1107.0 / 333.0 cm 
DIMENZIJE:  skupna dimenzija  1105 / 320 cm
MERE IN DELITEV NA POLJA:  1x vratno krilo - vhodna vrata s pragom v nivoju - 120 / 214 cm (svetel prehod 99 / 210 cm)  in 7x fiksne zasteklitve ( 2 x 183 / 313 cm, 2 x 182 / 313 cm, 1 x 177 / 313 cm,          1 x 70 / 313 cm, 1 x 110 / 102 cm )
ODPIRANJE: 1 x levo 
DODATNE ZAHTEVE ZA ZASTEKLITEV: varnost pred naletom z zunanje in notranje strani (ESG)
1.  6 / 16 / 6 / 14 / 6
2.  4 / 18 / 4 / 18 / 4
TOPLOTNA PREHODNOST OKNA: ( vgrajeno ) Uw 0.76 - 0.92 W/m2K, toplotna prehodnost stekla Ug 0.5 - 0.7 w/m2; vrednosti so odvisne od debeline in dimenzij stekla
ZAKLJUČNE LETVE: okvirji so skriti v utoru lesene CLT stene
DODATNA PROFILACIJA: spodaj termoizolacijski profil skupne višine 7.5 cm in hidroizolacijska zapora, zgoraj montažna lesena letev dim. 95/50 mm</t>
  </si>
  <si>
    <t>TIP: fasadna zasteklitev s troslojno termopan zasteklitvijo v lesenih okvirjih, polje sestavljeno iz fiksne zasteklitve in balkonske zasteklitve 
GRADBENA ODPRTINA: 600.0 / 333.0 cm 
DIMENZIJE:  skupna dimenzija  598 / 320 cm
MERE IN DELITEV NA POLJA:  1x vratno krilo - vhodna vrata s pragom v nivoju tlaka - 120 / 214 cm (svetel prehod 99 / 210 cm)  in 4x fiksne zasteklitve ( 3 x 157 / 313 cm, 1 x 110 / 102 cm )
ODPIRANJE: 1 x desno 
DODATNE ZAHTEVE ZA ZASTEKLITEV: varnost pred naletom z zunanje in notranje strani (ESG)
1.  4 / 18 / 4 / 18 / 4
2.  6 / 16 / 6 / 14 / 6
TOPLOTNA PREHODNOST OKNA: ( vgrajeno ) Uw 0.76 - 0.92 W/m2K, toplotna prehodnost stekla Ug 0.5 - 0.7 w/m2; vrednosti so odvisne od debeline in dimenzij stekla
ZAKLJUČNE LETVE: zaključna robna letev debeline 25 mm, širine vidnega dela okvirja za prekritje tesnilnih trakov in stika s steno;  zgoraj in bočno
DODATNA PROFILACIJA: spodaj termoizolacijski profil skupne višine 7.5 cm in hidroizolacijska zapora, zgoraj montažna lesena letev dim. 95/50 mm</t>
  </si>
  <si>
    <t xml:space="preserve">TIP: fasadna zasteklitev s troslojno termopan zasteklitvijo v lesenih okvirjih, polje sestavljeno iz fiksne zasteklitve 
GRADBENA ODPRTINA: max. 567.0 / 333.0 cm 
DIMENZIJE:  skupna dimenzija  565 / 320 cm
MERE IN DELITEV NA POLJA:  3x fiksna zasteklitev ( 3 x 186 / 313 cm )
ODPIRANJE: /
DODATNE ZAHTEVE ZA ZASTEKLITEV: varnost pred naletom z zunanje in notranje strani (ESG)
1.  6 / 16 / 6 / 14 / 6
TOPLOTNA PREHODNOST OKNA: ( vgrajeno ) Uw 0.76 - 0.92 W/m2K, toplotna prehodnost stekla Ug 0.5 - 0.7 w/m2; vrednosti so odvisne od debeline in dimenzij stekla
ZAKLJUČNE LETVE: okvirji so skriti v utoru lesene CLT stene
DODATNA PROFILACIJA: spodaj termoizolacijski profil skupne višine 7.5 cm in hidroizolacijska zapora, zgoraj montažna lesena letev dim. 95/50 mm </t>
  </si>
  <si>
    <t xml:space="preserve">TIP: fasadna zasteklitev s troslojno termopan zasteklitvijo v lesenih okvirjih, polje sestavljeno iz fiksne zasteklitve in balkonske zasteklitve 
GRADBENA ODPRTINA: O.8 - 300.0 / 345.0 cm; 
DIMENZIJE:  O.8 - skupna dimenzija  298 / 320 cm; 
MERE IN DELITEV NA POLJA:  O.8 - 1x vratno krilo - balkonska vrata -  99 / 214 cm (svetel prehod 85 / 210 cm) in 2x fiksne zasteklitve ( 1 x 184 / 313  cm, 1 x 110 / 106  cm 
ODPIRANJE: O.8  - 1 x levo
DODATNE ZAHTEVE ZA ZASTEKLITEV: varnost pred naletom z zunanje in notranje strani (ESG)
O.8 :
1.  4 / 18 / 4 / 18 / 4
2.  6 / 16 / 6 / 14 / 6
TOPLOTNA PREHODNOST OKNA: ( vgrajeno ) Uw 0.76 - 0.92 W/m2K, toplotna prehodnost stekla Ug 0.5 - 0.7 w/m2; vrednosti so odvisne od debeline in dimenzij stekla
ZAKLJUČNE LETVE: zaključna robna letev debeline 25 mm, širine vidnega dela okvirja za prekritje tesnilnih trakov in stika s steno; zgoraj in bočno
DODATNA PROFILACIJA: spodaj termoizolacijski profil višine 20 cm, zgoraj montažna lesena letev dim. 95/50 mm
</t>
  </si>
  <si>
    <t>Opis:</t>
  </si>
  <si>
    <t>Dobava in montaža kasetne tende na električni pogon ( kot npr. Stobag Camabox 4000)</t>
  </si>
  <si>
    <t xml:space="preserve">dimenzije odprte tende 547 / 300 cm </t>
  </si>
  <si>
    <r>
      <t>O.15.T</t>
    </r>
    <r>
      <rPr>
        <sz val="10"/>
        <rFont val="Arial"/>
        <family val="2"/>
        <charset val="238"/>
      </rPr>
      <t xml:space="preserve"> ( nad zasteklitvijo O.15)</t>
    </r>
  </si>
  <si>
    <t>O.16</t>
  </si>
  <si>
    <t xml:space="preserve">TIP: Svetlobnik sestavljen iz termopan  zasteklitev v Alu profilaciji (kot npr. SCHÜCO FW AOC 50)
VGRADNJA: vgradnja ter vsi zaključki, vse v skladu z detajlno risbo Načrta arhitekture; minimalni naklon vgradnje je  7°; vsi priključki na gradbeno konstrukcijo morajo biti izvedeni z notranjimi in zunanjimi neprekinjenimi EPDM tesnili
GRADBENA ODPRTINA: 628.0 cm / 130.0 cm, vgradnja na venec iz križno lepljenih sten deb. 10 cm
SVETLA ODPRTINA: 628.0 cm / 142.0 cm
MERE / DELITEV NA POLJA: 4 X 150.0 / 160.0 cm
PROFILACIJA: Alu profilacija s prekinjenim toplotnim mostom, vse zatesnitve stekel in vstavnih elementov morajo biti izvedene z EPDM tesnili;
Tesnila v prečkah in stebrih so opremljena z integriranimi kanali za odvod vode, prekrivajoči princip odvoda vode je zasnovan na višinsko zamaknjenih nivojih tesnenja pri tesnilih v stebrih in prečkah
PODKONSTRUKCIJA: jeklena podkonstrukcija svetlobnika sestavljena iz jeklenih vzdolžnih kvadratnih cevi 60/60/4 mm in prečnih pravokotnih cevi 60/80/4 mm, podkonstrukcija je pritrjena na venec iz križnolepljenih sten pod naklonom 7°, pritrditev osnovnega jeklenega profila na podkonstrukcijo je izvedena z vijaki oziroma točkovnim varjenjem
ZASTEKLITEV: izolacijsko termopan varnostno  steklo, zunanje steklo kaljeno ESG, notranje lepljeno VSG. Ug = 0,7 W/m2K
ODPIRANJE: fiksna zasteklitev
ZVOČNE ZAHTEVE: da, Rw = 32 dB, vgrajena
OBDELAVA: Vsi kovinski deli po potrebi antikorozijsko zaščiteni ter prašno barvani. Barva po izboru projektanta iz RAL barvne skale.
</t>
  </si>
  <si>
    <t>Dobava in montaža svetlobnika s fiksno zasteklitvijo v Alu profilaciji dim. 628/142 cm</t>
  </si>
  <si>
    <t>O.17</t>
  </si>
  <si>
    <r>
      <rPr>
        <b/>
        <sz val="10"/>
        <rFont val="Arial"/>
        <family val="2"/>
        <charset val="238"/>
      </rPr>
      <t>Kaseta s tendo z zložljivimi rokami</t>
    </r>
    <r>
      <rPr>
        <sz val="10"/>
        <rFont val="Arial"/>
        <family val="2"/>
        <charset val="238"/>
      </rPr>
      <t xml:space="preserve">
U-oblikovan zaščitni okvir (dimenzija: w x h = 286 x 190 mm), izdelan iz ekstrudiranega aluminijastega profila . Profil škatle je opremljen z neprekinjenim visečim utorom, ki omogoča pritrditev tende na nosilce za stensko montažo. Ekstrudirani aluminijasti sprednji profil v pravokotni obliki (dimenzije 86 x 190 mm) z ustreznimi stranskimi pokrovi iz aluminijeve zlitine. Zgibne ročice z negativnim lokom iz ekstrudiranih aluminijastih profilov, notranjih napenjalnih vzmeti in dvojnih kablov iz nerjavečega jekla, zaščita z žično vrvjo nad osrednjim spojem. Brezstopenjska nastavitev kota z nastavitvijo matic na nagibnih fugah od 5 ° do 35 ° za stensko in stropno montažo. Aluminijasti profili in liti deli iz aluminija so praškasto barvani. 
</t>
    </r>
    <r>
      <rPr>
        <b/>
        <sz val="10"/>
        <rFont val="Arial"/>
        <family val="2"/>
        <charset val="238"/>
      </rPr>
      <t>Odpornost na veter</t>
    </r>
    <r>
      <rPr>
        <sz val="10"/>
        <rFont val="Arial"/>
        <family val="2"/>
        <charset val="238"/>
      </rPr>
      <t xml:space="preserve">
razred odpornosti proti vetru 2 (v skladu z DIN 13561) brez spuščanja volute. Sistem izpolnjuje veter 1 (skladno z DIN 13561) s spuščanjem volute.
</t>
    </r>
    <r>
      <rPr>
        <b/>
        <sz val="10"/>
        <rFont val="Arial"/>
        <family val="2"/>
        <charset val="238"/>
      </rPr>
      <t>Tkanina</t>
    </r>
    <r>
      <rPr>
        <sz val="10"/>
        <rFont val="Arial"/>
        <family val="2"/>
        <charset val="238"/>
      </rPr>
      <t xml:space="preserve">
Prevleka z akrilno tkanino, UV zaščita,  odpornost na trganje, odpornost na vodo </t>
    </r>
    <r>
      <rPr>
        <b/>
        <sz val="10"/>
        <rFont val="Arial"/>
        <family val="2"/>
        <charset val="238"/>
      </rPr>
      <t xml:space="preserve">
Motor</t>
    </r>
    <r>
      <rPr>
        <sz val="10"/>
        <rFont val="Arial"/>
        <family val="2"/>
        <charset val="238"/>
      </rPr>
      <t xml:space="preserve">
Cevni motor, 230 VAC, 50 Hz z elektromehansko zavoro in elektronskim izklopom. Termična zaščita, razred zaščite IP44 (voda za brizganje), s priključnim kablom 50–1000 cm.
</t>
    </r>
    <r>
      <rPr>
        <b/>
        <sz val="10"/>
        <rFont val="Arial"/>
        <family val="2"/>
        <charset val="238"/>
      </rPr>
      <t>Upravljanje</t>
    </r>
    <r>
      <rPr>
        <sz val="10"/>
        <rFont val="Arial"/>
        <family val="2"/>
        <charset val="238"/>
      </rPr>
      <t xml:space="preserve">
v izvedbo vključiti vetrno postajo s povezavo na tendo ( avtomatično zlaganje v primeru prekomernega vetra in dežja )
</t>
    </r>
  </si>
  <si>
    <t xml:space="preserve">TIP: svetlobnik tip npr. Velux CVP z ravnim steklenim pokrovom ( ISD2093)  vgrajen s povišanim nastavkom za montažo - spodnji element okvirja z izolacijo ( 1 x podaljšek okvirja Velux tip ZCE 0015 višine 15 cm, 1 x dodatni podaljšek okvirja ZCE 1015 višine 150mm)
VGRADNJA: vgradnja ter vsi zaključki, vse v skladu z detajlno risbo Načrta arhitekture
GRADBENA ODPRTINA: 91.0 / 121.0 cm
DIMENZIJE ZASTEKLITVE: 90.0 cm / 120.0 cm
ZASTEKLITEV: zastekljeno z dvoslojnim energijsko varčnim steklom, zunanje navadno in notranje lepljeno steklo, Urc, ref300 ≤ 0,87 W/m2K, Zaščiteno z ravnim kaljenim steklom v Alu okvirju
ODPIRANJE: električni pogon - okno ima integriran elektromotor za električno odpiranje in zapiranje okna preko brezžičnega stikala ter dežni senzor (kot VELUX tip CVP), priklop na 220 V , odpiranje na signal požarne centrale 
</t>
  </si>
  <si>
    <t>Dobava in montaža svetlobnika v Alu profilaciji z nastavki za montažo na ravno streho , dim. 120/90 cm</t>
  </si>
  <si>
    <t>LESENE KONSTRUKCIJE SKUPAJ:</t>
  </si>
  <si>
    <t>LESENE KONSTRUKCIJE</t>
  </si>
  <si>
    <t>Betonska in zidarska dela:</t>
  </si>
  <si>
    <t>Lesene konstrukcije</t>
  </si>
  <si>
    <t>Alu in steklarska dela</t>
  </si>
  <si>
    <t>Mizarska dela in stavbno pohištvo</t>
  </si>
  <si>
    <t>MIZARSKA DELA IN STAVBNO POHIŠTVO</t>
  </si>
  <si>
    <t>MIZARSKA DELA IN STAVBNO POHIŠTVO SKUPAJ:</t>
  </si>
  <si>
    <t xml:space="preserve">Gradbena dela skupaj: </t>
  </si>
  <si>
    <t xml:space="preserve">Obrtniška dela skupaj: </t>
  </si>
  <si>
    <t xml:space="preserve">                Gradbena in obrtniška dela skupaj: </t>
  </si>
  <si>
    <t>MEDGENERACIJSKI CENTER VEZENINE BLED</t>
  </si>
  <si>
    <t xml:space="preserve">Ponudba mora vsebovati ves pritrditveni material, vgradnjo zaključnih profilov, pločevin in kotnikov, izdelavo vseh potrebnih podkonstrukcij, dodatnega izsekavanja nosilnih , ponovnega odpiranja montažnih sten in podobna dela potrebna za vgradnjo posameznega elementa objekta, izdelavo vseh drobnih gradbenih, obrtniških in instalacijskih del ter ostalega četudi to ni neposredno navedeno popisu GOI del, a je kljub temu razvidno iz grafičnih prilog in ostalih prej naštetih sestavnih delov projekta.  </t>
  </si>
  <si>
    <t xml:space="preserve">Izvajalec gradbenih del je dolžan pred pričetkom gradnje v vseh načrtih, ki so sestavni del predmetnega projekta preveriti in medsebojno uskladiti vse preboje in utore v lesenih in AB  konstrukcijah. </t>
  </si>
  <si>
    <t>Vse morebitne spremembe in dopolnitve lahko izdelajo odgovorni projektanti navedenih projektov, pri čemer mora biti vsaka sprememba in dopolnitev pisno zavedena v gradbeni dnevnik, ožigosana in podpisana s strani odgovornega projektanta arhitekture in odgovornega nadzornika.</t>
  </si>
  <si>
    <t>Projektna dokumentacija PZI je izdelana na podlagi pogojev EKO sklada kot skoraj nič-energijska stavba.</t>
  </si>
  <si>
    <t>Izvajalec je dolžan pri izvedbi upoštevati vse navedene parametre izhajajoče iz projektne dokumentacije in pogojev EKO sklada ter zagotoviti vse potrebne dokumente o vgrajenih materialih in opremi ter preizkuse vezane na izpolnjevanje pogojev EKO sklada.</t>
  </si>
  <si>
    <t>V primeru kakršne koli menjave predvidenih materialov, stavbnega pohištva ali strojnih inštalacij in opreme mora izvajalec predložiti v potrditev naročniku, nadzoru in projektantu za primerjavo certifikate in tehnične liste elementov predvidenih v projektni dokumentaciji in elementov predlaganih s strani izvajalca iz katerih bo razvidno , da zadostujejo navedenim pogojem in da sprememba ne bo vplivala na izpolnjevanje zahtev EKO sklada.</t>
  </si>
  <si>
    <t xml:space="preserve">Vsi elementi stavbnega pohištva , toplotnega ovoja stavbe in strojnih inštalacij v projektni dokumentaciji izpolnjujejo izdelani izračun energijske učinkovitosti po metodi  PHPP in upoštevajo naslednje pogoje: </t>
  </si>
  <si>
    <t xml:space="preserve">Vgradnja zunanjega stavbnega pohištva s trojno zasteklitvijo s toplotno prehodnostjo Uw ≤ 0,9 W/m2K (določeno po standardu SIST EN 14351-1:2006+A1:2010) po načelu tesnjenja v treh ravneh, kot je opredeljeno v smernici RAL. </t>
  </si>
  <si>
    <t xml:space="preserve">Toplotna prehodnost neprosojnih delov toplotnega ovoja stavbe  znaša U ≤ 0,15 W/m2K. </t>
  </si>
  <si>
    <t>Vgrajeni so  energijsko učinkoviti sistemi prezračevanja prostorov z vračanjem toplote odpadnega zraka, ki pri normalnih obratovalnih pogojih naprav zagotovijo skupni toplotni izkoristek rekuperacije toplote vsaj 80 %.  Vgrajeni so sodobni generatorjev toplote in hladu ter naprav z visoko energijsko učinkovitostjo.</t>
  </si>
  <si>
    <t>Stavba najmanj 50 % letne dovedene energije za delovanje stavbe (ogrevanje, hlajenje, prezračevanje, klimatizacija, priprava tople vode in razsvetljava) pokriva iz obnovljivih virov energije.</t>
  </si>
  <si>
    <t>Energijska učinkovitost stavbe, izračunana po metodi za pasivne stavbe »PHPP«, mora znašati v segmentu računske rabe energije za ogrevanje Qh ≤ 6 kWh/m3a skladno z izračunom PHPP in je določena glede na neto ogrevano in prezračevano površino znotraj toplotnega ovoja stavbe.</t>
  </si>
  <si>
    <t>Izvesti preizkus zrakotesnosti stavbe, pri čemer mora izmerjena vrednost pri ugotavljanju tesnosti obodnih konstrukcij po standardu SIST EN ISO 9972:2015 znašati: n50 ≤ 0,6 h-1.</t>
  </si>
  <si>
    <t>Za vse vgrajene materiale in proizvode je potrebno predložiti certifikate in tehnične liste iz katerih je razvidno izpolnjujevanje navedenih pogojev in izračuna PHPP za celotno sestavo vseh posameznih elementov stavbnega ovoja  in stavbno pohištvo v fasadnem ovoju in sicer:</t>
  </si>
  <si>
    <t>a.)</t>
  </si>
  <si>
    <t>b.)</t>
  </si>
  <si>
    <t>Sestave stavbnega ovoja in vgrajenih materialov so projektirane tako , da po pogojih Eko sklada spadajo v  I. skupino: stavba z najmanj 70 % volumskega deleža toplotno izolacijskih materialov (v m3)  naravnega izvora;</t>
  </si>
  <si>
    <t>— zasteklitve morajo upoštevati EN standarde za zaščito pred padcem v globino in zaščito pred naletom na pozicijah stavbnega pohištva , kjer je to potrebno skladno s predpisi</t>
  </si>
  <si>
    <t>Pri izvajanju tesarskih del je upoštevati vsa pripravljalna dela, pomožna dela in zaključna dela. Hkrati je potrebno tudi upoštevati:</t>
  </si>
  <si>
    <t>1. Vse lesene konstrukcije morajo biti izvršene strokovno pravilno, po obstoječih tehničnih predpisih.</t>
  </si>
  <si>
    <t>2. Vse vgrajene lesene konstrukcije morajo biti finalno obdelane in zaščitene pred gnitjem in mrčesom.</t>
  </si>
  <si>
    <t>3. V ceni vseh postavk je zajeti vsa dela, ves osnovni, pritrdilni in tesnilni material, vse prenose, finalno obdelavo, z robnimi zaključki in po navodilih proizvajalca materiala vse za gotove vgrajene elemente. Vse mere je preveriti na licu mesta.</t>
  </si>
  <si>
    <t>5. Izvedba detajlov po projektni dokumentaciji in priporočilih proizvajalcev. V ceni zajeti vse nestandardne pritrdilne elemente (jekleni čevlji, vezana plošča za ojačitev prebojev, alu konektorji na lastovičji rep, trakovi za zvočno izolativnost itd.)</t>
  </si>
  <si>
    <t>V ceni konstrukcijskih elementov zajeti pripravo delavniških načrtov, obdelave plošč po delavniških načrtih (krojenje, izrezi odprtin), dobavo in montažo kovinskih pritrdil in ojačitev (vijaki, kotniki, ojačitvene spone, potresniki, jekleni čevlji in ves material po statičnem izračunu), dobavo in montažo tesnilnih trakov za zagotovitev zrakotesnosti objekta, dobavo in montažo trakov za zvočno izolativnost objekta. Zajeti tudi transport elementov na lokacijo gradbišča in montažo s pomočjo ustreznega dvigala. Izvajalec pred pričetkom del pripravi delavniške načrte, ki jih predloži projektantu arhitekture in načrta gradbenih konstrukcij v potrditev.</t>
  </si>
  <si>
    <t>KRIŽNO LEPLJENE PLOŠČE CLT</t>
  </si>
  <si>
    <t xml:space="preserve">SKUPAJ </t>
  </si>
  <si>
    <t>DOLŽINSKO SPOJEN LES</t>
  </si>
  <si>
    <t>Dobava in montaža dolžinsko spojen les različnih dimenzij nevidne kvalitete, les trdonstnega razreda C24</t>
  </si>
  <si>
    <t>LEPLJEN LAMELIRAN  LES</t>
  </si>
  <si>
    <r>
      <t xml:space="preserve">Dobava in montaža lepljenega lameliranega lesa različnih dimenzij vidne in nevidne kvalitete les trdnostnega razreda GL24h. </t>
    </r>
    <r>
      <rPr>
        <sz val="10"/>
        <rFont val="Arial"/>
        <family val="2"/>
        <charset val="238"/>
      </rPr>
      <t>Pri montaži upoštevati posebne detajle po načrtih arhitekture in  gradbenih konstrukcij glede ojačevanja okoli prebojev, posebnih spojnih elementov, vgrajevanja trakov za zvočno izolativnost, itd...</t>
    </r>
  </si>
  <si>
    <r>
      <t>Dobava in montaža lepljenega lameliranega lesa različnih dimenzij vidne in nevidne kvalitete les trdnostnega razreda GL32h. P</t>
    </r>
    <r>
      <rPr>
        <sz val="10"/>
        <rFont val="Arial"/>
        <family val="2"/>
        <charset val="238"/>
      </rPr>
      <t>ri montaži upoštevati posebne detajle po načrtih arhitekture in  gradbenih konstrukcij glede ojačevanja okoli prebojev, posebnih spojnih elementov, vgrajevanja trakov za zvočno izolativnost, itd...</t>
    </r>
  </si>
  <si>
    <t>Zajeti v enotni ponudbeni ceni:</t>
  </si>
  <si>
    <t>TEHNIČNA ETAŽA</t>
  </si>
  <si>
    <t>Dobava in izdelava plavajočih podov  v sestavi " T.4.1"  :</t>
  </si>
  <si>
    <t>Dobava in izdelava plavajočih podov,  ( sanitarije , pomožni prostori) v sestavi "T.2.4, T.3.3, T.3.4, T.2.5 , T.3.3a"  :</t>
  </si>
  <si>
    <t>— Ločilni zvočnoizolativni sloj proti udarnemu zvoku in vibracijam: vodonepropustna poliuretanska podlaga ( guma in latex) , zvočna izolativnost proti udarnemu zvoku Lw 33,5 dB, resonančna ferkvenca 47,5 Hz ( ISO 12354-2)  ( kot. npr. 'EVO Silent floor , Rothoblaast ) , vgrajevanje s stistemskimi robnimi trakovi 'silent edge'  , debelina 1cm</t>
  </si>
  <si>
    <r>
      <t xml:space="preserve">— Nasutje: sušeni peski ali  mešanica  drobljenih mineralnih materialov z nasipno težo 1800 kg/m3 , </t>
    </r>
    <r>
      <rPr>
        <u/>
        <sz val="10"/>
        <rFont val="Arial"/>
        <family val="2"/>
        <charset val="238"/>
      </rPr>
      <t>debeline 7,0 cm</t>
    </r>
  </si>
  <si>
    <t>— Ločilni zvočnoizolativni sloj proti udarnemu zvoku in vibracijam: bitumenska folija na podlagi iz filca , zvočna izolativnost proti udarnemu zvoku Lw 28 dB, resonančna ferkvenca 74,4 Hz ( ISO 12354-2)  ( kot. npr. 'Silent floor , Rothoblaast ) , vgrajevanje s stistemskimi robnimi trakovi 'silent edge' , debelina 0,5 cm</t>
  </si>
  <si>
    <t xml:space="preserve">6. Zvočna izolativnost - predvideti uporabo enotnega sistema za vse konstrukcijske stike - vse medetažne konstrukcije vključno s stenami  tehnične etaže morajo biti zvočno ločene s trakovi za zvočno izolativnost  , vrednost izboljšanja prenosa 15dB ( kot. npr.  XYLOFON proizvajalca Rothoblaas -  Xylofon 35, Xylofon 50, Xylofon 70 , debelina 6mm )  . Ustrezne sistemske podlage s trakovi se izvedejo tudi pod pritditvenimi jeklenimi elementi in pri naleganjih nosilcev na stene. Na pravokotne stiki sten se namestijo stislijiv EPDM trakovi. Na stikih lesenih stopnic se namestijo trakovi za vočno izolativnost ( kot npr. Xylofon Aladin) </t>
  </si>
  <si>
    <t xml:space="preserve">8. Vsi vgrajeni leseni elementi tako konstrukcijski kot nekonstrukcijski morajo imeti certifikat FSC ali PEFC, ki izkazuje poreklo lesa v izdelku. Hkrati je potrebno izkazati sledenje lesa (CoC = Chain of Custody), ki kot ključni element celotnega sistema dokazuje, da je certificiran les iz trajnostno gospodarnih gozdov vgrajen v objekt. Nadzor v produkcijski verigi lesa (CoC) je v osnovi sledenje gozdnih proizvodov, ki izvirajo iz certificiranega gozda skozi vse faze lastništva, transporta in preoblikovanja od certificiranega končnega izdelka. 
</t>
  </si>
  <si>
    <t>7. Zrakotesnost - vsi zunanji konstrukcijski stiki in preboji konstrukcij morajo biti zatesnjeni z zrakotesnimi trakovi in manšetami iz enotnega sistema proizvajalca ( kot npr. Rothoblaast) glede na tip stika ( kot. Npr. Connectband - stik stena/AB plošča, Groundband - stik AB plošča/ stena zunaj , Maxiband - stik medetažna plošča / stene itd. ...)</t>
  </si>
  <si>
    <t>FASADNI PODZIDKI</t>
  </si>
  <si>
    <t>— Impregnacija na XLAM :  samolepilni trak ( kot npr. Bauder TEC KSA DUO ) , na zgornjem robu se izvede mehansko pritrjevanje</t>
  </si>
  <si>
    <t>— Toplotna izolacija: XPS-R plošče iz ekstrudiranega polistirena ( kot npr. Fragmat XPS-300 GL)  , z robovi s stopničastim preklopom , toplotne prevodnosti λ&lt;0.037 W/mK,  debeline 240 mm</t>
  </si>
  <si>
    <t>— varjeni pokrivni in podložni sloj hidroizolacije (kot npr. Flex K5E) , dva sloja</t>
  </si>
  <si>
    <t>— impregnacija , varjeni pokrivni in podložni sloj hidroizolacije (kot npr. Flex K5E) , dva sloja ( iz sestave T.1 - na talni AB plošči)</t>
  </si>
  <si>
    <t>Dobava in montaža zaščite podzidka v zasutem delu:</t>
  </si>
  <si>
    <t>— čepkasta folija iz HDPE, kaširana s PP filtrsko tkanino , višina 70 cm</t>
  </si>
  <si>
    <t>— Toplotna izolacija: XPS-R plošče iz ekstrudiranega polistirena ( kot npr. Fragmat XPS-300 GL)  , z robovi s stopničastim preklopom , toplotne prevodnosti λ&lt;0.037 W/mK,  debeline 80 mm</t>
  </si>
  <si>
    <t>Dobava in izdelava horizontalnega zaključka toplotne izolacije na AB plošči ob okenskih odprtinah</t>
  </si>
  <si>
    <t>— Toplotna izolacija : XPS-R plošče iz ekstrudiranega polistirena ( kot npr. Fragmat XPS-300 GL)  , z robovi s stopničastim preklopom , toplotne prevodnosti λ&lt;0.037 W/mK,  debeline 120 mm</t>
  </si>
  <si>
    <t>Dobava in izdelava fasadnega podzidka v pritličju na leseni steni  v sestavi "F.Co.1a, F.Co.1c" , višina cokla 60 cm :</t>
  </si>
  <si>
    <t>Dobava in izdelava fasadnega podzidka v pritličju na AB plošči  v sestavi "F.Co.1b, F.Co.1d" , višina cokla 40 cm</t>
  </si>
  <si>
    <t>Prelivi vel. 60/80 mm.</t>
  </si>
  <si>
    <t>Preliv iz alu prašno barvane pločevine deb. 2 mm, prašno barvan , strukturna barva po izboru arhitekta iz RAL barvne skale , dolžina preliva 60 cm , vključno s tesnilnim materialom</t>
  </si>
  <si>
    <t xml:space="preserve">cevi , ki potekajo v vertikalno predelu izolacije iz lesnih vlaken imajo  dodatno protikondenčno cevno  izolacijo v debelini 20mm ( dolžina cevi z izolacijo 69 tm . )                      </t>
  </si>
  <si>
    <t xml:space="preserve">— V vseh postavkah fasaderskih del je upoštevati vse zaključke, obdelavo in izvedbo špalet,  pritrdilni, sidrni in tesnilni material, sve obrobe, prilagoditve in izreze.                                                                                                                                                       -Vzorce in izbrane barve vseh materialov  je ponudnik dolžan predložiti projektantu v potrditev pred izvedbo fasade, prav tako mora ponudnik izdelati vzorec fasade, katerega potrdi odgovorni projektant arhitekture.                                                                                                    </t>
  </si>
  <si>
    <t>— vgrajeni materiali morajo biti izbrani v sklopu sistemov istih proizvajalcev tako, da je zagotovljena kompatibilnost vseh slojev in podlag</t>
  </si>
  <si>
    <t>BETONSKA IN ZIDARSKA DELA   SKUPAJ:</t>
  </si>
  <si>
    <t>BETONSKA IN ZIDARSKA DELA</t>
  </si>
  <si>
    <t xml:space="preserve">— Toplotna izolacija: XPS-R plošče iz ekstrudiranega polistirena, za uporabo pod temeljno ploščo , z robovi s stopničastim preklopom , toplotne prevodnosti λ&lt;0.037 W/mK,  tlačna trdnost 500kPa , deb. 240 mm, polagana v dveh slojih ( kot npr. Fragmat XPS 500 GL)                                                                    </t>
  </si>
  <si>
    <t xml:space="preserve">debeline 240 mm </t>
  </si>
  <si>
    <t>debeline 80 mm</t>
  </si>
  <si>
    <t xml:space="preserve">Dobava in izdelava podložnega sloja v sestavi T.1.10 </t>
  </si>
  <si>
    <t>— Akumulacijski in drenažni sloj: tlačno odporen drenažni in akumulacijski element pohodne površine  čepkasta struktura ( kot npr. Bauder DSE)  2,0cm</t>
  </si>
  <si>
    <t>Kompletno čiščenje prostorov pred tehničnim pregledom in pred primopredajo objekta. Upoštevana netto površina 1.575 m2  objekta . Čiščenje med gradnjo z odvozom odpadkov upoštevano v enotnih cenah predračuna.</t>
  </si>
  <si>
    <t>— Navpično letvanje: letve iz lesene masive 60x60 mm , macesen , zaščitene pred vlago in plesnijo z globinsko impregnacijo ali zaščitnim premazom ( kot npr.Teknol aqua 1410 ) barvane črno , vijačene na razdalji cca 60 cm v nosilno kasetno podkonstrukcijo iz I lesenih nosilcev</t>
  </si>
  <si>
    <t>lesena fasadna obloga v sestavi:</t>
  </si>
  <si>
    <t>termoizolativni sloj v sestavi:</t>
  </si>
  <si>
    <r>
      <t xml:space="preserve">— Toplotna izolacija:  izolacija iz lesnih vlaken ( npr.SteicoZell) , vpihana v prekatno podkonstrukcijo ,  gostota  35 - 42  kg/m3, toplotne prevodnosti λ=0.038 W/mK, požarne lastnosti  B-s2,d0, </t>
    </r>
    <r>
      <rPr>
        <u/>
        <sz val="10"/>
        <rFont val="Arial"/>
        <family val="2"/>
        <charset val="238"/>
      </rPr>
      <t>debeline 240 mm</t>
    </r>
  </si>
  <si>
    <t>Za vpihovanje izolacije se izvede sistemska lesena kasetna  podkonstrukcija -  vertikalni leseni  I nosilci višine 240mm ( kot npr. SteicoWand SWL60 ) za preprečevanje toplotnega mosta .  Širina prekatov je cca 620 mm ,  prekati za izolacijo so horizontalno prekinjeni na višini max 3,5m z masivnim  konstrukcijskim lesom KVH ( vse v enotnem sistemu proizvajalca )</t>
  </si>
  <si>
    <t xml:space="preserve">Dobava , izdelava in montaža lesene fasade v sestavi "F.1a, "  </t>
  </si>
  <si>
    <t>— Fasadna obloga: deske iz lesene masive , sibirski macesen - enako kot v sestavi F.1 , brez izvrtin</t>
  </si>
  <si>
    <t xml:space="preserve">— Navpična podkonstrukcija : samonosna , predstenska , vpeta v tla in strop ( višina 390 cm)  , okvir iz lesene masive 80 / 60 mm, spodaj točkovne podpore višine 110mm iz Fe stojk ( vročecinkanih) </t>
  </si>
  <si>
    <t>— Zaporni toplotno izolacijski sloj / paroprepustni sloj : lesne vlaknene plošče ( kot npr. Agepan DWD black ) , deb. 16 mm - kot v sestavi F.1</t>
  </si>
  <si>
    <t>— Toplotna izolacija:  izolacija iz lesnih vlaken vpihana v prekatno podkonstrukcijo , debeline 80 mm</t>
  </si>
  <si>
    <t>Flo.4 - 4x 140 / 100 , demontažni panel z izvrtinami za prezračevanje</t>
  </si>
  <si>
    <t>v izdelavo zajeti 1x polje za odpiranje dim. 200 / 100 cm ( Flo.2)</t>
  </si>
  <si>
    <t>— Stropna obloga: deske iz lesene masive , sibirski macesen - enako kot v sestavi F.1 , brez izvrtin</t>
  </si>
  <si>
    <t xml:space="preserve">— Podkonstrukcija za spuščeni strop : dvojno letvanje , osnovne in nosilne letve iz lesene masive ( macesen )  60x60 mm , toga kovinska obešala ( kot npr. 'Knauf Nonius') za leseno podkonstrukcijo obremenitve do 40 kg / m2 ( razred nosilnosti 0,4KN) , raster nosilnih letev cca 600 mm ( potrebna je uskladitev razmakov z nosilno podkonstrukcijo izolacijskega sloja) po obodu se izvede rob iz letev lesene masive, lesena nosilna podkonstrukcija zaščitena pred vlago in plesnijo z globinsko impregnacijo ali zaščitnim premazom ( kot npr.Teknol aqua 1410 ) </t>
  </si>
  <si>
    <t>— v izdelavo zajeti namestitev prezračevalnih mrežic v predelu zračnega sloja</t>
  </si>
  <si>
    <t xml:space="preserve">Dobava , izdelava in montaža prezračevane  fasade z leseno oblogo na prekatni podkonstrukciji z vpihano izolacijo v sestavi "F.1, F.2, F.3, F.1.b , F.2a"  </t>
  </si>
  <si>
    <r>
      <t xml:space="preserve">— Toplotna izolacija:  izolacija iz lesnih vlaken vpihana v prekatno podkonstrukcijo , </t>
    </r>
    <r>
      <rPr>
        <u/>
        <sz val="10"/>
        <rFont val="Arial"/>
        <family val="2"/>
        <charset val="238"/>
      </rPr>
      <t>debeline 160 mm</t>
    </r>
  </si>
  <si>
    <r>
      <t xml:space="preserve">— Zaporni toplotno izolacijski sloj / paroprepustni sloj : lesne vlaknene plošče , črne barve , impregnirane, požarne lastnosti B2, Ds1-d0 ( kot npr. Agepan DWD black ) , deb. 16 mm, plošče so vijačene na  vertikalne lesene I nosilce, na vrhu in nivoju cokla so položene horizontalno preko lesene podkonstrukcije   , </t>
    </r>
    <r>
      <rPr>
        <u/>
        <sz val="10"/>
        <rFont val="Arial"/>
        <family val="2"/>
        <charset val="238"/>
      </rPr>
      <t>debeline 16 mm</t>
    </r>
    <r>
      <rPr>
        <sz val="10"/>
        <rFont val="Arial"/>
        <family val="2"/>
        <charset val="238"/>
      </rPr>
      <t xml:space="preserve">
</t>
    </r>
    <r>
      <rPr>
        <i/>
        <sz val="10"/>
        <rFont val="Arial"/>
        <family val="2"/>
        <charset val="238"/>
      </rPr>
      <t>* opomba – zaključki proti drugim fasadnim elementom se izvedejo s prekrivanjem s kompatibilno paroprepustno folijo črne barve  ( polyester/steklena vlakna) , namenjena odprtim fasadnim strukturam , ( perforacijam do 100mm, oziroma do 50% odprtosti), paropropustna , nepremočljiva  ( W1)  ter vetroodporna folija, UV trajno obstojna. (npr.  Stamisol COLOR  ali Isocell Omega color).</t>
    </r>
    <r>
      <rPr>
        <sz val="10"/>
        <rFont val="Arial"/>
        <family val="2"/>
        <charset val="238"/>
      </rPr>
      <t xml:space="preserve">
</t>
    </r>
  </si>
  <si>
    <r>
      <t xml:space="preserve">— Toplotna izolacija:  izolacija iz lesnih vlaken vpihana v prekatno podkonstrukcijo , </t>
    </r>
    <r>
      <rPr>
        <u/>
        <sz val="10"/>
        <rFont val="Arial"/>
        <family val="2"/>
        <charset val="238"/>
      </rPr>
      <t>debeline 240 mm</t>
    </r>
  </si>
  <si>
    <t xml:space="preserve">Dobava , izdelava in montaža vertikalne  in horizontalne termoizolacijske zapore nad spuščenim stropom na zunanjem robu previsa v sestavi "F.st.VH "  </t>
  </si>
  <si>
    <t xml:space="preserve">— Toplotna izolacija:  po sestavi F.1 , nosilna podkonstrukcija iz letev lesene masive 10/4 cm, višina zapore 50 cm , širina 50 cm   </t>
  </si>
  <si>
    <t xml:space="preserve">Dobava , izdelava in montaža lesene stropne obloge v sestavi "F.st.2"  </t>
  </si>
  <si>
    <t>FASADERSKA DELA  SKUPAJ:</t>
  </si>
  <si>
    <r>
      <t>Dobava , izdelava in montaža lesenih špalet v sistemu fasadne obloge F.1</t>
    </r>
    <r>
      <rPr>
        <sz val="10"/>
        <rFont val="Arial"/>
        <family val="2"/>
        <charset val="238"/>
      </rPr>
      <t xml:space="preserve"> ( po shemah in detajlih)</t>
    </r>
  </si>
  <si>
    <t xml:space="preserve">— Špaleta: deske iz lesene masive , sibirski macesen - enako kot v sestavi F.1 </t>
  </si>
  <si>
    <t>vertikalne špalete - deske dim. 230 / 24 mm</t>
  </si>
  <si>
    <t>horizontalne špalete - deske dim. 170 / 24 mm</t>
  </si>
  <si>
    <t>Dobava in izdelava talne izolacije v sestavi F.St.2</t>
  </si>
  <si>
    <t>— Parna zapora: parozaporni sloj visokokvalitetna spolietilenska folija s kontrolirano visoko površinsko napetostjo  (kot npr. Knauf Insulation Homeseal LDS 100),</t>
  </si>
  <si>
    <t>— Toplotna izolacija : izolacijske plošče iz kamene volne  s  toplotno prevodnostjo λ=0,035W/mK,  , razred gorljivosti A1 ( kot npr. Knauf Insulation Naturboard Ventacusto) vgradnja s pritrditvijo z mehanskimi sidri v stropno ploščo - debelina 10 cm</t>
  </si>
  <si>
    <t>Zakoličba objektov , obstoječih komunalnih vodov in priključkov, predvidenih komunalnih vodov,  profilov prometne ureditve , profilov in elementov zunanje ureditve</t>
  </si>
  <si>
    <t xml:space="preserve">Vsi izkopi in odvozi se obračunavajo v raščenem stanju, vsi zasipi v utrjenem stanju. Kategorijo in količino izkopa se določi na licu mesta. Izvedba po zahtevah geomehanskega poročila.                                                                                                                                                                                            </t>
  </si>
  <si>
    <t>Dobava in vgrajevanje drenažnega gramoznega nasutja za zidovi, spodaj v klinu min. širine 80cm, višine 70 cm</t>
  </si>
  <si>
    <t>uporabijo se sistemski opaži glede na tip AB elementa</t>
  </si>
  <si>
    <t xml:space="preserve">stopnice 169 / 30 / 17,4 cm </t>
  </si>
  <si>
    <t xml:space="preserve">Dobava in izvedba samorazlivnega epoksidnega tlaka v sestavi "T.1.4 , T.1.6, T.2.4, T.2.5, T.3.3, T3.3a, T.4.1 " </t>
  </si>
  <si>
    <t xml:space="preserve">— Talna obloga: leseni  pod za zunanje terase, rebran, vremensko odporen , dim. 145/27/4000mm , sibirski macesen , kvaliteta AB-VEH , sekundarna nosilna podkonstrukcija iz istega lesa dim. 145/27/4000mm </t>
  </si>
  <si>
    <t>— polaganje PVC tlaka na stopnice , lepljenje na leseno podlago , protizdrsni rob stopnice -  sistemski L gumijasti zaključek z narebrano površino , širina stopnic 90.5 cm , število stopnic 25 po sestavi T.3.5</t>
  </si>
  <si>
    <t>Dobava in izdelava plavajočih podov , ogrevana tla ( dvorana , večnamenski prostori) v sestavi "T.1.2 , T.1.3"  :</t>
  </si>
  <si>
    <t>Dobava in izdelava plavajočih podov, ogrevana tla ( večnamenski prostori, pisarne, knjižnica) v sestavi "T.2.2, T.3.2"  :</t>
  </si>
  <si>
    <t>Dobava in izdelava plavajočih podov, ogrevana tla ( telovadnica) v sestavi "T.2.3"  :</t>
  </si>
  <si>
    <t xml:space="preserve">— Tlak ( položen v delu strehe S.1a ) :  betonske plošče  400/400/40mm na 30 mm debelem sloju pranega peska, zrnavosti 4/8mm v skupni debelini </t>
  </si>
  <si>
    <r>
      <t xml:space="preserve">— Toplotno izolacijski sloj iz Polyisociuranatnih plošč iz trde pene  (PIR)  rezan v naklonu gostota 30 kg / m3; koeficient toplotne prevodnosti 0,022 W/mK; tlačna trdnost pri 10 % deformaciji &gt; 120 Kpa; Navzemanje vlage &lt; 2%; PIR index &gt; 250 (ekstremno visoka dimenzijska stabilnost) kot npr. Bauder  PIR  FA Gefalle  60 – 120 mm  plošče so lepljene montažno s PU Schaum na parno zaporo , </t>
    </r>
    <r>
      <rPr>
        <u/>
        <sz val="10"/>
        <rFont val="Arial"/>
        <family val="2"/>
        <charset val="238"/>
      </rPr>
      <t>debelina povprečno 9 cm</t>
    </r>
  </si>
  <si>
    <r>
      <t xml:space="preserve">— </t>
    </r>
    <r>
      <rPr>
        <u/>
        <sz val="10"/>
        <rFont val="Arial"/>
        <family val="2"/>
        <charset val="238"/>
      </rPr>
      <t>Toplotno izolacijski sloj</t>
    </r>
    <r>
      <rPr>
        <sz val="10"/>
        <rFont val="Arial"/>
        <family val="2"/>
        <charset val="238"/>
      </rPr>
      <t xml:space="preserve"> iz Polyisociuranatnih plošč iz trde pene  (PIR)  rezan v naklonu 2%, gostota 30 kg / m3; koeficient toplotne prevodnosti 0,022 W/mK; tlačna trdnost pri 10 % deformaciji &gt; 120 Kpa; navzemanje vlage &lt; 2%; PIR index &gt; 250 , kot npr. Bauder PIR FA Gefalle , , s sitemskimi žlotnimi in grebenskimi elementi , plošče so lepljene montažno s PU Schaum na parno zaporo, debeline od 180-250mm , debelina povprečno 21,5 cm</t>
    </r>
  </si>
  <si>
    <r>
      <t xml:space="preserve">— </t>
    </r>
    <r>
      <rPr>
        <u/>
        <sz val="10"/>
        <rFont val="Arial"/>
        <family val="2"/>
        <charset val="238"/>
      </rPr>
      <t>Obtežilni sloj</t>
    </r>
    <r>
      <rPr>
        <sz val="10"/>
        <rFont val="Arial"/>
        <family val="2"/>
        <charset val="238"/>
      </rPr>
      <t xml:space="preserve">: rečni prani prodec, zrnavosti 16/32mm , ločilni geotekstil 200 g/m2 - </t>
    </r>
    <r>
      <rPr>
        <u/>
        <sz val="10"/>
        <rFont val="Arial"/>
        <family val="2"/>
        <charset val="238"/>
      </rPr>
      <t>debelina 5,0 cm</t>
    </r>
  </si>
  <si>
    <t>— za premaze morajo biti uporabljene sistemske komponente istega proizvajalca</t>
  </si>
  <si>
    <t>Slikanje mavčno kartonskih sten  sestavi "MK.3, MK.4, Mko.4  Mko.5 , Mko.6a, Mko.7, Mko.P"  :</t>
  </si>
  <si>
    <t xml:space="preserve">Dobava in montaža enoslojne  obloge , v sestavah  "Ol.1,Ol.1a, Ol.3": </t>
  </si>
  <si>
    <t>—   dim. 40/40 cm</t>
  </si>
  <si>
    <t>—   dim. 60/60 cm</t>
  </si>
  <si>
    <t xml:space="preserve">—  V predelu pritrditve ročajev in sedeža ( kopalnica / sanitarije gibalno ovirani ) se  kot ojačitev med stojke vpne ojačitvena večslojna (vezana) plošča iz brezovega lesa, vodoodporna v debelini 24mm- Knaufova univerzalna traverza 555/300/24mm.  Skladno z tipskim detajlom  W234 ). Dimenzije lesenih vezanih vodoodpornih ojačitvenih plošč je potrebno prilagoditi razmakom vertikalnih jeklenih profilov suhomontažne podkonstrukcije!    </t>
  </si>
  <si>
    <r>
      <t xml:space="preserve">— izolacijske plošče iz kamene volne  s  toplotno prevodnostjo λ=0,035W/mK,  razred gorljivosti A1, ( kot npr. Knauf Insulation Naturboard Ventacusto) , vgradnja med CW profile finalne stropne obloge s pritrditvijo z mehanskimi sidri v stropno ploščo - </t>
    </r>
    <r>
      <rPr>
        <u/>
        <sz val="10"/>
        <rFont val="Arial"/>
        <family val="2"/>
        <charset val="238"/>
      </rPr>
      <t>debelina 100 mm</t>
    </r>
  </si>
  <si>
    <t xml:space="preserve">v izdelavo obloge zajeti vrata 110/80 cm </t>
  </si>
  <si>
    <t xml:space="preserve">— St.1.R - revizijske odprtine v spuščenem stropu - demontažni segment dim. 114/60 cm , ločeno spojen skupaj ( po detajlu in shemah) </t>
  </si>
  <si>
    <t xml:space="preserve">— St.1.R - revizijske odprtine v spuščenem stropu - demontažni segment stropa  dim. 60/60 cm , ločeno spojen skupaj ( po detajlu in shemah) </t>
  </si>
  <si>
    <t xml:space="preserve">Dobava in  postavitev prenosnih črpalk ,  izvedba vodnjakov in drenažnih cevi v gradbeni jami za črpanje talne vode v času izvajanja gradnje </t>
  </si>
  <si>
    <t>— kamnita posteljica ,  zmrzlinsko odporna , NKM 0-125 mm , material drobljenec GW 0/125, ali GM meljasto peščeni prodi , z nosilnostjo - izraženo z izmerjenim deformacijskim modulom Ev2≥70 Mpa, višina 40 cm</t>
  </si>
  <si>
    <t xml:space="preserve">drenažno zasutje ob elementih urbane opreme: nasutje iz drobirja , zrnavosti 2/63mm 
</t>
  </si>
  <si>
    <r>
      <rPr>
        <u/>
        <sz val="10"/>
        <rFont val="Arial"/>
        <family val="2"/>
        <charset val="238"/>
      </rPr>
      <t>končni sloj</t>
    </r>
    <r>
      <rPr>
        <sz val="10"/>
        <rFont val="Arial"/>
        <family val="2"/>
        <charset val="238"/>
      </rPr>
      <t xml:space="preserve"> : visoko plasto / elastomerni  bitumenski varilni trak deb. 5,2 mm, zmrežnim nosilnim slojem 300 g/m2, s skrilavim posutjm, pretržna sila &gt; 1450 N, pretržni raztezek &gt; 23 %: področje plastičnosti spodaj - 40 / zgoraj - 25 do + 150 st. C; odpornost na pregib pri nizkih temperaturah spodaj - 33 / zgoraj - 15; ( kot npr. DO/E1 PYE KTP 300 S5 - Bauder Karat)</t>
    </r>
  </si>
  <si>
    <r>
      <rPr>
        <u/>
        <sz val="10"/>
        <rFont val="Arial"/>
        <family val="2"/>
        <charset val="238"/>
      </rPr>
      <t xml:space="preserve">1. sloj </t>
    </r>
    <r>
      <rPr>
        <sz val="10"/>
        <rFont val="Arial"/>
        <family val="2"/>
        <charset val="238"/>
      </rPr>
      <t>: samolepilni trak iz elastomernega bitumna, nosilec iz mrežne tkanine 200 g/m2, zgornja stran s taljivo folijo, z možnostjo varjenja vzdolžnih spojev za zagotavljanje 100 % vodotesnosti, debelina 3 mm, področje plastičnosti spodaj - 30 / zgoraj - 25 do + 100 st. C; pretržna sila &gt; 1000 N; ( kot npr. DU/E1 PYE KTG KSP 3 – Bauder TEC KSA DUO ), sidran v etažno ploščo z mehanskimi pritrdili.</t>
    </r>
  </si>
  <si>
    <r>
      <rPr>
        <u/>
        <sz val="10"/>
        <rFont val="Arial"/>
        <family val="2"/>
        <charset val="238"/>
      </rPr>
      <t>končni sloj</t>
    </r>
    <r>
      <rPr>
        <sz val="10"/>
        <rFont val="Arial"/>
        <family val="2"/>
        <charset val="238"/>
      </rPr>
      <t xml:space="preserve"> : visoko plasto / elastomerni  bitumenski varilni trak deb. 5,2 mm, z mrežnim nosilnim slojem 300 g/m2, s skrilavim posutjm, pretržna sila &gt; 1450 N, pretržni raztezek &gt; 23 %: področje plastičnosti spodaj - 40 / zgoraj - 25 do + 150 st. C; odpornost na pregib pri nizkih temperaturah spodaj - 33 / zgoraj - 15; protikoreninsko odporen po FLL , ( kot npr. DO/E1 PYE KTP 300 S5 - Bauder Smaragd)</t>
    </r>
  </si>
  <si>
    <r>
      <rPr>
        <u/>
        <sz val="10"/>
        <rFont val="Arial"/>
        <family val="2"/>
        <charset val="238"/>
      </rPr>
      <t xml:space="preserve">1. sloj </t>
    </r>
    <r>
      <rPr>
        <sz val="10"/>
        <rFont val="Arial"/>
        <family val="2"/>
        <charset val="238"/>
      </rPr>
      <t>: samolepilni trak iz elastomernega bitumna, nosilec iz mrežne tkanine 200 g/m2, zgornja stran s taljivo folijo, z možnostjo varjenja vzdolžnih spojev za zagotavljanje 100 % vodotesnosti, debelina 3 mm, področje plastičnosti spodaj - 30 / zgoraj - 25 do + 100 st. C; pretržna sila &gt; 1000 N, (kot npr. DU/E1 PYE KTG KSP 3 – Bauder TEC KSA DUO )</t>
    </r>
  </si>
  <si>
    <t>končni sloj: visoko plasto / elastomerni  bitumenski varilni trak ,  debelina. 5,6 mm,  ( kot npr. Bauder Karat  DO/E1 PYE KTP 300 S5  )</t>
  </si>
  <si>
    <t>1. sloj : trak iz elastomernega bitumna, nosilec iz mrežne tkanine , debelina 4,0 mm ( kot npr. Bauder FLEX G4E DU/E1 PYE G200 S4   )</t>
  </si>
  <si>
    <t xml:space="preserve">Izvedba usmerjevalnih talnih taktilnih oznak na betonskem tlaku </t>
  </si>
  <si>
    <t>Izvedba talne oznake parkirnega mesta na betonskem tlaku</t>
  </si>
  <si>
    <r>
      <rPr>
        <u/>
        <sz val="10"/>
        <rFont val="Arial"/>
        <family val="2"/>
        <charset val="238"/>
      </rPr>
      <t xml:space="preserve">tip igrala </t>
    </r>
    <r>
      <rPr>
        <sz val="10"/>
        <rFont val="Arial"/>
        <family val="2"/>
        <charset val="238"/>
      </rPr>
      <t xml:space="preserve">: gradbišče
</t>
    </r>
    <r>
      <rPr>
        <u/>
        <sz val="10"/>
        <rFont val="Arial"/>
        <family val="2"/>
        <charset val="238"/>
      </rPr>
      <t>dimenzije</t>
    </r>
    <r>
      <rPr>
        <sz val="10"/>
        <rFont val="Arial"/>
        <family val="2"/>
        <charset val="238"/>
      </rPr>
      <t xml:space="preserve"> :  v=255cm, d=310cm, š=275cm; dim. podstavka: 160/250cm                                                                                                                                                                                                                                                                                                                                                                                                   material : igralo iz lesene masive , les globinsko impregniran pod pritiskom ( DIN 68800-3, razred 4 ) , kovinski deli  iz vroče cinkanega železa
</t>
    </r>
    <r>
      <rPr>
        <u/>
        <sz val="10"/>
        <rFont val="Arial"/>
        <family val="2"/>
        <charset val="238"/>
      </rPr>
      <t>opis igrala:</t>
    </r>
    <r>
      <rPr>
        <sz val="10"/>
        <rFont val="Arial"/>
        <family val="2"/>
        <charset val="238"/>
      </rPr>
      <t xml:space="preserve"> didaktično interaktivno  leseno igralo zasnovano kot gradbišče , sestavljeno iz igralne platforme na štirih stebrih , dostop na ploščad 4 lestve, 4 dvigal za pesek z 4 lopatami, 4 cevi za pesek v 2 različnih nivojih ter kanalom s kolesom za pesek - primerno za otroke od 3 leta
</t>
    </r>
    <r>
      <rPr>
        <u/>
        <sz val="10"/>
        <rFont val="Arial"/>
        <family val="2"/>
        <charset val="238"/>
      </rPr>
      <t>vgradnja</t>
    </r>
    <r>
      <rPr>
        <sz val="10"/>
        <rFont val="Arial"/>
        <family val="2"/>
        <charset val="238"/>
      </rPr>
      <t xml:space="preserve">: 4 x temelj 60 x 60 x 60 cm na globini izkopa 80 cm.
</t>
    </r>
    <r>
      <rPr>
        <u/>
        <sz val="10"/>
        <rFont val="Arial"/>
        <family val="2"/>
        <charset val="238"/>
      </rPr>
      <t>model / proizvajalec npr</t>
    </r>
    <r>
      <rPr>
        <sz val="10"/>
        <rFont val="Arial"/>
        <family val="2"/>
        <charset val="238"/>
      </rPr>
      <t xml:space="preserve">. : gradbišče  , model št.  5.01010 , Richter Spielgerate GMBH
</t>
    </r>
  </si>
  <si>
    <r>
      <t>— Zaščita hidroizolacije / toplotna izolacija: XPS plošče iz ekstrudiranega polistirena, s hrapavo površino z visoko nosilnostjo , kot npr.Fragmat XPS 300 NI)  , z robovi s stopničastim preklopom , toplotne prevodnosti λ&lt;0.034 W/mK,  tlačna trdnost 300kPa -</t>
    </r>
    <r>
      <rPr>
        <u/>
        <sz val="10"/>
        <rFont val="Arial"/>
        <family val="2"/>
        <charset val="238"/>
      </rPr>
      <t xml:space="preserve"> debelina 6 cm</t>
    </r>
  </si>
  <si>
    <r>
      <t>— Zvočna izolacija:  trde plošče iz kamene  volne  za vgradnjo pod plavajoče cementne estrihe, dinamične togosti (s') do 15 MN/m3, stisljivosti 3mm, deb. 43/40 mm (npr.Knauf Insulation TPS ) ,</t>
    </r>
    <r>
      <rPr>
        <u/>
        <sz val="10"/>
        <rFont val="Arial"/>
        <family val="2"/>
        <charset val="238"/>
      </rPr>
      <t xml:space="preserve"> debeline 4,0 cm</t>
    </r>
  </si>
  <si>
    <r>
      <t>— Zvočna izolacija:  trde plošče iz kamene volne  za vgradnjo pod plavajoče cementne estrihe, dinamične togosti (s') do 15 MN/m3, stisljivosti 3mm, deb. 43/40 mm (npr.Knauf Insulation TPS ) ,</t>
    </r>
    <r>
      <rPr>
        <u/>
        <sz val="10"/>
        <rFont val="Arial"/>
        <family val="2"/>
        <charset val="238"/>
      </rPr>
      <t xml:space="preserve"> debeline 4,0 cm</t>
    </r>
  </si>
  <si>
    <t>Dobava in izdelava  toplotne izolacije pod AB ploščo dvigalnega jaška v sestavi "T.1.5 in T.1.10 "</t>
  </si>
  <si>
    <t xml:space="preserve">Dobava , izdelava in montaža vertikalne termoizolacije v sestavi "F.St.V, "  </t>
  </si>
  <si>
    <r>
      <t xml:space="preserve">Hkrati morajo imeti vsi leseni konstrukcijski elementi ustrezna dokazila o mehanskih karakteristikah, nosilnosti in vlažnosti. CE ali ETA certifikat mora biti izdan s strani pristojne inštitucije, ki nadzira proizvodnjo. Križno lepljene (X-lam) lesene masivne plošč (angleško CLT = Cross Laminated Timber) morajo biti izdelane s hidravličnim stiskanjem, kjer morajo biti lesene lamele zlepljene v plastovito strukturo s poliuretnaskim lepilom pod pritiskom, ki ustreza tehnični deklaraciji lepila in znaša pritisk pri lepljenju minimalno 6kg/cm2. Poleg tega morajo križno lepljene plošče izkazovati zrakotesnost (izjava pristojne inštitucije, ki je določila zahtevano karakteristiko) in v statiki ter požarni študiji zahtevano ognjevarnost.
Vidne površine križno lepljenih plošč morajo ustrezati kvaliteti A po evropskem standardu EN13017-1, tabela 1, kjer se dolžinski zobčast spoj vidnih lamel ne sme videti na površini plošče. Na spoju je lahko vidna le črta spajanja vidnih lamel. 
Zaradi varnosti pred navlaževanjem v času montaže in zaradi trajnosti konstrukcije v eksploatacijski dobi objekta naj bodo križno lepljene plošče poleg površinskega lepljenja lamel med sloji zlepljenje tudi bočno med seboj v istem sloju. 
</t>
    </r>
    <r>
      <rPr>
        <b/>
        <sz val="10"/>
        <rFont val="Arial"/>
        <family val="2"/>
        <charset val="238"/>
      </rPr>
      <t>Upoštevane so bruto površine križno lepljenih konstrukcijskih elementov z upoštevanim predvidenim razrezom in konstrukcijskimi preklopi. Odprtine manjše od 3 m2 niso odštete.</t>
    </r>
  </si>
  <si>
    <t>dim. od 10 / 10 cm do 35 / 35 cm  - kos 153</t>
  </si>
  <si>
    <t>dim. od 40 / 10 cm do 90 / 40 cm - kos 27</t>
  </si>
  <si>
    <t>Izvedba pravokotnih in okroglih izrezov za inštalacije v lesenih konstrukcijah po Načrtu arhitekture , strojnih in elektroinštalacij ( zajeti v enotni ponudbeni ceni)</t>
  </si>
  <si>
    <t>dim. od 100 / 60 cm naprej - kos 17</t>
  </si>
  <si>
    <t xml:space="preserve">Dobava , izdelava in montaža zunanjega spuščenega stropa z leseno oblogo  v sestavi "F.St.1 "  </t>
  </si>
  <si>
    <t xml:space="preserve">TIP: fasadna zasteklitev s troslojno termopan zasteklitvijo v lesenih okvirjih, polje sestavljeno iz fiksne zasteklitve in okenske zasteklitve 
GRADBENA ODPRTINA: 429.0 / 345.0 cm 
DIMENZIJE:  skupna dimenzija  427 / 320 cm
MERE IN DELITEV NA POLJA:  1x enokrilno okno 99 / 213 cm in 3x fiksne zasteklitve ( 1 x 240 / 313 cm, 1 x 70 / 313 cm, 1 x  110 / 93  cm )
ODPIRANJE: ventus in krilno skladno s shemo
DODATNE ZAHTEVE ZA ZASTEKLITEV: preprečitev padca v globino z notranje strani (VSG) in varnost pred naletom z zunanje strani (ESG)
1.  6 / 16 / 6 / 14 / 44.2
2.  4 / 18 / 4 / 18 / 44.2
3.  8 / 16 / 8 / 16 / 66.2
TOPLOTNA PREHODNOST OKNA: ( vgrajeno ) Uw 0.76 - 0.92 W/m2K, toplotna prehodnost stekla Ug 0.5 - 0.7 w/m2; vrednosti so odvisne od debeline in dimenzij stekla
ZAKLJUČNE LETVE: zaključna robna letev debeline 25 mm, širine vidnega dela okvirja za prekritje tesnilnih trakov in stika s steno
DODATNA PROFILACIJA: spodaj termoizolacijski profil skupne višine 20 cm, zgoraj montažna lesena letev dim. 95/50 mm 
ZUNANJA POLICA: 1 x širine 420 cm , globine 42 cm
</t>
  </si>
  <si>
    <t>Tip:</t>
  </si>
  <si>
    <t>Nosilnost:</t>
  </si>
  <si>
    <t>13 oseb ali 1000 kg</t>
  </si>
  <si>
    <t>Hitrost vožnje:</t>
  </si>
  <si>
    <t>1,00 m/s</t>
  </si>
  <si>
    <t>Višina dviga:</t>
  </si>
  <si>
    <t>8700 mm</t>
  </si>
  <si>
    <t>Število postaj:</t>
  </si>
  <si>
    <t>Število dostopov:</t>
  </si>
  <si>
    <t>Namestitev dvigala:</t>
  </si>
  <si>
    <t>Velikost jaška:</t>
  </si>
  <si>
    <t>širina: 1840 mm; globina: 2710 mm</t>
  </si>
  <si>
    <t>Višina glave jaška:</t>
  </si>
  <si>
    <t>4290 mm</t>
  </si>
  <si>
    <t>Globina jame jaška:</t>
  </si>
  <si>
    <t>1100 mm</t>
  </si>
  <si>
    <t>Dostopni prostor pod jaškom:</t>
  </si>
  <si>
    <t>NE</t>
  </si>
  <si>
    <t>Vrsta pogona:</t>
  </si>
  <si>
    <t>Namestitev pogona:</t>
  </si>
  <si>
    <t>sinhronski motor brez reduktorja z integriranim pogonskim diskom je pritrjen v glavi jaška na jeklenih vodilih kabine. Brez strojnice.</t>
  </si>
  <si>
    <t>Pogonska moč:</t>
  </si>
  <si>
    <t>5,7 kW, učinkovita razred »A« po standardu VDI 4707, dobavitelj poda podatek o moči in verificirana dokazila o energetski učinkovitosti dvigala</t>
  </si>
  <si>
    <t>Število voženj na uro:</t>
  </si>
  <si>
    <t xml:space="preserve">do 180 </t>
  </si>
  <si>
    <t>Priključna napetost:</t>
  </si>
  <si>
    <t>3 x 400 V, 50 Hz</t>
  </si>
  <si>
    <t>Notranje mere kabine:</t>
  </si>
  <si>
    <t>širina: 1100 mm; globina: 2100 mm; višina: 2200 mm</t>
  </si>
  <si>
    <t>Kabina (po izboru naročnika):</t>
  </si>
  <si>
    <t>Vrata kabine:</t>
  </si>
  <si>
    <t>Vrata jaška:</t>
  </si>
  <si>
    <t>Mikroprocesorsko krmiljenje:</t>
  </si>
  <si>
    <t>Signalizacija:</t>
  </si>
  <si>
    <t>Signalizacija primerna predpisom invalidnih oseb z SIST EN 81-70</t>
  </si>
  <si>
    <t>Dodatno:</t>
  </si>
  <si>
    <t>razsvetljava jaška, lestev za dostop v jamo jaška, vtičnica na strehi kabine in elektrifikacija jaška, dobava testiranih obešal za v strop jaška, montaža brez delovnega odra v jašku</t>
  </si>
  <si>
    <t>Standardi:</t>
  </si>
  <si>
    <t>SIST EN 81-20, SIST EN 81-50, SIST EN81-73, SIST EN81-28</t>
  </si>
  <si>
    <r>
      <t>4</t>
    </r>
    <r>
      <rPr>
        <sz val="10"/>
        <rFont val="Arial"/>
        <family val="2"/>
        <charset val="238"/>
      </rPr>
      <t xml:space="preserve">, na nasprotni strani - </t>
    </r>
    <r>
      <rPr>
        <b/>
        <sz val="10"/>
        <rFont val="Arial"/>
        <family val="2"/>
        <charset val="238"/>
      </rPr>
      <t>prehodna kabina</t>
    </r>
  </si>
  <si>
    <r>
      <t xml:space="preserve">frekvenčno in napetostno krmiljeni </t>
    </r>
    <r>
      <rPr>
        <b/>
        <sz val="10"/>
        <rFont val="Arial"/>
        <family val="2"/>
        <charset val="238"/>
      </rPr>
      <t>regenerativni</t>
    </r>
    <r>
      <rPr>
        <sz val="10"/>
        <rFont val="Arial"/>
        <family val="2"/>
        <charset val="238"/>
      </rPr>
      <t xml:space="preserve"> </t>
    </r>
    <r>
      <rPr>
        <b/>
        <sz val="10"/>
        <rFont val="Arial"/>
        <family val="2"/>
        <charset val="238"/>
      </rPr>
      <t>pogon</t>
    </r>
    <r>
      <rPr>
        <sz val="10"/>
        <rFont val="Arial"/>
        <family val="2"/>
        <charset val="238"/>
      </rPr>
      <t xml:space="preserve"> s trifaznim tokom s sinhronskim motorjem - npr. </t>
    </r>
    <r>
      <rPr>
        <b/>
        <sz val="10"/>
        <rFont val="Arial"/>
        <family val="2"/>
        <charset val="238"/>
      </rPr>
      <t>EcoDisc</t>
    </r>
    <r>
      <rPr>
        <sz val="10"/>
        <rFont val="Arial"/>
        <family val="2"/>
        <charset val="238"/>
      </rPr>
      <t xml:space="preserve"> - z izvedbo brez reduktorja in </t>
    </r>
    <r>
      <rPr>
        <b/>
        <sz val="10"/>
        <rFont val="Arial"/>
        <family val="2"/>
        <charset val="238"/>
      </rPr>
      <t>samodejnonastavljivim zavornim sistemom</t>
    </r>
    <r>
      <rPr>
        <sz val="10"/>
        <rFont val="Arial"/>
        <family val="2"/>
        <charset val="238"/>
      </rPr>
      <t xml:space="preserve"> za varno, udobno in tiho obratovanje. (hrupnost delovanja vožnje dvigala ne sme presegati 55 dB)</t>
    </r>
  </si>
  <si>
    <r>
      <t xml:space="preserve">zbirno krmiljenje simplex gor in dol, požarno krmiljenje oz. požarna vožnja v glavno postajo ob alarmu za požar po SIST EN 81-73, </t>
    </r>
    <r>
      <rPr>
        <b/>
        <sz val="10"/>
        <rFont val="Arial"/>
        <family val="2"/>
        <charset val="238"/>
      </rPr>
      <t>električno in mehansko reševanje v primeru ujetih oseb v kabini</t>
    </r>
    <r>
      <rPr>
        <sz val="10"/>
        <rFont val="Arial"/>
        <family val="2"/>
        <charset val="238"/>
      </rPr>
      <t xml:space="preserve">, avtomatsko natančno pristajanje in niveliranje kabine, predčasno odpiranje vrat pri vožnji v postajo, filter proti radijskim motnjam, servisni panel za vzdrževalca v najvišji postaji nameščen v vratnem okvirju, </t>
    </r>
    <r>
      <rPr>
        <b/>
        <sz val="10"/>
        <rFont val="Arial"/>
        <family val="2"/>
        <charset val="238"/>
      </rPr>
      <t xml:space="preserve">regenerativni sistem </t>
    </r>
    <r>
      <rPr>
        <sz val="10"/>
        <rFont val="Arial"/>
        <family val="2"/>
        <charset val="238"/>
      </rPr>
      <t xml:space="preserve">s pripadujočo opremo za vračanje potencialne energije nazaj v omrežje,  </t>
    </r>
    <r>
      <rPr>
        <b/>
        <sz val="10"/>
        <rFont val="Arial"/>
        <family val="2"/>
        <charset val="238"/>
      </rPr>
      <t>napredne funkcije</t>
    </r>
    <r>
      <rPr>
        <sz val="10"/>
        <rFont val="Arial"/>
        <family val="2"/>
        <charset val="238"/>
      </rPr>
      <t xml:space="preserve"> ko dvigalo ni v uporabi (stand-by, avtomatski izklop razsvetljave, avtomatski izklop ventilatorja, sporočilni pokazatelji se zatemnijo)</t>
    </r>
  </si>
  <si>
    <r>
      <t>v glavni postaji:</t>
    </r>
    <r>
      <rPr>
        <sz val="10"/>
        <rFont val="Arial"/>
        <family val="2"/>
        <charset val="238"/>
      </rPr>
      <t xml:space="preserve"> inox pozivna tipka kvadratne oblike prilagojena za enostavno uporabo gibalno oviranih oseb, nad vrati digitalni LCD kazalnik položaja kabine in puščice smeri vožnje v tipski barvi na črnem ozadnju ter gong, v pritličju blokada pozivne tipke s stikalom na ključ v pritličju</t>
    </r>
  </si>
  <si>
    <r>
      <t>v ostalih postajah:</t>
    </r>
    <r>
      <rPr>
        <sz val="10"/>
        <rFont val="Arial"/>
        <family val="2"/>
        <charset val="238"/>
      </rPr>
      <t xml:space="preserve"> inox pozivna tipka kvadratne oblike prilagojena za enostavno uporabo gibalno oviranih oseb, nad vrati digitalni LCD kazalnik položaja kabine in puščice smeri vožnje v tipski barvi na črnem ozadju ter gong</t>
    </r>
  </si>
  <si>
    <t>VII</t>
  </si>
  <si>
    <t>kol.</t>
  </si>
  <si>
    <t xml:space="preserve">Dobava in montaža električnega osebnega dvigala </t>
  </si>
  <si>
    <r>
      <t>električno osebno dvigalo</t>
    </r>
    <r>
      <rPr>
        <sz val="10"/>
        <rFont val="Arial"/>
        <family val="2"/>
        <charset val="238"/>
      </rPr>
      <t xml:space="preserve"> brez strojnice, blagovne znamke s sistemskim certifikatom,  ( kot npr. KONE PW13/10-19 ali enakovredna kvaliteta )</t>
    </r>
  </si>
  <si>
    <t xml:space="preserve">V obsegu dobave dvigala so zajete naslednje postavke:
 -  Servisno tipkalo na strehi kabine.
 - Dokumentacija. (delavniška dokumentacija, PID, POV navodila)
 - Šolanje skrbnika dvigala.
 - Ploščice in napisi, ki pripadajo neposredno dvigalu, v skladu z SIST EN81-20/50.
 - Stroški za prisotnost montažnega osebja pri prevzemu dvigal in tehničnem pregledu objekta. 
 - Montaža dvigala brez postavljanja odrov ob uporabi predhodno vgrajenih montažnih obešal. 
 - Lestev za pomoč pri vstopanju v jamo jaška, ki  ustreza SIST EN 81-20/50 predpisom.
 - Dobava montažnih obešal za dviganje v jašku.
 - Osvetlitev in elektrifikacija jaška v skladu z SIST EN 81-20/50 predpisom.
 - Stroški tehničnega pregleda dvigala in pridobitev certifikata.
 - Raztovarjanje in prenašanje težkih delov dvigala na gradbišču.
 - Čiščenje naprave po zaključku montaže.
 - Dostava uteži pri prevzemu s strani izvedencev.
</t>
  </si>
  <si>
    <t>DVIGALO SKUPAJ</t>
  </si>
  <si>
    <t>v samostojnem  jašku iz križno lepljenih lesenih plošč (ni predmet dvigala)</t>
  </si>
  <si>
    <r>
      <t>v kabini:</t>
    </r>
    <r>
      <rPr>
        <sz val="10"/>
        <rFont val="Arial"/>
        <family val="2"/>
        <charset val="238"/>
      </rPr>
      <t xml:space="preserve"> vertikalno kabinsko tipkalo ( KSS 280 )  iz brušene nerjaveče Asturias Satin v celotni višini in poravnano v linijo stene kabine, tipke za vsako postajo, braillova reliefna pisava, tipka za odpiranje vrat, tipka za zapiranje vrat, tipka za alarm, digitalni LCD kazalnik preobremenitve, položaja kabine in puščice smeri vožnje v tipski barvi na črnem ozadju, stikalo na ključ za prednostno vožnjo in rezervacijo kabine</t>
    </r>
  </si>
  <si>
    <t>bele vremensko odporne taktilne oznake iz PMMA  (polimetilmetakrilat) , mehurčkaste in vodilne , širine 30 cm , odporne na zmrzovanje in sol za posipanje. Montaža na asfalt ali beton z vremensko odpornim dvo-komponentnim lepilom - hladna plastika na PMMA osnovi ( kot npr. Tapefor)</t>
  </si>
  <si>
    <t>bele vremensko odporne talne oznake iz PMMA  (polimetilmetakrilat) , širine 12 cm odporne na zmrzovanje in sol za posipanje. Montaža na asfalt ali beton z vremensko odpornim dvo-komponentnim lepilom - hladna plastika na PMMA osnovi ( kot npr. Tapefor)</t>
  </si>
  <si>
    <t>ZUNANJI VERTIKALNI PROFILI</t>
  </si>
  <si>
    <t>montaža vertikalnih lesenih profilov po shemah in detaljih na okenske profile</t>
  </si>
  <si>
    <t xml:space="preserve"> - Vertikala iz lesene masive 55 / 85 mm ( macesen ) , vijačena na leseno  vertikalo okenskega okvirja
</t>
  </si>
  <si>
    <t xml:space="preserve"> - Lameliran lepljen les ( BSH , macesen , vidne kvalitete) dim. 120 / 260 mm ,  višine 300 cm , sidran v vertikalno leseno podlago s sistemskimi nerjavečimi  spojnimi elementi za lesene konstrukcije (  ( kot npr. Sihga Hobafix) in podprt z nastavkom iz prašno bravane jeklene pločevine
</t>
  </si>
  <si>
    <t>OBČINA BLED</t>
  </si>
  <si>
    <t>Fasadna obloga iz Alu pločevine ( 24 m2 )  , prašno barvane,  d=2 mm  , montirana na Fe podkonstrukcijo višina obloge 185 cm , pritrditev na nosilni okvir z lepljenjem - 3M VHB trak , v izdelavi obloge zajeti dvokrilna vrata  2 kosa in izdelavo maske ključavnice na notranji strani . Kljuka: zunaj 4 x  ročaj, U profil iz Alu pločevine 50/50 mm , d=3mm  , L=191 cm
Ključavnica:   cilindrična ključavnica z zaščitnim ščitom, sistem generalnega ključa, talni zapah - vrata imajo na neaktivnem krilu talni zapah , zaščita / obdelava: ves Fe material elektrostatično prašno barvan, barva / obdelava: RAL po izboru arhitekta v izgledu fine strukture ( barva Tyger Drylac)</t>
  </si>
  <si>
    <t>— stavbno pohištvo mora ustrezati standardom EN 12208  za vodotesnost , EN 12207 za zrakotesnost , EN 12210 za odpornost na udarni veter</t>
  </si>
  <si>
    <t xml:space="preserve"> - Toplotna izolacija: plošče iz mineralne volne, λ=0.034W/mK, deklarirane za prezračevane fasade (z uporom zračnemu toku &gt;5kPa.s/m2), hidrofobirane,  ( npr.  Knauf Insulation TP 435 B ali enakovredno ) stiki so zamaknjeni, plošče so lepljene na steno s polimer-cementnim lepilom in dodatno sidrane po namestitvi protivetrne folije z udarnimi sidri (4sidra/m2) , debelina izolacije 240mm .
</t>
  </si>
  <si>
    <t xml:space="preserve"> -  med ploščami sistemska lesena kasetna  podkonstrukcija za montažo prezračevane fasade  -  vertikalni leseni  I nosilci višine 240mm ( kot npr. SteicoWand SWL60 ) za preprečevanje toplotnega mosta .  Širina prekatov je cca 620 mm </t>
  </si>
  <si>
    <t xml:space="preserve"> -  Zaščita toplotne izolacije: paropropustna (Sd=0.02 do 0.2m), 
nepremočljiva folija, UV trajno obstojna, temna ( črna ) napenjalna folija
(npr. Stamisol Fa ali enakovredno), položena je vodoravno v kontaktu s toplotno izolacijo, montažno , lepljena ali sponkana na toplotno izolacijo in utrjena s fasadnimi sidri,
preboji s konzolnimi držali so zatesnjeni (prelepljeni z EPDM trakom), stiki so tesnjeni s sistemskim tesnilnim trakom, 
</t>
  </si>
  <si>
    <t>* opcija ponudbe</t>
  </si>
  <si>
    <t>* za tlak je pred vgradnjo potrebno izdelati vzorec in izvesti test protizdrsnosti</t>
  </si>
  <si>
    <t xml:space="preserve"> - vsi finalni sloji morajo zagotavljati odpornost na abrazijo in čiščenje primerno rabi v javnih objektih</t>
  </si>
  <si>
    <t xml:space="preserve"> -  vsi finalni tlaki morajo imeti ustrezno protizdrsnost R9 in R10 za sanitarije</t>
  </si>
  <si>
    <t xml:space="preserve"> - zagotavlja se protizdrsnost po klasifikacijskih tabelah HB-197-1999 in EN standardih za posamezne materiale , oziroma se izkazuje  po tehničnih specifikacijah in atestih  sistemskih tlakov.
</t>
  </si>
  <si>
    <t xml:space="preserve"> -  finalne obloge morajo zagotavljati ustrezni razred  požarne odpornosti glede na Študijo požarne varnosti in biti varni v požarno toksikološkem smislu</t>
  </si>
  <si>
    <t xml:space="preserve"> - vsi finalni sloji tlakov morajo biti odporni na razenje in vtiske</t>
  </si>
  <si>
    <t xml:space="preserve">—   kjer  je v sestavi tlakov talno gretje , je  potrebno pred izvedbo finalnih tlakov opraviti protokol segrevanja in ohlajanja estriha - protokol zajeti v enotnih cenah estrihov *
</t>
  </si>
  <si>
    <t xml:space="preserve">— betonski tlak – terazzo ( kot sestava T.1.1) , izvedba po tehnologiji izvajalca kot prefabriciran element, dimenzije talnih elementov 3 x 110 / 70 / 2,3 cm ( * vgradne dimenzije se preverijo skladno z možnostmi montaže v tla kabine pred izdelavo elementov )    </t>
  </si>
  <si>
    <t xml:space="preserve"> - na stikih različnih finalnih tlakov se vgradijo Alu kotniki , ki se upoštevajo v enotnih cenah tlakov</t>
  </si>
  <si>
    <t>podest - 4 kosi</t>
  </si>
  <si>
    <t>Dobava in vgrajevanje vodotesnega betona C 30/37 v armiranobetonske konstrukcije talne plošče in jaškov v talni plošči</t>
  </si>
  <si>
    <t>—  pri tlakih s talnim gretjem potrebno pri izvedbi zagotoviti min. 4 cm estriha nad temenom ogrevalnih cevi ( DIN 18560/2)  , cevi talnega gretja je potrebno dosledno pritjevati v nivo čepov PE folije!</t>
  </si>
  <si>
    <t>( tlak T.2.1a in T.3.1a ) ločilni sloj za vgradnjo ogrevalnih cevi v estrih  - čepasta termoformirana plošča, izdelana iz trde polistirenske folije debeline 1 mm ( kot npr. Fragmat Stirotermal Solo ) - 50,29 m2</t>
  </si>
  <si>
    <t xml:space="preserve">— Ločilni sloj za vgradnjo ogrevalnih cevi v estrih: čepasta termoformirana plošča, izdelana iz trde polistirenske folije debeline 1 mm. Oblika čepov omogoča pritrditev cevi premera 14 do 17 mm v razmaku najmanj 50 mm.. Plošče se trdno in vodotesno spajajo med seboj prečno in vzolžno po principu »čep v čep«, in so primerne za vgradnjo pod cementni ali samorazlivni estrih ( kot npr. Fragmat Stirotermal Solo ), višina čepov 20 mm </t>
  </si>
  <si>
    <t xml:space="preserve">napis sestavljen iz posameznih črk  izrezanih iz prašnobarvane Alu pločevine MEDGENERACIJSKI CENTER VEZENINE , KNJIŽNICA BLAŽA KUMERDEJA
MERE: višina črk 20.0 cm, dolžina celotnega napisa 288.0 cm, višina celotnega napisa 55.0 cm (2 x 20.0 cm + 15.0 cm razmaka)
MATERIAL: črke izrezane iz Alu pločevine d=5mm in pritrjene preko okroglih distančnikov na leseno fasado
TIPOGRAFIJA: tipografija skadno z izdelanim logotipom
VGRADNJA: montaža na leseno fasado
OBDELAVA: prašno barvana Alu pločevina v strukturni barvi ( kot npr. Tyger Drylac ), barva po izboru projektanta
</t>
  </si>
  <si>
    <t>Fe penjalni klini ( opcija izvedbe penjalna lestev ) brez hrbtne opore  sidrani v masivno leseno steno , prašno barvani , protizdrsni, na vrhu jaška montaža sidra za varnostno vrv , višina jaška 10m</t>
  </si>
  <si>
    <t>— sestava P.1  - protipožarni premaz  (  B S1, d0, )   ,sistemski transparentni mat premaz na vodni osnovi  ( kot npr. 1X Teknosafe 2467 - 200g/m2, ter 1X Teknoclear aqua 1331-01 - nanos z brizganjem ali čopičem )</t>
  </si>
  <si>
    <t>— sestava P.2  - protipožarni premaz  (  C S1, d0, )   ,sistemski transparentni mat premaz na vodni osnovi  ( kot npr. 1X Teknosafe 2467 - 200g/m2, ter 1X Teknoclear aqua 1331-01 - nanos z brizganjem ali čopičem )</t>
  </si>
  <si>
    <t>Vk.1 , Vk.1a , Vk.2</t>
  </si>
  <si>
    <t>Vk.3</t>
  </si>
  <si>
    <t xml:space="preserve">TIP: drsna vrata , vgradna - sistemska kaseta , kovinski podboj , leseno vratno krilo 
VGRADNA ODPRTINA: 189.7 / 218.5 cm, vgradnja v GK steno širine 12.5 cm
SVETLA ODPRTINA VRAT: 81 ( pri odprtih vratih ) / 210 cm
ODPIRANJE: krilo 1x desno
PODBOJ: suhomontažni kovinski podboj za drsna vrata, prašno barvano po RAL lestvici,  za asimetrično vgradnjo tipske kasete
VRATNO KRILO: vratno krilo , obloga ultrapas, prašno barvano po RAL lestvici, cevasto iverno polnilo (odtenek po izboru projektanta) tesnila EPDM, spodrezana 15mm KASETA: tipska vgradna kaseta za asimetrično vgradnjo drsnih vrat v mavčno kartonske stene debeline 12.5 cm ( predvidena je dvojna gk obloga obojestransko), za  vratno odprtino svetlih mer 70 ( 65 pri odprtih vratih)  cm, vključno z vodili, ( proizvajalec: Eclisse, tip: UNICO SP 125 )
VODILA: dobavljena s tipsko vgradno kaseto
KLJUKA: ročaj zunaj bunka fi =40mm, barvna oznaka zasedenosti, satinirano nerjaveče jeklo, z notranjim zapiralom
KLJUČAVNICA: notranje zapiralo
</t>
  </si>
  <si>
    <t xml:space="preserve">Izdelava, dobava in vgradnja  vgradnih drsnih notranjih vrat  s kovinskim podbojem </t>
  </si>
  <si>
    <t>16.</t>
  </si>
  <si>
    <t xml:space="preserve"> –  v enotni ceni zajeti ves pritrdilni in tesnilni material ter zaključne trakove in letve</t>
  </si>
  <si>
    <t xml:space="preserve"> - v enotni ceni zajeti sistemsko tesnenje vseh prebojev hidroizolativnega sloja strehe in strešnega venca</t>
  </si>
  <si>
    <t xml:space="preserve">sistem sidrišč za ravne strehe povezanih z jeklenimi pletenicami, sidra za vgradnjo v leseno masivo , nerjaveče jeklo , bazna plošča 150/150/8mm, višina sidra 500mm , nastavek za vpenjanje varnostne zice , v komplet izdelave zajeti ustrezne nastavke za tesnenje , varnostno pletenico s pritrdilnim materialom in vsemi nastavki, varnostni osebni komplet za preprečitev padca </t>
  </si>
  <si>
    <t>dobava sistemske rešitve proizvajalca kot npr. Innotech , EAP-STABIL -10 ( standard EN 795:2012 TYPE C and E CEN/TS 16415:2013 )</t>
  </si>
  <si>
    <t>stevilo sidrišč 9 , razdalje med sidrišči do 15m , skupna dolžina med sidrišči 80 m , varnostni osebni komplet 2x</t>
  </si>
  <si>
    <t>( izvedba skladno z veljavnimi standardi  1186 in SIST ISO 21542 , DIN 32984 ..)</t>
  </si>
  <si>
    <t>obvestilno  polje 90 x 90 cm , čepi</t>
  </si>
  <si>
    <t xml:space="preserve">vodilna linija - rebra </t>
  </si>
  <si>
    <t>avtomatska dvodelna teleskopska vrata s krili in okvirji iz barvane jeklene pločevine, širina: 900 mm; višina: 2100 mm, frekvenčno regulirani regenerativni pogon, varovanje z infrardečo svetlobno zaveso in omejilnikom zaporne sile , 1X vrata proti zunanjem prostoru ( toplotnoizolativna)</t>
  </si>
  <si>
    <t xml:space="preserve">10. Stene v območju evakuacijskega stopnišča in večnamenske dvorane morajo biti zaščitene s protipožarnim premazom skladno s študijo ŠPV. </t>
  </si>
  <si>
    <t>9. elementi nosilne konstrukcije morajo skladno s Študijo požarne varnosti zagotavljati R60 , zagotavljanje ustrezne požarne odpornosti je v nekaterih delih predvideno skupaj s stenskimi oblogami glede na izračune v Načrtu gradbenih konstrukcij. Delavniška dokumentacija mora kot celota upoštevati zahteve ŠPV.</t>
  </si>
  <si>
    <t>*Vsi vidni zvari jeklene pločevine in cevi morajo biti lepi in čisti, oziroma brušeni in kitani; vsi jekleni deli  so vroče cinkani. Zvari so pred tem pobrušeni in profili očiščeni. Pocinkanje ustreza DIN normativu 50976-min. debelina pocinakanja je 80pm.
Vsi kovinski delo prašno barvani .
*Vsi večji jekleni deli so ozemljeni. Izvajalec pripravi usterzna "ušesa" ali luknje za priklop ozemljila, pred izvedbo obdelave elementov.                                                
*Izvajalec je pred izvedbo dolžan predložiti v potrditev projektantu vzorce kljuk in ostalega okovja.
*Izvajalec je dolžan zagotoviti ustrezno vratno okovje (nasadila), glede na predvidene dimenzije vratnega krila, vključno z pripadajoči tesnili.
*Vsa vrata naj bodo izvedena v skladu SIST EN 1192:2000, glede razvrščanja vrat po zahtevnosti uporabe, so razvrščeni v razred 2-3, srednja frekvenca rabe, zahtevnejša raba, večja verjetnost nastanka poškodb.</t>
  </si>
  <si>
    <t>* vse nosilne konstrukcije morajo biti požarno zaščitene skladno s Študijo požarne varnosti in Načrtom gradbenih konstrukcij , protipožarna zaščita se upošteva v enotnih cenah konstrukcije.</t>
  </si>
  <si>
    <t>17.</t>
  </si>
  <si>
    <t>Dobava in montaža varnostnih sidrišč za vzdrževalna dela na ravni strehi</t>
  </si>
  <si>
    <t>Dobava  prenosne Alu lestve s podestom in varnostno ograjo za vzdržvanje in dostop na streho tehnične etaže</t>
  </si>
  <si>
    <t>zložljiva pomična  alu lestev za delo na višini z aluminijasto delovno ploščadjo 60x60 cm z zaščitno ograjo , razpon in podvozje z možnostjo fiksiranja, varovanje razpona , nezdrsni alu profili, višina podesta 3,10m , višina podesta vključno z ograjo 4,10m  višine 4,10 m ( kot npr. ZARGES Z600 41209 )</t>
  </si>
  <si>
    <t xml:space="preserve">ROČAJ: masivna lesena letev ( smreka ) v L obliki zunanjih dimenzij 90/80 mm, sestavljen iz letve 90/30 mm in 50/40 mm
MONTAŽA: ročaj je privijačen na linijski nosilni L profil 30 / 30 / 4 mm, sidran v CLT steno , profil vstavljen v utor na spodnji strani lesenega ročaja
BARVA / OBDELAVA: les - transparentna mat lak lazura , Fe nosilec - prašno barvano
</t>
  </si>
  <si>
    <t xml:space="preserve">ROČAJ: masivna lesena letev ( smreka ) dimenzij 40/20 mm,
MONTAŽA: ročaj je privijačen v CLT steno z RF vijaki M8 z vgrezno okrasno glavo , proti steni nameščen distančnik -  Fe cev fi 15mm, L-30 mm 
BARVA / OBDELAVA: les - transparentna mat lak lazura , Fe distančnik - prašno barvano
</t>
  </si>
  <si>
    <t>b,</t>
  </si>
  <si>
    <t>Izdelava, dobava in montaža raznih manjših  jeklenih profilov, antikorozijsko zaščitenih.  Obračun po kalkulativnih osnovah in potrditvi nadzornega organa.</t>
  </si>
  <si>
    <t xml:space="preserve">*za vse elemente, obdelane v shemah mora izvajalec obvezno pred izvedbo izdelati delavniške risbe in jih predložiti v potrditev projektantu!
*izvajalec je dolžan pred izvedbo izdelati barvni vzorec oziroma vrsto zahtevane obdelave in ga predložiti v potrditev projektantu
*izvajalec je pred izvedbo dolžan preveriti vse mere na gradbišču in uskladiti vgradne gradbene mere z izvajalcem gradbenih del in projektantom
*izvajalec je pred izvedbo dolžan predložiti v potrditev projektantu vzorec kljuke in ostalega okovja
*za zaklepanje vrat je predvidena uporaba sistema generalnega ključa, sistem je dolžan izvajalec uskladiti pred izvedbo z investitorjem
*izvajalec je dolžan zagotoviti ustrezno vratno okovje (nasadila, nastavljiva v obeh smereh), glede na predvidene dimenzije vratnega krila, vključno z pripadajočimi tesnili
*vsa vrata naj bodo izvedena v skladu SIST EN 1192:2000, glede razvrščanja vrat po zahtevnosti uporabe, so razvrščeni v razred 2-3, srednja frekvenca rabe, zahtevnejša raba, večja verjetnost nastanka poškodb
*izvajalec je pri izdelavi, dobavi in vgradnji vrat dolžan upoštevati vse veljavne predpise in standarde v RS, še posebno standard SIST ISO/TR 9527
*izvajalec je dolžan preveriti in upoštevati pri izdelavi in vgradnji vrat vse zahteve Študije požarne varnosti in Elaborata zaščite pred zvokom v stavbah
*vgraditi ojačitvene profile v mavčnokartonske stene in spuščene stropove pri odprtinah za vgradnjo vrat, zasteklitvenih sten in ostalih elementov opreme skladno z detajli ter navodili  za vgradnjo s strani proizvajalca
</t>
  </si>
  <si>
    <t>* v enotni ceni upoštevati oporne kovinske podkonstrukcije , kjer so potrebne zaradi montaže elementov , podkonstrukcije se izdelajo skladno s sprecifikacijami in zahtevami dobavljenih elementov</t>
  </si>
  <si>
    <t>Dobava in vgrajevanje betona v točkovne temelje elementov zunanje ureditve ( luči, klopi, drog za zastave , pitnik , igrala, koši za odpadke)</t>
  </si>
  <si>
    <t>— Betonska steza: plošča iz vodotesnega, zmrzlinsko in solno odpornega arm.betona C30/37, PV-II, XD2, XF2 , Dmax=16 mm, z vloženo armaturno mrežo Q335 (150/150/8mm) v spodnji in zgornji ravnini , plošče so dilatirane na ≤4m, debelina 15 cm, armaturo upoštevati v enotni ceni tlaka</t>
  </si>
  <si>
    <t>— Finalni sloj ( 3 cm ) : betonski tlak, površinska zdrsnost R11, pigmentiran, površinsko obdelan –brušen  (barvni odtenek veziva- bel, agregat in površinska obdelava po izboru  arhitekta) ,  iz vodotesnega, zmrzlinsko in solno odpornega betona C30/37, PV-II, XD2, XF2  z dodatki za kompenzacijo krčenja in PP vlakni za zunanjo uporabo (PM 12-18/20 Special), tlak je dilatiran na ≤4m, stiki zaliti s polimerno bitumensko zalivko , pri izvedbi finalnega sloja na izvedeno podlago se uporabi prajmer oz   polimer cementni pačok (Ideal Bond Ideal Work (IT) * pred izvedbo izvesti preizkus protizdrsnosti na vzorcu</t>
  </si>
  <si>
    <t>—V vseh enotnih cenah upoštevati bandažiranje in brušenje stikov</t>
  </si>
  <si>
    <t>— Tlak podesta in stopnice: prefabricirani AB elementi debeline 6 cm  ( v enaki sestavi materialov kot tlak T.1.1) , površinska zdrsnost R9, pigmentiran, površinsko obdelan –brušen - poliran  (barvni odtenek veziva- bel, agregat in površinska obdelava po izboru  arhitekta) , robovi brušeni , rob nastopnih ploskev stopnic in roba podesta protizdrsno obdelan (v zarezo v stopnici vgrajen protizdrsni gumijast trak 2x - izvedba po dogovoru s projektantom ) , podesti dim, 169 / 169 cm , stopnice -  širina elementov 169 cm , debelina  6 cm , stopnice imajo nastopne in čelne ploskve iz prefabriciranih elementov ,vidna  širina nastopne ploskve 30 cm , vidna višina čelne ploskve 17,4 cm , čelna in nastopna ploskev stopnic in podestov ter stopnic sta poravnani , stik prefabriciranih elementov podesta in stopnic z leseno steno je kitan s trajnoelastično maso ( kot npr. SIKA)  v nivoju tlaka - sistemska senčna fuga.</t>
  </si>
  <si>
    <t xml:space="preserve">— izvajalec mora  predvideti vse pomožne podkonstrukcije za montažo
— vsi vidni zvari morajo biti brušeni in kitani; 
— vsi kovinski delo prašno barvani ( elektrostatično ) in protikorozijsko zaščiteni s premazi ali vroče cinkani. Zvari so pred tem pobrušeni in profili očiščeni. Pocinkanje ustreza DIN normativu 50976-min. debelina pocinkanja je 80pm
— vse stike Alu pločevine izvesti s podlaganjem trakov Alu pločevine ter lepljenjem z ustreznim lepilom.
— vsi večji jekleni deli so ozemljeni. Izvajalec pripravi ustrezne zavihke ali luknje za priklop ozemljila, pred izvedbo obdelave elementov.
— pri izvedbi nasutja in utrjevanju terena je potrebno upoštevati geomehansko poročilo in po potrebi ob izkopih zagotoviti nadzor geomehanika , utrjeno nasutje mora biti izvedeno v debelini , ki zagotavlja ustrezno nosilnost glede na teren
—  v dela za izvedbo zunanje ureditve je potrebno zajeti kompletno odstranitev delno umetnega nasipa na lokaciji
—  vsi točkovni temelji elementov urbane opreme in svetil morajo biti izvedeni skladno s specifikacijami proizvajalcev glede dimenzij in priprave za montažo
— pri vseh elementih urbane opreme in svetil je potrebno v ponudbi zajeti ustrezne pritrdilne elemente in sidra                                            </t>
  </si>
  <si>
    <r>
      <t>Dobava in montaža  vgradnih stenskih poštnih nabiralnikov</t>
    </r>
    <r>
      <rPr>
        <sz val="10"/>
        <rFont val="Arial"/>
        <family val="2"/>
        <charset val="238"/>
      </rPr>
      <t xml:space="preserve"> v sistemu za večstanovanjske objekte ( kot npr. Bonitas ali podobno ):    </t>
    </r>
  </si>
  <si>
    <t xml:space="preserve">Nabiralnik  iz pocinkane pločevine, prašno barvane, s pokrovom za pošto iz aluminija s tesnilom , tečaji jekleni
Mere predala : 300 x 220 x min. 300 mm ( globina predala za format A4)
Vgradnja: vgradnja v nivo lesene fasadne obloge po detajlu ( zajeti obodni kovinski okvir za vgradnjo in podkonstrukcijo za montažo )
Obdelava: prašno barvano, RAL po izboru projektanta  </t>
  </si>
  <si>
    <r>
      <t xml:space="preserve">Dobava in montaža petslojne plošče debeline 100 mm, enostransko stanovanjsko vidne kvalitete VI/NVI (VI je kvaliteta A po EN 13017-1), kot naprimer CLT 100 5s VI. </t>
    </r>
    <r>
      <rPr>
        <sz val="10"/>
        <rFont val="Arial"/>
        <family val="2"/>
        <charset val="238"/>
      </rPr>
      <t>Vidna stran po načrtu arhitekture.  Montaža skladno z detajli in načrti arhitekture in gradbenih konstrukcij.</t>
    </r>
  </si>
  <si>
    <r>
      <t xml:space="preserve">Dobava in montaža troslojne plošče debeline 100 mm, obojestransko nevidne kvalitete NVI/NVI (NVI je kvaliteta C po EN 13017-1), kot naprimer CLT 100 3s NVI. </t>
    </r>
    <r>
      <rPr>
        <sz val="10"/>
        <rFont val="Arial"/>
        <family val="2"/>
        <charset val="238"/>
      </rPr>
      <t>Montaža skladno z detajli in načrti arhitekture in gradbenih konstrukcij.</t>
    </r>
  </si>
  <si>
    <r>
      <t xml:space="preserve">Dobava in montaža petslojne plošče debeline 100 mm, obojestransko stanovanjsko vidne kvalitete VI/VI (VI je kvaliteta A po EN 13017-1), kot naprimer CLT 100 5s BVI.  </t>
    </r>
    <r>
      <rPr>
        <sz val="10"/>
        <rFont val="Arial"/>
        <family val="2"/>
        <charset val="238"/>
      </rPr>
      <t>Montaža skladno z detajli in načrti arhitekture in gradbenih konstrukcij.</t>
    </r>
  </si>
  <si>
    <r>
      <t xml:space="preserve">Dobava in montaža troslojne plošče debeline 120 mm, obojestransko nevidne kvalitete NVI/NVI (NVI je kvaliteta C po EN 13017-1), kot naprimer CLT 120 3s NVI. </t>
    </r>
    <r>
      <rPr>
        <sz val="10"/>
        <rFont val="Arial"/>
        <family val="2"/>
        <charset val="238"/>
      </rPr>
      <t xml:space="preserve"> Montaža skladno z detajli in načrti arhitekture in gradbenih konstrukcij.</t>
    </r>
  </si>
  <si>
    <r>
      <t xml:space="preserve">Dobava in montaža petslojne plošče debeline 120 mm, enostransko stanovanjsko vidne kvalitete VI/NVI (VI je kvaliteta A po EN 13017-1), kot naprimer CLT 120 5s VI. </t>
    </r>
    <r>
      <rPr>
        <sz val="10"/>
        <rFont val="Arial"/>
        <family val="2"/>
        <charset val="238"/>
      </rPr>
      <t>Vidna stran po načrtu arhitekture. Montaža skladno z detajli in načrti arhitekture in gradbenih konstrukcij.</t>
    </r>
  </si>
  <si>
    <r>
      <t xml:space="preserve">Dobava in montaža petslojne plošče debeline 120 mm, obojestransko stanovanjsko vidne kvalitete VI/VI (VI je kvaliteta A po EN 13017-1), kot naprimer CLT 120 5s BVI. </t>
    </r>
    <r>
      <rPr>
        <sz val="10"/>
        <rFont val="Arial"/>
        <family val="2"/>
        <charset val="238"/>
      </rPr>
      <t>Montaža skladno z detajli in načrti arhitekture in gradbenih konstrukcij.</t>
    </r>
  </si>
  <si>
    <r>
      <t xml:space="preserve">Dobava in montaža petslojne plošče debeline 140 mm, enostransko stanovanjsko vidne kvalitete VI/NVI (VI je kvaliteta A po EN 13017-1), kot naprimer CLT 140 5s VI. </t>
    </r>
    <r>
      <rPr>
        <sz val="10"/>
        <rFont val="Arial"/>
        <family val="2"/>
        <charset val="238"/>
      </rPr>
      <t>Vidna stran po načrtu arhitekture. Montaža skladno z detajli in načrti arhitekture in gradbenih konstrukcij.</t>
    </r>
  </si>
  <si>
    <r>
      <t xml:space="preserve">Dobava in montaža petslojne plošče debeline 140 mm, obojestransko stanovanjsko vidne kvalitete VI/VI (VI je kvaliteta A po EN 13017-1), kot naprimer CLT 140 5s BVI. </t>
    </r>
    <r>
      <rPr>
        <sz val="10"/>
        <rFont val="Arial"/>
        <family val="2"/>
        <charset val="238"/>
      </rPr>
      <t>Montaža skladno z detajli in načrti arhitekture in gradbenih konstrukcij.</t>
    </r>
  </si>
  <si>
    <r>
      <t xml:space="preserve">Dobava in montaža petslojne plošče debeline 160 mm, obojestransko nevidne kvalitete NVI/NVI (NVI je kvaliteta C po EN 13017-1), kot naprimer CLT 160 5s NVI. </t>
    </r>
    <r>
      <rPr>
        <sz val="10"/>
        <rFont val="Arial"/>
        <family val="2"/>
        <charset val="238"/>
      </rPr>
      <t>Montaža skladno z detajli in načrti arhitekture in gradbenih konstrukcij.</t>
    </r>
  </si>
  <si>
    <r>
      <t xml:space="preserve">Dobava in montaža sedemslojne plošče debeline 220 mm, obojestransko nevidne kvalitete NVI/NVI (NVI je kvaliteta C po EN 13017-1), Kot naprimer CLT 220 L7s-2 NVI. </t>
    </r>
    <r>
      <rPr>
        <sz val="10"/>
        <rFont val="Arial"/>
        <family val="2"/>
        <charset val="238"/>
      </rPr>
      <t>Montaža skladno z detajli in načrti arhitekture in gradbenih konstrukcij.</t>
    </r>
  </si>
  <si>
    <t>dimenzije in zahteve za vrata Vl.10:</t>
  </si>
  <si>
    <t>dimenzije in zahteve za vrata Vl.9:</t>
  </si>
  <si>
    <t>dimenzije in zahteve za vrata Vl.6, Vl.7, Vl.7a, Vl.8 , Vl.8a :</t>
  </si>
  <si>
    <t>GRADBENA ODPRTINA: 100.0 / 213.0 cm, vgradnja v CLT steno širine 10 cm s stensko gips-karton oblogo - skupna sestava stene 17.5 cm
SVETLA ODPRTINA VRAT: 90.8 / 208.4 cm
ODPIRANJE: 1 x desno  , 2x levo                                                                                                                                                                                                                                                                                                                                                                                                                                                                      KLJUČAVNICA: cilindrična, magnetni zatič , zapiralo za vrata sanitarij z oznako zasedenosti in možnostjo odklepanja od zunaj
ZVOČNE ZAHTEVE: ne
SAMOZAPIRALO:  ne 
SPODREZANO VRATNO KRILO: da 13mm</t>
  </si>
  <si>
    <t xml:space="preserve">PODBOJ: lesen objemni podboj – iverni z oblogo širine 65 mm ( furnir smreka ) , ostri robovi, vratno krilo v nivoju podboja
VRATNO KRILO: cevasto iverno polnilo , furnirano ( smreka , kvaliteta kot AB-VEH, finish transparentna mat lazura) , tesnila EPDM 
NASADILA: skrita nasadila kot npr. TECTUS 3D
KLJUKA:  inox,  dvodelna  z ločeno rozeto za ključavnico ( npr. PBA tip 2mm.015.MA70) , kjer je navedeno se namesto ključavnice montira zapiralo z oznako zasedenosti
SISTEM GENERALNEGA KLJUČA: da
</t>
  </si>
  <si>
    <t xml:space="preserve">GRADBENA ODPRTINA: 157  /319 cm 
MERE IN DELITEV NA POLJA : 1 x fiksno steklo 45 / 314 cm , 1x vrata z zasteklitvijo in nadsvetlobo 95 / 210 + 104 cm ( vratno krilo spodrezano 15 mm) 
VGRADNJA: v CLT leseno steno , fiksno steklo se vgradi v nivo tlaka v alu U profil
KLJUČAVNICA: ne
SAMOZAPIRALO:  ne
</t>
  </si>
  <si>
    <t>dimenzije in zahteve za vrata Vl.3c:</t>
  </si>
  <si>
    <t>dimenzije in zahteve za vrata Vl.2:</t>
  </si>
  <si>
    <t>dimenzije in zahteve za vrata Vl.3:</t>
  </si>
  <si>
    <t xml:space="preserve">GRADBENA ODPRTINA: 109.0 / 325.0 cm, vgradnja v vgradnja v CLT steno širine 12 cm
SVETLA ODPRTINA VRAT: 91.0 / 260.0 + 60 cm
ODPIRANJE: 2 x levo, 1 x desno
ZVOČNE ZAHTEVE: 1x 32 dB - talno pogrezljivo vodilo ( prostor P.13)
EVAKUACIJA: da , panik kljuka in ključavnica 2x 
</t>
  </si>
  <si>
    <t>GRADBENA ODPRTINA: 99.0 / 325.0 cm, vgradnja v vgradnja v CLT steno širine 12 cm
SVETLA ODPRTINA VRAT: 81.0 / 260.0 + 60 cm
ODPIRANJE: 2 x levo, 1 x desno
ZVOČNE ZAHTEVE: 1x 32 dB - talno pogrezljivo vodilo ( prostor N2.4)
EVAKUACIJA: da , panik kljuka in ključavnica 1x , sistemski opornik za fiksiranje vrat v odprtem položaju 1x ( vrata v stopnišče - tehnična etaža)
SAMOZAPIRALO: da</t>
  </si>
  <si>
    <t xml:space="preserve">Vl.3e - notranja enokrilna vrata s polno nadsvetlobo višine 60 cm z lesenim podbojem v nivoju vratnega krila in lesenim vratnim krilom v nivoju podboja , montirana v stensko oblogo - izdelava po shemah in detajlih
</t>
  </si>
  <si>
    <t xml:space="preserve">TIP: notranja enokrilna vrata z lesenim podbojem v debelini vratnega krila in lesenim vratnim krilom v nivoju podboja  s polno nadsvetlobo( izdelava po detajlu )
GRADBENA ODPRTINA: 112.0 / 325.0 cm, vgradnja pred CLT steno po detajlu izvedbe 
SVETLA ODPRTINA VRAT: 91.0 / 260.0 + 60 cm 
ODPIRANJE: 2 x desno
PODBOJ: lesena masiva - trislojna lepljena plošča ( smreka kvaliteta A/B) ,ostri robovi, podboj v nivoju stene, debelina 42 mm ( linija v debelini vratnega krila ) ,nevidno pritrjevanje pred CLT steno, širine podboja 2x 210 mm, 1x 250 mm 
VRATNO KRILO:    lesena masiva - trislojna lepljena plošča z robom iz masivnega lesa, smreka , kvaliteta A/B ( kot npr. Tilly)  , debeline 42 mm, tesnila EPDM ,  ( 1 x spodrezana 15 mm - prostor N2.5)
OBDELAVA : lak lazura v enakem tonu in mat finishu kot zaščita lesenih sten in oblog
NADSVETLOBA:  polna nadsvetloba v enaki izvedbi kot vratno krilo, v nivoju podbojev in vratnega krila
NASADILA: skrita nasadila (  kot npr. TECTUS 340 TE 3D ) 
KLJUKA: inox,  dvodelna  z ločeno rozeto za ključavnico ( npr. PBA tip 2mm.015.MA70)
KLJUČAVNICA: cilindrična, magnetni zatič
SISTEM GENERALNEGA KLJUČA: da
ZVOČNE ZAHTEVE: 1x 32 dB - talno pogrezljivo vodilo ( prostor N2.4)
* opomba - montažo uskladiti z načrtom notranje opreme
</t>
  </si>
  <si>
    <t xml:space="preserve">Vr.P - Dobava in montaža penjalnih želez v inštalacijskem jašku </t>
  </si>
  <si>
    <t xml:space="preserve">— Podkonstrukcija : okvir iz lesene masive 60x60mm pritrjen bočno v lesene nosilne stene </t>
  </si>
  <si>
    <t>zaščitni transparentni premaz  ( sestava P.0)</t>
  </si>
  <si>
    <t xml:space="preserve">— Finalna obloga : križno lepljena, troslojna lesena plošča ( SWP / 2 po EN 13353, EN 13986) ,   npr. Tilly ali enakovredno), skupna debelina plošče 19 mm , debelina finalnega sloja 5,5mm, kvaliteta vidne površine A/B ( 0/B po EN 13017-1 ) , nevidna pritrditev na podlago z lepljenjem in fiksiranjem vertikal preko utorov v robu plošč </t>
  </si>
  <si>
    <t xml:space="preserve">v sklop izdelave obloge zajeti dve maski debeline 42 mm , dim 330/10cm , montirani pred CLT steno v nivo L obloge </t>
  </si>
  <si>
    <r>
      <t>Dobava in montaža maske 'L' oblike iz križno lepljenih lesenih plošč v sestavi "N.lo.6a,b,c"</t>
    </r>
    <r>
      <rPr>
        <sz val="10"/>
        <rFont val="Arial"/>
        <family val="2"/>
        <charset val="238"/>
      </rPr>
      <t xml:space="preserve"> , izdelava po shemah in detajlih </t>
    </r>
    <r>
      <rPr>
        <b/>
        <sz val="10"/>
        <rFont val="Arial"/>
        <family val="2"/>
        <charset val="238"/>
      </rPr>
      <t>:</t>
    </r>
  </si>
  <si>
    <t xml:space="preserve">SISTEM: lesena zložljiva vrata za zapiranje niš za shranjevanje opreme v sistemu za zložljiva harmonika vrata  kot npr. Hawa Variofold 80/H ( sistemska rešitev mora zagotavljati ustrezno delovanje glede na dimenzije in število vrat)
MATERIAL :  trislojna lepljena plošča iz smrekovega lesa (kot npr. Tilly) debeline 42 mm (zložljiva vrata in bočni priključki), izgled: neobdelana struktura smrekovega lesa razreda kvalitete A iz tipskega izbora proizvajalca, robovi lesenih panelov pri tleh se zaščitijo z vodoodpornim premazom; v vratnem krilu izrezkan ročaj dim. 150 / 30 mm , 4x , zaobljeni robovi izreza
OBDELAVA : finalni premaz po sestavi P.2 
NASADILA: 3x kovinska nasadila na en par vratnih kril iz sistema zložljivih vrat kot npr. Hawa Variofold 80/H, mehanizem nasadil montiran v zarezkane utore v osi vratnega krila, zgoraj pritrditev v sistem vodila, spodaj pritrditev v sistem talnega vodila 
PRITRJEVANJE: zgornje vodilo pritrjeno v okvirj iz Fe profilov, talno vodilo vgrajeno v nivo tlaka 
PODKONSTRUKCIJA ZA MONTAŽO VODILA : okvir iz Fe profilov 50 / 50 / 4 mm, višine 67mm , vertikale okvirja na cca 750mm
</t>
  </si>
  <si>
    <r>
      <t xml:space="preserve">Dobava in montaža lesene stene z zložljivimi vrati  N.lo.5 , stena deljena na tri ločene sgmente ( v sklopu stene se izvaja montaža vrat Vl.3b in Vl.4) </t>
    </r>
    <r>
      <rPr>
        <sz val="10"/>
        <rFont val="Arial"/>
        <family val="2"/>
        <charset val="238"/>
      </rPr>
      <t>- prostor večnamenska dvorana</t>
    </r>
  </si>
  <si>
    <r>
      <t xml:space="preserve">N.lo.5a
</t>
    </r>
    <r>
      <rPr>
        <sz val="10"/>
        <rFont val="Arial"/>
        <family val="2"/>
        <charset val="238"/>
      </rPr>
      <t>ZUNANJE DIMENZIJE ZLOŽLJIVIH VRAT -  zložljivi del: 382 / 319 cm, bočni fiksni del: 17.6 / 319 cm
VRATNA KRILA: 1 x  72.4 / 319 cm - klasično odpiranje, 4 x  72.4 / 319 cm - zložljiva vrata, trislojna lepljena plošča iz smrekovega lesa debeline 42 mm, vgrajen sistem vodil, tečajev in zapiralni mehanizem, zaklepanje na pregibnih točkah
ODPIRANJE: posamezno krilo 1 x levo, 4x krilo se zloži v desno</t>
    </r>
    <r>
      <rPr>
        <b/>
        <sz val="10"/>
        <rFont val="Arial"/>
        <family val="2"/>
        <charset val="238"/>
      </rPr>
      <t xml:space="preserve">
N.lo.5b
</t>
    </r>
    <r>
      <rPr>
        <sz val="10"/>
        <rFont val="Arial"/>
        <family val="2"/>
        <charset val="238"/>
      </rPr>
      <t>ZUNANJE DIMENZIJE ZLOŽLJIVIH VRAT -  zložljivi del: 173 / 319 cm
VRATNA KRILA: 2 x  86.6 / 319 cm - zložljiva vrata, trislojna lepljena plošča iz smrekovega lesa debeline 42 mm, vgrajen sistem vodil, tečajev in zapiralni mehanizem, zaklepanje na pregibnih točkah
ODPIRANJE: 2x krilo se zloži v desno, 2x krilo se zloži v levo</t>
    </r>
    <r>
      <rPr>
        <b/>
        <sz val="10"/>
        <rFont val="Arial"/>
        <family val="2"/>
        <charset val="238"/>
      </rPr>
      <t xml:space="preserve">
N.lo.5c
</t>
    </r>
    <r>
      <rPr>
        <sz val="10"/>
        <rFont val="Arial"/>
        <family val="2"/>
        <charset val="238"/>
      </rPr>
      <t>ZUNANJE DIMENZIJE ZLOŽLJIVIH VRAT -  zložljivi del: 405 / 319 cm, bočni fiksni del: 17.6 / 319 cm
VRATNA KRILA: 1 x  76.8 / 319 cm - klasično odpiranje, 4 x  76.8 / 319 cm - zložljiva vrata, trislojna lepljena plošča iz smrekovega lesa debeline 42 mm, vgrajen sistem vodil, tečajev in zapiralni mehanizem, zaklepanje na pregibnih točkah
ODPIRANJE: posamezno krilo 1 x desno, 4x krilo se zloži v levo</t>
    </r>
    <r>
      <rPr>
        <b/>
        <sz val="10"/>
        <rFont val="Arial"/>
        <family val="2"/>
        <charset val="238"/>
      </rPr>
      <t xml:space="preserve">
</t>
    </r>
  </si>
  <si>
    <t>zaščitni transparentni protipožarni premaz za doseganje C-s1, D0 ( sestava P.2)</t>
  </si>
  <si>
    <t>18.</t>
  </si>
  <si>
    <t>Izdelava dobava in montaža kovinske podkonstrukcije v spuščenem stropu za projektorje</t>
  </si>
  <si>
    <t>podkonstrukcija iz Fe cevi fi 40mm , s prirobnico iz fe pločevine 250 / 150 / 5 mm na obeh straneh , vijačeno v etažno ploščo , višina 650 mm ( * opomba - spodnja prirobnica se izdela skladno s tehničnimi specifikacijami za pritrditev projektorja ! ) , prašno barvano po RAL v črno barvo</t>
  </si>
  <si>
    <t>ZU.PK - dobava in montaža stebriča za privez psov:</t>
  </si>
  <si>
    <t xml:space="preserve"> beton C 30/37 vgradnja kompletno z izkopom, velikosti /  60x60x60cm , 50x50x50 cm , 30x40x30 cm, 30x65x30 cm , 40x60x80 cm ,  35x35x35 cm/  51 kosov</t>
  </si>
  <si>
    <t xml:space="preserve">— izdelava fasadne podkonstrukcije za vpihano izolacijo se izvede po sistemskih detajlih proizvajalca iz I lesenih nosilcev v kombinaciji s konstrukcijskim lesom KVH.
—sistem kasetne podkonstrukcije za vpihovanje izolacije se izdela skladno z določili proizvajalca , izvajalec izdela delavniške načrte podkonstrukcije usklajene z montažnim načrtom fasadne obloge in detajli okenskih zaključkov
—med izvedbo je potrebno zagotoviti izvedbo standardiziranega testa ustreznosti gostote vpihovane izolacije
—izvedbo vpihovane fasade je potrebno izvajati v ustreznih vremenskih pogojih glede vlažnosti po tehnologiji izvajalca,
—vsi stiki zunanjega fasadnega ovoja morajo biti zrakotesno prelepljeni s tesnilnimi trakovi. Vsi preboji morajo biti tesnjeni s sistemskimi zrakotesnimi manšetami . Pred izvedbo toplotnega ovoja je potrebno preveriti in potrditi ustreznost vseh stikov
—zaščita / toniranje : fasadna obloga se zaščiti s predhodnim impregniranjem z vodoodbojnim voskom s tonom po izboru projektanta 
—pritrjevanje: montaža fasadne obloge in lesene terase z nerjavečimi samozareznimi vijaki s ploščato potopno glavo za pritrjevanje lesenih fasadd ( kot npr. SIGHA LGoFIX MS). Med leseno podkonstrukcijo in oblogo se namesti podložni trak UV in vodoodporni za preprečevanje neposrednega stika lesenih konstrukcij, ki tudi zatesni izvrtine za vijake ( kot. nopr SIGHA Kompefix II KH)
</t>
  </si>
  <si>
    <t>— Toplotna izolacija v območju vertikalnih razvodov strelovoda - lokalno v širini 20cm:  plošče iz kamene volne, λ=0.034W/mK, deklarirane za prezračevane fasade , hidrofobirane,  ( npr.  Knauf Insulation enakovredno ) , debelina izolacije 240mm .</t>
  </si>
  <si>
    <t xml:space="preserve">* v primerih , da je tehnična izvedba vpihovanja lokalno zaradi prostora otežena se vpihana izolacija lokalno po potrditvi projektanta lahko nadomesti z izolacijo iz mineralne volne enakih toplotnoizolativnih lastnosti </t>
  </si>
  <si>
    <t xml:space="preserve">Temeljna plošča iz vodotesnega  betona C30/37, XC2, PV-I, Dmax 16-32, debeline 40 cm. Izvedba v povezavi z obodnimi stenami jaškov, v delavne stike vloženi jekleni tesnilni trakovi ( npr. Tricosal Fugenblech). Zgornja površina z ravnostjo 3 mm/3m.  </t>
  </si>
  <si>
    <t>fi 110 - 150 mm</t>
  </si>
  <si>
    <t xml:space="preserve"> Obodi odprtin s sredinsko tesnilno manšeto naj bodo izvedeni po načrtu instalacij. Preboji morajo biti izvedeni pravokotno na ploščo. Po montaži vsake cevi sledi  zatesnitev med obodom preboja in cevjo z dvema tesnilnima – v vodi nabrekajočima – trakovoma kot npr. SikaSwell P 2005 (  lepljena z nabrekajočo  tesnilno masao SikaSwell S2), ter polnjenenje preostale odprtine s tekočo, nabrekajočo zalivno malto na cementni osnovi (Sikagrout 314). Na strani hidroizolacije se izvede tesnenje okoli instalacijskih cevi z tekočo membrano ali ustrezno kompatibilno manšeto skladno z navodili proizvajalca </t>
  </si>
  <si>
    <t>Izdelava, montaža in demontaža opaža za preboje in tesnenja stikov skozi betonske  plošče po načrtu arhitekture glede na podatke strojnih in elektroinstalacij, z vsem potrebnim delom in materialom:</t>
  </si>
  <si>
    <t>fi 32-50 mm</t>
  </si>
  <si>
    <t>Izvedba predpripravljenih izvrtin za elektro inštalacije ( stikala , vtičnice ) -  skriti dovodi v vidnih stenah do stikal in vtičnic  v lesenih stenskih konstrukcijah - kos 30</t>
  </si>
  <si>
    <t>sidrišča se vgradijo skladno z varnostnimi standardi in skladno s tehničnimi specifikacijami proizvajalca (  delavniško shemo montaže vključno z sistemsko rešitvijo tesnenja strehe  in izračun glede na tloris strehe izdela dobavitelj sistema )</t>
  </si>
  <si>
    <t xml:space="preserve">Kamniti drobir enakomerne zrnavosti  zrnatosti 0/32 mm.Statično utrjevanje dna gradbene jame do potrebne zbitosti min. Edin ˃ 50 MPa (meritve z dinamično ploščo)  Debelina nasutja do 70 cm , uvaljano po plasteh. Obvezno izvesti  na več mestih deformacijski modul, kateri mora preseči zahtevane karakteristike. </t>
  </si>
  <si>
    <r>
      <t xml:space="preserve">izvedba premazov mora biti sistemsko zagotovljena skupaj z izvedbo konstrukcij </t>
    </r>
    <r>
      <rPr>
        <u/>
        <sz val="10"/>
        <rFont val="Arial"/>
        <family val="2"/>
        <charset val="238"/>
      </rPr>
      <t>( površine so zajete v postavki slikopleskarskih del )</t>
    </r>
  </si>
  <si>
    <r>
      <t xml:space="preserve">— </t>
    </r>
    <r>
      <rPr>
        <u/>
        <sz val="10"/>
        <rFont val="Arial"/>
        <family val="2"/>
        <charset val="238"/>
      </rPr>
      <t xml:space="preserve">Toplotna izolacija </t>
    </r>
    <r>
      <rPr>
        <sz val="10"/>
        <rFont val="Arial"/>
        <family val="2"/>
        <charset val="238"/>
      </rPr>
      <t>- vrhnji sloj – naklonski : strešne  naklonske trde izolacijske plošče iz kamene volne , visoke tlačne trdnosti, namenjene za vgradnjo v ravne strehe, toplotne prevodnosti λ=0.040W/mK, tlačne trdnosti  60kPa,  odziv na ogenj razred A1, (npr:  Knauf Insulation SMARTroof Top CTF1 (DDP-G)  ali enakovredno ), debeline od 20 do 180mm ( povprečna debelina 90 mm , najmanjša debelina 20mm  , v naklonu 2% ,</t>
    </r>
    <r>
      <rPr>
        <u/>
        <sz val="10"/>
        <rFont val="Arial"/>
        <family val="2"/>
        <charset val="238"/>
      </rPr>
      <t xml:space="preserve"> debelina 18,0 cm</t>
    </r>
  </si>
  <si>
    <t xml:space="preserve">— Podložna plošča na vrhu lesene nosilne stene:  OSB/3 plošča,  deb.25 mm,  brez vseh  premazov, šir. 470 mm, plošča je položena v nagibu 4 %  proti strešnemu robu,  plošča je vijačena na leseni strešni venec
</t>
  </si>
  <si>
    <r>
      <t xml:space="preserve">— </t>
    </r>
    <r>
      <rPr>
        <b/>
        <sz val="10"/>
        <rFont val="Arial"/>
        <family val="2"/>
        <charset val="238"/>
      </rPr>
      <t>Zvočna izolativnost</t>
    </r>
    <r>
      <rPr>
        <sz val="10"/>
        <rFont val="Arial"/>
        <family val="2"/>
        <charset val="238"/>
      </rPr>
      <t xml:space="preserve">: min. Rw 34 Db
— </t>
    </r>
    <r>
      <rPr>
        <b/>
        <sz val="10"/>
        <rFont val="Arial"/>
        <family val="2"/>
        <charset val="238"/>
      </rPr>
      <t>Okovje in druga oprema:</t>
    </r>
    <r>
      <rPr>
        <sz val="10"/>
        <rFont val="Arial"/>
        <family val="2"/>
        <charset val="238"/>
      </rPr>
      <t xml:space="preserve"> sistemsko okovje Alu iz programa proizvajalca (kot npr. ROTO) , spodnji zaključek vrat je potrebno izvesti s sistemskim pragom iz v nivoju tlaka, opremljenim s sistemskim tesnjenjem; pololiva v skladu s predvideno zasteklitvijo, kot npr. Toulon F9, barva po izboru projektanta iz barvne palete proizvajalca 
— </t>
    </r>
    <r>
      <rPr>
        <b/>
        <sz val="10"/>
        <rFont val="Arial"/>
        <family val="2"/>
        <charset val="238"/>
      </rPr>
      <t>Dodatna profilacija</t>
    </r>
    <r>
      <rPr>
        <sz val="10"/>
        <rFont val="Arial"/>
        <family val="2"/>
        <charset val="238"/>
      </rPr>
      <t xml:space="preserve">:  spodnji  razširitveni profil, termoizolacijska zapora v višini cca 20 cm ( kot npr. PURENIT )  
— </t>
    </r>
    <r>
      <rPr>
        <b/>
        <sz val="10"/>
        <rFont val="Arial"/>
        <family val="2"/>
        <charset val="238"/>
      </rPr>
      <t>Notranji zaključki</t>
    </r>
    <r>
      <rPr>
        <sz val="10"/>
        <rFont val="Arial"/>
        <family val="2"/>
        <charset val="238"/>
      </rPr>
      <t xml:space="preserve">: zaključna lesena robna letev debeline 25 mm, širine vidnega dela okvirja za prekritje tesnilnih trakov in stika s steno v enakem materialu in obdelavi kot okvir
—  Vgradnja: vgradnja v križno lepljeno leseno steno CLT  deb. 10-14 cm (vse v skladu z detajlno risbo Načrta arhitekture), zaključki na gradbeni element morajo biti izvedeni po RAL smernicah montaže in po navodilih proizvajalca zasteklitev ( predkomprimirani trak / PU-pena / notranja tesnilna folija / silikonsko lepilo ), znotraj paronepropustni, zunaj paroprepustni, vodotesni)  * potrebno je  zagotavljanje zrakotesnosti stavbe po standardu SIST EN ISO 9972:2015 : n50 ≤ 0,6 h-1.
</t>
    </r>
  </si>
  <si>
    <t xml:space="preserve">GRADBENA ODPRTINA: max. 1941.0 / 345.0 cm 
DIMENZIJE:  skupna dimenzija  1939 / 320 cm
MERE IN DELITEV NA POLJA:  3x enokrilno okno 99 / 213 cm  in 14 x fiksne zasteklitve ( 5 x 161 / 313 cm, 2 x 153 / 313 cm, 4 x 107 / 313 cm, 3 x 107 / 93 cm )
ODPIRANJE: ventus in krilno skladno s shemo
DODATNE ZAHTEVE ZA ZASTEKLITEV: preprečitev padca v globino z notranje strani (VSG) in varnost pred naletom z zunanje strani (ESG)
1.  6 / 16 / 6 / 14 / 44.2  
2.  4 / 18 / 4 / 18 / 44.2
TOPLOTNA PREHODNOST OKNA: ( vgrajeno ) Uw 0.76 - 0.92 W/m2K, toplotna prehodnost stekla Ug 0.5 - 0.7 w/m2; vrednosti so odvisne od debeline in dimenzij stekla
ZAKLJUČNE LETVE: zaključna robna letev debeline 45 mm, širine vidnega dela okvirja za prekritje tesnilnih trakov in stika s steno
DODATNA PROFILACIJA: spodaj termoizolacijski profil skupne višine 20 cm in hidroizolacijska zapora, zgoraj montažna lesena letev dim. 95/50 mm 
ZUNANJA POLICA: 1600 cm, vse globine 42 cm
</t>
  </si>
  <si>
    <r>
      <t xml:space="preserve">Dobava in montaža vrat  Vl.6, Vl.7, Vl.7a, Vl.8 , Vl.8a , Vl.9, Vl.10 - notranja vrata z lesenim objemnim podbojem in lesenim polnim vratnim krilom v nivoju podboja ( kot npr. LIP Bled Trendline) - </t>
    </r>
    <r>
      <rPr>
        <sz val="10"/>
        <rFont val="Arial"/>
        <family val="2"/>
        <charset val="238"/>
      </rPr>
      <t>izdelava po shemah in detajlih</t>
    </r>
    <r>
      <rPr>
        <b/>
        <sz val="10"/>
        <rFont val="Arial"/>
        <family val="2"/>
        <charset val="238"/>
      </rPr>
      <t xml:space="preserve">
</t>
    </r>
  </si>
  <si>
    <t>GRADBENA ODPRTINA: 90.0 / 213.0 cm, vgradnja v steno širine 10 cm ( 2x) , širine 12,5 ( 7x )
SVETLA ODPRTINA VRAT: 80.8 / 208.4 cm
ODPIRANJE:  4 x levo , 5 x desno                                                                                                                                                                                                                                                                                                                                                                                                                                                                        KLJUČAVNICA: cilindrična, magnetni zatič , 5 x zapiralo za vrata sanitarij z oznako zasedenosti in možnostjo odklepanja od zunaj , 4x kljuka
ZVOČNE ZAHTEVE: ne 
SAMOZAPIRALO:  da , integrirano v vratno krilo  npr. Geze Boxer ( 9x )
SPODREZANO VRATNO KRILO: da 13-17mm</t>
  </si>
  <si>
    <t>GRADBENA ODPRTINA: 119.0 / 213.0 cm, vgradnja v CLT steno širine 10 cm
SVETLA ODPRTINA VRAT: 110 / 208.4 cm
ODPIRANJE:  1 x levo 
KLJUČAVNICA: cilindrična, magnetni zatič 
ZVOČNE ZAHTEVE: da -  32 dB talno pogrezljivo vodilo 
SAMOZAPIRALO:  ne 
SPODREZANO VRATNO KRILO: ne</t>
  </si>
  <si>
    <r>
      <t xml:space="preserve">Dobava in montaža lesenega ročaja ograje 'Og.6, 7 , 8 ' - </t>
    </r>
    <r>
      <rPr>
        <sz val="10"/>
        <rFont val="Arial"/>
        <family val="2"/>
        <charset val="238"/>
      </rPr>
      <t>izdelava po shemah in detajlih</t>
    </r>
  </si>
  <si>
    <r>
      <t xml:space="preserve">— protipožarni premaz  (  B S1, d0, ) </t>
    </r>
    <r>
      <rPr>
        <b/>
        <sz val="10"/>
        <rFont val="Arial"/>
        <family val="2"/>
        <charset val="238"/>
      </rPr>
      <t xml:space="preserve">( sestava P.1 ) </t>
    </r>
    <r>
      <rPr>
        <sz val="10"/>
        <rFont val="Arial"/>
        <family val="2"/>
        <charset val="238"/>
      </rPr>
      <t xml:space="preserve"> ,sistemski transparentni mat premaz na vodni osnovi  ( kot npr. 1X Teknosafe 2467 - 200g/m2, ter 1X Teknoclear aqua 1331-01 - nanos z brizganjem ali čopičem )</t>
    </r>
  </si>
  <si>
    <r>
      <t xml:space="preserve">— protipožarni premaz  (  C-S1, d0, ) </t>
    </r>
    <r>
      <rPr>
        <b/>
        <sz val="10"/>
        <rFont val="Arial"/>
        <family val="2"/>
        <charset val="238"/>
      </rPr>
      <t xml:space="preserve">( sestava P.2) </t>
    </r>
    <r>
      <rPr>
        <sz val="10"/>
        <rFont val="Arial"/>
        <family val="2"/>
        <charset val="238"/>
      </rPr>
      <t xml:space="preserve"> ,sistemski transparentni mat premaz na vodni osnovi  ( kot npr. 1X Teknosafe 2467 - 200g/m2, ter 1X Teknoclear aqua 1331-01 - nanos z brizganjem ali čopičem )</t>
    </r>
  </si>
  <si>
    <t>OL.1a - lesena obloga 19 mm, podkonstrukcija 40/60mm, demontažna, zaščita P.0 ( 80,24 m2 ), zaščita protipožarni premaz  P.2 =29,27 m2</t>
  </si>
  <si>
    <r>
      <t>— Obešen strop ( odprtost 40%) – finalna obloga: letve iz lesene masive ( smreka ) 36/36 mm , kvaliteta AB ,  razdalja med letvami 24 mm , lakirane s prozorno lak lazuro ( sestava P.0 ,</t>
    </r>
    <r>
      <rPr>
        <u/>
        <sz val="10"/>
        <rFont val="Arial"/>
        <family val="2"/>
        <charset val="238"/>
      </rPr>
      <t xml:space="preserve"> strop stopnišča 2N protipožarni premaz P.1 = 25,12 m2,  večnamenska dvorana protipožarni premaz P.2 = 162,52 m2</t>
    </r>
    <r>
      <rPr>
        <sz val="10"/>
        <rFont val="Arial"/>
        <family val="2"/>
        <charset val="238"/>
      </rPr>
      <t>) , montirane na podkonstrukcijo iz lesenih letev 22/60 mm.  Podkonstrukcija je barvana v črno barvo . Stropne letve so z lesnimi vijaki  nevidno vijačene skozi leseno podkonstrukcijo v predpripravljene segmente. Segmenti stropa se vijačijo skozi nosilno leseno podkonstrukcijo v nosilne kovinske CD profile</t>
    </r>
  </si>
  <si>
    <t xml:space="preserve">— betonski tlak – terazzo , debelina 3 cm, površinska zdrsnost R9, pigmentiran, površinsko obdelan – brušen / poliran, površinski hidrofobni premaz  (barvni odtenek veziva- bel, agregat in površinska obdelava po izboru  arhitekta) , iz vodotesnega  betona z dodatki za kompenzacijo krčenja , tlak je dilatiran na cca ≤4m ( delovni stiki po dogovoru s projektantom arhitekture) , stiki zaliti s polimerno zalivko enakega tona kot tlak  , pri izvedbi finalnega sloja na izvedeno podlago se uporabi prajmer oz   polimer cementni pačok (kot npr. Ideal Bond Ideal Work (IT)) . Pri robnih stenskih zaključkih  ob izvedbi tlaka upoštevati predhodno namestitev alu kotnika dim 30/30mm v nivoju tlaka in kitanje senčne fuge v nivoju tlaka in kotnika s trajnoelastično maso kot npr. SIKA) </t>
  </si>
  <si>
    <t>Dobava in izvedba masivnega kant parketa v sestavi "T.1.2 , T.1.3 (večnamenska dvorana - razred požarne varnosti D fl – S1 )  , T.2.2, T.3.2 "  :</t>
  </si>
  <si>
    <t>— kant  parket dimenzij 250x10x10mm, tip lesa : jesen , izbor lesa 1. kvaliteta, enakomernega bledo rumenega-biege tona, brez »kerna« ; deščice kant parketa  ostro – čisto žagane brez zatrganih delov vlaken; parket se polaga direktno na pripravljeno površino - cementni estrih z pur/ep lepili , tover tovcol TP 2C.  Pri robnih zaključkih  upoštevati predhodno namestitev alu kotnika dim. 10 / 20 mm  v nivoju tlaka in kitanje sistemske senčne fuge v nivoju s trajnoelastično maso kot npr. Sika</t>
  </si>
  <si>
    <t xml:space="preserve">—  površinska obdelava parketa: sistem extra mat -  kitano in obrušeno tover Lega stucco RSA , Lak temelj tover 2K vodni PU Idrofondo Mito 1x , vmesno brušenje,  lak končni Tover  2K vodni PU Idroalk DR97 extra mat 2x , minimalne tehnične lastnosti sistema laka :    stopnja sijaja 10 st. , odpornost na abrazijo po taber abrazer  mole CS10  - 21 mg
</t>
  </si>
  <si>
    <r>
      <t xml:space="preserve">— Finalni tlak: samorazlivni nosilni sloj – debeloslojni epoksidni tlak: epoksidna dvokomponentna razlivna masa z dovoljenjem za uporabo v čistih prostorih (kot je </t>
    </r>
    <r>
      <rPr>
        <u/>
        <sz val="10"/>
        <rFont val="Arial"/>
        <family val="2"/>
        <charset val="238"/>
      </rPr>
      <t xml:space="preserve">Sikafloor-264 </t>
    </r>
    <r>
      <rPr>
        <sz val="10"/>
        <rFont val="Arial"/>
        <family val="2"/>
        <charset val="238"/>
      </rPr>
      <t xml:space="preserve">, Cleanroom Suitable, poraba cca 1,9kg/m2), deb. sloja 3mm, površinska zdrsnost R10, barva izbrana v dogovoru z arhitektom iz RAL / NCS kataloga , Premostitev obstenskih reg  izvedena z zaokrožicami polmera 25mm, višine 50mm. Zaokrožnica je ločena od stene z ločilnim trakom in tesnjena s trajno elastičnim kitom.
</t>
    </r>
  </si>
  <si>
    <r>
      <t>—</t>
    </r>
    <r>
      <rPr>
        <u/>
        <sz val="10"/>
        <rFont val="Arial"/>
        <family val="2"/>
        <charset val="238"/>
      </rPr>
      <t xml:space="preserve"> * opcija izvedbe</t>
    </r>
    <r>
      <rPr>
        <sz val="10"/>
        <rFont val="Arial"/>
        <family val="2"/>
        <charset val="238"/>
      </rPr>
      <t xml:space="preserve"> - finalni tlak: samorazlivni nosilni sloj – debeloslojni epoksidni tlak: epoksidna dvokomponentna razlivna masa z dovoljenjem za uporabo v čistih prostorih , visoka kemijska odpornost, trajna odpornost na urin (</t>
    </r>
    <r>
      <rPr>
        <u/>
        <sz val="10"/>
        <rFont val="Arial"/>
        <family val="2"/>
        <charset val="238"/>
      </rPr>
      <t xml:space="preserve">kot je Sikagard 63 N </t>
    </r>
    <r>
      <rPr>
        <sz val="10"/>
        <rFont val="Arial"/>
        <family val="2"/>
        <charset val="238"/>
      </rPr>
      <t xml:space="preserve">), deb. sloja 3mm, površinska zdrsnost R10, barva izbrana v dogovoru z arhitektom iz RAL / NCS kataloga , Premostitev obstenskih reg  izvedena z zaokrožnicami polmera 25mm, višine 50mm. Zaokrožnica je ločena od stene z ločilnim trakom in tesnjena s trajno elastičnim kitom.
</t>
    </r>
  </si>
  <si>
    <t>splošne tehnične specifikacije : talna obloga razred po EN 685 34/43, razred abrazije po MSZ EN 660-1  T; vtiski po EN 433 max 0,1mm; dimenzijska stabilnost po EN ISO 23999 max. 0,4%, razred požarne varnosti B fl – S1 po EN 13501-1 , varna v požarno toksikološkem smislu po DIN 53436)  , razred drsnosti R9 po EN 13893</t>
  </si>
  <si>
    <r>
      <t xml:space="preserve">— Mikro armirani plavajoči cem.estrih , mikroarmatura PP vlakna z vseb. 0.95 kg/m3, (  npr.: FIBRILs F 120 ali enakovredno ) ,trdnosti CT-C25-F5, neskrčljiv, z dodatkom za zgoščenost,  v estrih vgrajeni ogrevalni registri, dilatiran od sten za 1cm, strojno zaglajen , rahlo pobrušen , ravnost estriha  4mm/4m  ( podlaga  mora biti pripravljena  skladno s  tehničnimi navodili vgradnje  proizvajalca finalnega tlaka ) , </t>
    </r>
    <r>
      <rPr>
        <u/>
        <sz val="10"/>
        <rFont val="Arial"/>
        <family val="2"/>
        <charset val="238"/>
      </rPr>
      <t>debeline 4,9 cm</t>
    </r>
    <r>
      <rPr>
        <sz val="10"/>
        <rFont val="Arial"/>
        <family val="2"/>
        <charset val="238"/>
      </rPr>
      <t xml:space="preserve">
</t>
    </r>
  </si>
  <si>
    <r>
      <t xml:space="preserve">— Topl. izolacija z ogrevalnimi cevmi na tesnjenih sistemskih ploščah iz polistirena, kaširanih s PE folijo, atestirane tudi na zvočno izolacijo - debelina zvočne izolacije 32/30 , λ=0.038W/mK, tlačne trdnosti 10kPa (npr. Fragmat Stirotermal Silent ), robni zaključki EPE robni trak) , </t>
    </r>
    <r>
      <rPr>
        <u/>
        <sz val="10"/>
        <rFont val="Arial"/>
        <family val="2"/>
        <charset val="238"/>
      </rPr>
      <t>debeline 5,7 cm</t>
    </r>
    <r>
      <rPr>
        <sz val="10"/>
        <rFont val="Arial"/>
        <family val="2"/>
        <charset val="238"/>
      </rPr>
      <t xml:space="preserve">
</t>
    </r>
  </si>
  <si>
    <r>
      <t>— Toplotna izolacija: kompaktne plošče iz lesnih vlaken ,  primerne  za tla z estrihom , ( npr.  Steico Therm ali enakovredno) , tlačne trdnosti min 50kPa , λ=0.038 W/mK , gostote 160 kg/m3 , položena v dveh slojih  8+10 cm, inštalacije potekajo v spodnjem sloju toplotne izolacije, praznina med in nad inštalacijami se lahko zapolni z lahkim toplotno izolacijskim betonom ( npr. Politerm Blu ali podobno )   ,</t>
    </r>
    <r>
      <rPr>
        <u/>
        <sz val="10"/>
        <rFont val="Arial"/>
        <family val="2"/>
        <charset val="238"/>
      </rPr>
      <t xml:space="preserve"> debeline 18 cm</t>
    </r>
  </si>
  <si>
    <r>
      <t xml:space="preserve">— Mikro armirani plavajoči cem.estrih , mikroarmatura PP vlakna z vseb. 0.95 kg/m3, (  npr.: FIBRILs F 120 ali enakovredno ) ,trdnosti CT-C25-F5, neskrčljiv, z dodatkom za zgoščenost,  v estrih vgrajeni ogrevalni registri, dilatiran od sten za 1cm, strojno zaglajen , rahlo pobrušen , ravnost estriha  4mm/4m  ( podlaga  mora biti pripravljena  skladno s  tehničnimi navodili vgradnje  proizvajalca finalnega tlaka ) , </t>
    </r>
    <r>
      <rPr>
        <u/>
        <sz val="10"/>
        <rFont val="Arial"/>
        <family val="2"/>
        <charset val="238"/>
      </rPr>
      <t>debeline 4,3 cm</t>
    </r>
    <r>
      <rPr>
        <sz val="10"/>
        <rFont val="Arial"/>
        <family val="2"/>
        <charset val="238"/>
      </rPr>
      <t xml:space="preserve">
</t>
    </r>
  </si>
  <si>
    <r>
      <t>— Toplotna izolacija: kompaktne plošče iz lesnih vlaken ,  primerne  za tla z estrihom , ( npr.  Steico Therm ali enakovredno) , tlačne trdnosti min 50kPa , λ=0.038 W/mK , gostote 160 kg/m3 , položena v dveh slojih  10+10 cm, inštalacije potekajo v spodnjem sloju toplotne izolacije, praznina med in nad inštalacijami se lahko zapolni z lahkim toplotno izolacijskim betonom ( npr. Politerm Blu ali podobno )   ,</t>
    </r>
    <r>
      <rPr>
        <u/>
        <sz val="10"/>
        <rFont val="Arial"/>
        <family val="2"/>
        <charset val="238"/>
      </rPr>
      <t xml:space="preserve"> debeline 20 cm</t>
    </r>
  </si>
  <si>
    <r>
      <t xml:space="preserve">— Mikro armirani plavajoči cem.estrih , mikroarmatura PP vlakna z vseb. 0.95 kg/m3, (  npr.: FIBRILs F 120 ali enakovredno ) ,trdnosti CT-C25-F5, neskrčljiv, z dodatkom za zgoščenost, dilatiran od sten za 1cm, strojno zaglajen , rahlo pobrušen , ravnost estriha  4mm/4m  ( podlaga  mora biti pripravljena  skladno s  tehničnimi navodili vgradnje  proizvajalca finalnega tlaka ), </t>
    </r>
    <r>
      <rPr>
        <u/>
        <sz val="10"/>
        <rFont val="Arial"/>
        <family val="2"/>
        <charset val="238"/>
      </rPr>
      <t>debeline 11,3 cm</t>
    </r>
    <r>
      <rPr>
        <sz val="10"/>
        <rFont val="Arial"/>
        <family val="2"/>
        <charset val="238"/>
      </rPr>
      <t xml:space="preserve">
</t>
    </r>
  </si>
  <si>
    <r>
      <t xml:space="preserve">—  Mikro armirani plavajoči cem.estrih , mikroarmatura PP vlakna z vseb. 0.95 kg/m3, (  npr.: FIBRILs F 120 ali enakovredno ) ,trdnosti CT-C25-F5, neskrčljiv, z dodatkom za zgoščenost,  v estrih vgrajeni ogrevalni registri, dilatiran od sten za 1cm, strojno zaglajen , rahlo pobrušen , ravnost estriha  4mm/4m  ( podlaga  mora biti pripravljena  skladno s  tehničnimi navodili vgradnje  proizvajalca finalnega tlaka ) ( ogrevalne cevi v tlaku T.2.1a , T.3.1a) , </t>
    </r>
    <r>
      <rPr>
        <u/>
        <sz val="10"/>
        <rFont val="Arial"/>
        <family val="2"/>
        <charset val="238"/>
      </rPr>
      <t>debeline 6,0 cm</t>
    </r>
    <r>
      <rPr>
        <sz val="10"/>
        <rFont val="Arial"/>
        <family val="2"/>
        <charset val="238"/>
      </rPr>
      <t xml:space="preserve">
</t>
    </r>
  </si>
  <si>
    <r>
      <t xml:space="preserve">—  Mikro armirani plavajoči cem.estrih , mikroarmatura PP vlakna z vseb. 0.95 kg/m3, (  npr.: FIBRILs F 120 ali enakovredno ) ,trdnosti CT-C25-F5, neskrčljiv, z dodatkom za zgoščenost,  v estrih vgrajeni ogrevalni registri, dilatiran od sten za 1cm, strojno zaglajen , rahlo pobrušen , ravnost estriha  4mm/4m  ( podlaga  mora biti pripravljena  skladno s  tehničnimi navodili vgradnje  proizvajalca finalnega tlaka ), </t>
    </r>
    <r>
      <rPr>
        <u/>
        <sz val="10"/>
        <rFont val="Arial"/>
        <family val="2"/>
        <charset val="238"/>
      </rPr>
      <t>debeline 7,1 cm ( telovadnica 6,0 cm )</t>
    </r>
    <r>
      <rPr>
        <sz val="10"/>
        <rFont val="Arial"/>
        <family val="2"/>
        <charset val="238"/>
      </rPr>
      <t xml:space="preserve">
</t>
    </r>
  </si>
  <si>
    <r>
      <t>— Mikro armirani plavajoči cem.estrih , mikroarmatura PP vlakna z vseb. 0.95 kg/m3, (  npr.: FIBRILs F 120 ali enakovredno ) ,trdnosti CT-C25-F5, neskrčljiv, z dodatkom za zgoščenost,  v estrih vgrajeni ogrevalni registri, dilatiran od sten za 1cm, strojno zaglajen , rahlo pobrušen , ravnost estriha  4mm/4m  ( podlaga  mora biti pripravljena  skladno s  tehničnimi navodili vgradnje  proizvajalca finalnega tlaka )</t>
    </r>
    <r>
      <rPr>
        <u/>
        <sz val="10"/>
        <rFont val="Arial"/>
        <family val="2"/>
        <charset val="238"/>
      </rPr>
      <t>debeline  6,0 cm</t>
    </r>
    <r>
      <rPr>
        <sz val="10"/>
        <rFont val="Arial"/>
        <family val="2"/>
        <charset val="238"/>
      </rPr>
      <t xml:space="preserve">
</t>
    </r>
  </si>
  <si>
    <r>
      <t xml:space="preserve">—  Mikro armirani plavajoči cem.estrih , mikroarmatura PP vlakna z vseb. 0.95 kg/m3, (  npr.: FIBRILs F 120 ali enakovredno ) ,trdnosti CT-C25-F5, neskrčljiv, z dodatkom za zgoščenost, dilatiran od sten za 1cm, strojno zaglajen , rahlo pobrušen , ravnost estriha  4mm/4m  ( podlaga  mora biti pripravljena  skladno s  tehničnimi navodili vgradnje  proizvajalca finalnega tlaka ), ( tlaka T.2.5 in T.3.3a - v estrihu poteka razvod ogrevalnih cevi ), </t>
    </r>
    <r>
      <rPr>
        <u/>
        <sz val="10"/>
        <rFont val="Arial"/>
        <family val="2"/>
        <charset val="238"/>
      </rPr>
      <t>debeline 8,38 cm</t>
    </r>
    <r>
      <rPr>
        <sz val="10"/>
        <rFont val="Arial"/>
        <family val="2"/>
        <charset val="238"/>
      </rPr>
      <t xml:space="preserve">
</t>
    </r>
  </si>
  <si>
    <r>
      <t xml:space="preserve">—  Mikro armirani plavajoči cem.estrih , mikroarmatura PP vlakna z vseb. 0.95 kg/m3, (  npr.: FIBRILs F 120 ali enakovredno ) ,trdnosti CT-C25-F5, neskrčljiv, z dodatkom za zgoščenost,  v estrih vgrajeni ogrevalni registri, dilatiran od sten za 1cm, strojno zaglajen , rahlo pobrušen , ravnost estriha  4mm/4m  ( podlaga  mora biti pripravljena  skladno s  tehničnimi navodili vgradnje  proizvajalca finalnega tlaka ), </t>
    </r>
    <r>
      <rPr>
        <u/>
        <sz val="10"/>
        <rFont val="Arial"/>
        <family val="2"/>
        <charset val="238"/>
      </rPr>
      <t>debeline 7,38 cm</t>
    </r>
    <r>
      <rPr>
        <sz val="10"/>
        <rFont val="Arial"/>
        <family val="2"/>
        <charset val="238"/>
      </rPr>
      <t xml:space="preserve">
</t>
    </r>
  </si>
  <si>
    <r>
      <rPr>
        <b/>
        <sz val="10"/>
        <rFont val="Arial"/>
        <family val="2"/>
        <charset val="238"/>
      </rPr>
      <t>— sestava P.1</t>
    </r>
    <r>
      <rPr>
        <sz val="10"/>
        <rFont val="Arial"/>
        <family val="2"/>
        <charset val="238"/>
      </rPr>
      <t xml:space="preserve">  - protipožarni premaz  (  B S1, d0, ) </t>
    </r>
    <r>
      <rPr>
        <b/>
        <sz val="10"/>
        <rFont val="Arial"/>
        <family val="2"/>
        <charset val="238"/>
      </rPr>
      <t xml:space="preserve"> </t>
    </r>
    <r>
      <rPr>
        <sz val="10"/>
        <rFont val="Arial"/>
        <family val="2"/>
        <charset val="238"/>
      </rPr>
      <t xml:space="preserve"> ,sistemski transparentni mat premaz na vodni osnovi  ( kot npr. 1X Teknosafe 2467 - 200g/m2, ter 1X Teknoclear aqua 1331-01 - nanos z brizganjem ali čopičem )</t>
    </r>
  </si>
  <si>
    <r>
      <rPr>
        <b/>
        <sz val="10"/>
        <rFont val="Arial"/>
        <family val="2"/>
        <charset val="238"/>
      </rPr>
      <t>— sestava P.2</t>
    </r>
    <r>
      <rPr>
        <sz val="10"/>
        <rFont val="Arial"/>
        <family val="2"/>
        <charset val="238"/>
      </rPr>
      <t xml:space="preserve">  - protipožarni premaz  (  C S1, d0, ) </t>
    </r>
    <r>
      <rPr>
        <b/>
        <sz val="10"/>
        <rFont val="Arial"/>
        <family val="2"/>
        <charset val="238"/>
      </rPr>
      <t xml:space="preserve"> </t>
    </r>
    <r>
      <rPr>
        <sz val="10"/>
        <rFont val="Arial"/>
        <family val="2"/>
        <charset val="238"/>
      </rPr>
      <t xml:space="preserve"> ,sistemski transparentni mat premaz na vodni osnovi  ( kot npr. 1X Teknosafe 2467 - 200g/m2, ter 1X Teknoclear aqua 1331-01 - nanos z brizganjem ali čopičem )</t>
    </r>
  </si>
  <si>
    <r>
      <t>opis:</t>
    </r>
    <r>
      <rPr>
        <sz val="10"/>
        <rFont val="Arial"/>
        <family val="2"/>
        <charset val="238"/>
      </rPr>
      <t xml:space="preserve"> pravokotno prostostoječe stojalo za kolesa - okvir iz ploščatih Fe profilov širine 50 mm
</t>
    </r>
    <r>
      <rPr>
        <u/>
        <sz val="10"/>
        <rFont val="Arial"/>
        <family val="2"/>
        <charset val="238"/>
      </rPr>
      <t>dimenzije</t>
    </r>
    <r>
      <rPr>
        <sz val="10"/>
        <rFont val="Arial"/>
        <family val="2"/>
        <charset val="238"/>
      </rPr>
      <t xml:space="preserve">: 65 x 100 cm ( v / d ) , višina za vgradnjo 115 cm
</t>
    </r>
    <r>
      <rPr>
        <u/>
        <sz val="10"/>
        <rFont val="Arial"/>
        <family val="2"/>
        <charset val="238"/>
      </rPr>
      <t>montaža</t>
    </r>
    <r>
      <rPr>
        <sz val="10"/>
        <rFont val="Arial"/>
        <family val="2"/>
        <charset val="238"/>
      </rPr>
      <t xml:space="preserve">: vgradnja pod nivo tlaka vbetoniranje v AB temelj po specifikacijah proizvajalca , dobava naj vključuje pritrdilni material
</t>
    </r>
    <r>
      <rPr>
        <u/>
        <sz val="10"/>
        <rFont val="Arial"/>
        <family val="2"/>
        <charset val="238"/>
      </rPr>
      <t xml:space="preserve">obdelava </t>
    </r>
    <r>
      <rPr>
        <sz val="10"/>
        <rFont val="Arial"/>
        <family val="2"/>
        <charset val="238"/>
      </rPr>
      <t>: cinkano in prašno barvano po RAL  po izboru projektanta</t>
    </r>
    <r>
      <rPr>
        <u/>
        <sz val="10"/>
        <rFont val="Arial"/>
        <family val="2"/>
        <charset val="238"/>
      </rPr>
      <t xml:space="preserve">
model / proizvajalec npr.  : </t>
    </r>
    <r>
      <rPr>
        <sz val="10"/>
        <rFont val="Arial"/>
        <family val="2"/>
        <charset val="238"/>
      </rPr>
      <t xml:space="preserve"> Edgetyre STE310 / MMcite ( * opomba - model mora biti usklajen s katalogom urbane opreme Občine Bled)</t>
    </r>
    <r>
      <rPr>
        <u/>
        <sz val="10"/>
        <rFont val="Arial"/>
        <family val="2"/>
        <charset val="238"/>
      </rPr>
      <t xml:space="preserve">
</t>
    </r>
  </si>
  <si>
    <r>
      <rPr>
        <u/>
        <sz val="10"/>
        <rFont val="Arial"/>
        <family val="2"/>
        <charset val="238"/>
      </rPr>
      <t xml:space="preserve">opis: </t>
    </r>
    <r>
      <rPr>
        <sz val="10"/>
        <rFont val="Arial"/>
        <family val="2"/>
        <charset val="238"/>
      </rPr>
      <t xml:space="preserve">kovinski koš za odpadke z dodatnim pepelnikom , jeklena konstrukcija z lesenimi letvami povezana z navojnimi spoji iz nerjavečega jekla, vrata in zadnja stena sta sestavljena iz šestih lesenih lamel pritrjene na podlago iz jeklene pločevine, notranjost koša iz ukrivljene pocinkane jeklene plošče - volumen 45 L, sidranje v betonski temlje preko navojnih palic ,  prašno barvana v RAL temno siva iz tipske ponudbe po izboru projektan, dobava vključuje notranjo posodo, trikotni ključ in pritrdilni material 
</t>
    </r>
    <r>
      <rPr>
        <u/>
        <sz val="10"/>
        <rFont val="Arial"/>
        <family val="2"/>
        <charset val="238"/>
      </rPr>
      <t>dimenzije</t>
    </r>
    <r>
      <rPr>
        <sz val="10"/>
        <rFont val="Arial"/>
        <family val="2"/>
        <charset val="238"/>
      </rPr>
      <t xml:space="preserve">: 35 x 25 x 93 cm                                                                                                                                                                                                                                                                                                                                                                                                                                                                                                         </t>
    </r>
    <r>
      <rPr>
        <u/>
        <sz val="10"/>
        <rFont val="Arial"/>
        <family val="2"/>
        <charset val="238"/>
      </rPr>
      <t>vgradnja:</t>
    </r>
    <r>
      <rPr>
        <sz val="10"/>
        <rFont val="Arial"/>
        <family val="2"/>
        <charset val="238"/>
      </rPr>
      <t xml:space="preserve"> sidranje v betonski temelj preko navojnih palic po specifikacijah proizvajalca
barva: RAL temno  siva                                                                                                                                                                                                                                                                                                                                                                                                                                                                                                                </t>
    </r>
    <r>
      <rPr>
        <u/>
        <sz val="10"/>
        <rFont val="Arial"/>
        <family val="2"/>
        <charset val="238"/>
      </rPr>
      <t xml:space="preserve">model / proizvajalec </t>
    </r>
    <r>
      <rPr>
        <sz val="10"/>
        <rFont val="Arial"/>
        <family val="2"/>
        <charset val="238"/>
      </rPr>
      <t xml:space="preserve">:tip PRAX - PRX 116r/ MMcite ( * opomba - model mora biti usklajen s katalogom urbane opreme Občine Bled)
</t>
    </r>
  </si>
  <si>
    <r>
      <rPr>
        <u/>
        <sz val="10"/>
        <rFont val="Arial"/>
        <family val="2"/>
        <charset val="238"/>
      </rPr>
      <t>opis:</t>
    </r>
    <r>
      <rPr>
        <sz val="10"/>
        <rFont val="Arial"/>
        <family val="2"/>
        <charset val="238"/>
      </rPr>
      <t xml:space="preserve"> stebrič iz Fe cevi fi 60 mm ( zgoraj zaprta, višine 1000 mm ( 850 mm nad terenom )  , spodaj prirobnica iz Fe pločevine 25 / 25 / 6 mm , sidrana v AB točkovni temelj - 4xM10 , na stebriču privarjeni pod vrhom dve ušesi iz Fe cevi fi 25mm , dim. 200 / 80 mm , vsi zvari brušeni in kitani , protikorozijsko zaščiten, prašno barvan po RAL</t>
    </r>
  </si>
  <si>
    <t xml:space="preserve">GRADBENA ODPRTINA: 747 / 343 cm ( višina Fe nosilca konstrukcije)
</t>
  </si>
  <si>
    <t>SVETLA ODPRTINA: 735 / 320 cm ( višina spuščenega stropa )</t>
  </si>
  <si>
    <t>DELITEV NA POLJA: skladno z grafičnim izrisom -  5 elementov š = 120 cm, 1 teleskopski element š = 133.4 cm, 1 končni element š = 60 mm, 1 začetni element š= 60 mm</t>
  </si>
  <si>
    <t xml:space="preserve">POVRŠINA: HPL - obojestransko laminat s finalnim slojem ultrapasa d=18mm, dekor po izboru arhitekta, (iz palete dekorjev Abet laminati )
VODILA: 1 x 1300cm,  dvosmerno vodilo za zložljive predelne stene, možnost večsmernega obračanja panelov , 2 x spojni element T (  Odiccini vodilo 800 )                                                                                                                                                                                                                                                                                                                                         ODPIRANJE / ZLAGANJE : elementi se enostransko zložijo v  omaro vzporedno s steno (prostor za zlaganje  - širina 97.0 cm in dolžina 174.0cm) , zlaganje ročno
PODKONSTRUKCIJA: paneli - alu podkonstrukcija, satinirana, vidni okvir v širini 6mm , nosilna podkonstrukcija sistemska - pritrjuje se na Fe nosilec nosilne konstrukcije objekta
ZVOČNA IZOLATIVNOST: 55 dB, vgrajena stena
</t>
  </si>
  <si>
    <r>
      <t xml:space="preserve">* </t>
    </r>
    <r>
      <rPr>
        <u/>
        <sz val="10"/>
        <rFont val="Arial"/>
        <family val="2"/>
        <charset val="238"/>
      </rPr>
      <t>opomba - upravljanje dvigala - izhod v zunanji prostor v pritličju ( tovorni dostop )</t>
    </r>
    <r>
      <rPr>
        <sz val="10"/>
        <rFont val="Arial"/>
        <family val="2"/>
        <charset val="238"/>
      </rPr>
      <t>. Zunanji izhod v pritličju se z notranje strani upravlja preko stikala na ključ in je namenjen le osebju objekta. V primeru uporabe zunanjega izhoda so notranja vrata kabine in kabina  blokirana . Od zunaj se dvigalo prikliče preko pozivne tipke ( varovanje je zagotovljeno z zunanjimi vrati pred vhodom v dvigalo ) . Zunanji izhod iz dvigala v pritličju ni namenjen evakuaciji in dostopu obiskovalcev ter gibalno oviranih oseb.</t>
    </r>
  </si>
  <si>
    <t xml:space="preserve"> - talni obstenski zaključki se upoštevajo v enotnih cenah tlakov.  Zaključki lesenih podov in terazo tlaka se izvajajo na nivoju tlaka s kitanjem sistemske fuge in vstavljenim zaključnim profilom iz elastične gume ( bela ali svetlosiva barva )</t>
  </si>
  <si>
    <t xml:space="preserve"> -  za betonski terazzo tlak in prefabricirane AB stopnice je potrebno izdelati vzorec in izvesti test protizdrsnosti.</t>
  </si>
  <si>
    <t>— navedene specifikacije predvidenih izolativnih materialov so del izračuna energetske učinkovitosti PHPP in Elaborata akustike in morajo biti upoštevane pri ponudbi</t>
  </si>
  <si>
    <t>— obvezna je izdelava vzorca fasadne obloge z finalno obdelavo  v površini min 2m2</t>
  </si>
  <si>
    <t>— navedene specifikacije predvidenih izolativnih in materialov so del izračuna energetske učinkovitosti PHPP  in morajo biti upoštevane pri ponudbi</t>
  </si>
  <si>
    <t>— pri predizmerah so upoštevane neto količine fasadnih oblog.</t>
  </si>
  <si>
    <t>avtomatska dvodelna teleskopska vrata s krili in okvirji iz barvane jeklene pločevine, širina: 900 mm; višina: 2100 mm</t>
  </si>
  <si>
    <t>stene iz barvane jeklene pločevine, tla po izboru arhitekta ( terazzo plošče ), strop iz  barvane jeklene pločevine in varčno LED osvetlitev za zagotavljanje min. 200 Luxov merjeno na tleh v kabini ( tip CL95), Alu okroglo oprijemalo na stranski steni, ogledalo na stranski steni nad višino oprijemala v celotni širini kabine, zasilna avtomatska razsvetljava, avtomatski programirljiv ventilator, prostoročna GSM telefonska naprava za povezavo med kabino in klicnim centrom za primer reševanja ujetih oseb iz kabine dvigala (omogoča klic na 4 predhodno programirane številke)</t>
  </si>
  <si>
    <t xml:space="preserve"> - v izdelavo zajeti polja za odpiranje izdelana po shemah in detajlh Načrta arhitekture , vratna krila izdelana iz fasadne obloge in lesenega okvirja podkonstrukcije : </t>
  </si>
  <si>
    <t>Flo.1 / izhod tehnična etaža - 1x200 / 85+85 cm - dvokrilno, okovje kljuka in zapah</t>
  </si>
  <si>
    <t>Flo.2 - 1x200 / 105 cm / zunanje elektro omara - enokrilno, okovje, kljuka in zapah</t>
  </si>
  <si>
    <t xml:space="preserve">Flo.3 - 1x dim. 100 / 80 cm / plinska omarica- dvokrilno </t>
  </si>
  <si>
    <t xml:space="preserve">Dobava in montaža vrat  F.lo.3a - zunanja enokrilna vrata z lesenim podbojem v nivoju stene in lesenim vratnim krilom v nivoju podboja  - izdelava po shemah in detajlih
</t>
  </si>
  <si>
    <t xml:space="preserve">GRADBENA ODPRTINA: 114.0 / 226.0 cm, vgradnja pred vhod v dvigalo v pritličju objekta
SVETLA ODPRTINA VRAT: 98.0 / 214.0  
ODPIRANJE: 1 x levo
PODBOJ: lesena masiva - trislojna lepljena plošča za zunajo uporabo SWP/3 ( macesen - avtohtoni, kvaliteta AB-VEH ), ostri robovi, podboj montiran v leseno fasadno oblogo
VRATNO KRILO:  obloga lesena masiva - trislojna lepljena plošča za zunajo uporabo SWP/3 z robom iz masivnega lesa 19 mm, macesen ( avtohtoni ), kvaliteta AB-VEH ( kot npr. Tilly), polnilo - polna iverna plošča , debelina vratnega krila 56 mm, robna tesnila
OBDELAVA : vsi elementi so pred montažo vodoodbojno zaščiteni z belo toniranim voskom ( kot npr. Silvanocera - Silvaprodukt) po navodilih proizvajalca
NASADILA: skrita nasadila (  kot npr. TECTUS 340 TE 3D ) 
KLJUKA: kljuka RF, dvodelna / bunka  z ločeno rozeto za ključavnico
KLJUČAVNICA:  cilindrična
SISTEM GENERALNEGA KLJUČA: da
SISTEM KONTROLE DOSTOPA: ne
</t>
  </si>
  <si>
    <t xml:space="preserve"> - V cenah v popisnih postavkah mora ponudnik zajeti vrednosti vseh potrebnih del vključno s tekočimi in končnimi poročili posameznih strokovnjakov tekoče kontrole – meritve temeljnih tal, prevzemanje plasti in meritve pri zemeljskih delih in zg. ustroju, asfaltih, izolacijah, betonih, geoloških pregledih itd. vse v smislu dokazovanja kvalitete izvedenih del. </t>
  </si>
  <si>
    <t xml:space="preserve"> - Vse količine v popisu so izračunane v raščenem stanju oz. v zbitem (vgrajenem) stanju.</t>
  </si>
  <si>
    <t xml:space="preserve"> - Kanalizacije in jaški morajo biti vodotesni skladno z veljavno zakonodajo. </t>
  </si>
  <si>
    <t xml:space="preserve"> - V cenah upoštevati tudi fizično zavarovanje gradbišča z varovalnimi ograjami in dostopnimi vrati, gradbišče mora biti popolnoma ograjeno in varno pred dostopom tretjim osebam.</t>
  </si>
  <si>
    <t xml:space="preserve"> - Izvajalec del naj si pred oddajo ponudbe ogleda teren oziroma gradbišče, tako da je seznanjem z dejanskim stanjem, ter poda morebitne pripombe ali vprašanja na popis del.</t>
  </si>
  <si>
    <t xml:space="preserve"> - betonski tlakovci in liti beton okoli objekta in peš poti niso obdelani v tem popisu. Obdelani morajo biti v sklopu objekta</t>
  </si>
  <si>
    <t xml:space="preserve"> - v popisu so obdelane vse linijske kanalete</t>
  </si>
  <si>
    <t xml:space="preserve"> - v popisu niso zajeta nova drevesa</t>
  </si>
  <si>
    <t>Šifra</t>
  </si>
  <si>
    <t>Delo</t>
  </si>
  <si>
    <t>Enota</t>
  </si>
  <si>
    <t>Količina</t>
  </si>
  <si>
    <t>Cena / enoto</t>
  </si>
  <si>
    <t>Vrednost</t>
  </si>
  <si>
    <t>1 . 0</t>
  </si>
  <si>
    <t>PREDDELA</t>
  </si>
  <si>
    <t xml:space="preserve">Zakoličenje točk  </t>
  </si>
  <si>
    <t xml:space="preserve">Planiranje zemljišča pred začetkom gradnje ceste. Po potrebi se višek materiala odpelje na gradbiščno deponijo. </t>
  </si>
  <si>
    <t>Izdelava elaborata za delno cestno zaporo v času izdelave  priključka na lokalno cesto</t>
  </si>
  <si>
    <t>Stroški delne cestne zapore v času gradnje cestnega priključka na lokalno cesto.</t>
  </si>
  <si>
    <t>Strojno rezanje in rušenje asfalta z nakladanjem na kamion in odvozom na stalno gradbeno deponijo</t>
  </si>
  <si>
    <t>Rušenje obstoječega robnika in granitnih kock, nakladanje na kamion in odvoz na stalno gradbeno deponijo</t>
  </si>
  <si>
    <t>m</t>
  </si>
  <si>
    <t>2. 0</t>
  </si>
  <si>
    <t>ZEMELJSKA DELA IN TEMELJENJE</t>
  </si>
  <si>
    <t>Odriv humusa v debelini 20cm, nakladanje na kamion ter odvoz na stalno gradbeno deponijo (odvoz do 10km) - v primeru da se ob izkopu izkaže humus kot ustrezen za potrebe zemlje za zelenico, se ga lahko uporabi. Potrdi projektant hortikulture.</t>
  </si>
  <si>
    <t>Široki izkop težke zemljine - 3.kategorije (z odvozom do 10 km). Izkopan material je slab zasipni material in ga je potrebno odpeljati na stalno gradbeno deponijo s stroški deponije in potrdilom deponije - upoštevan je izkop od raščenega terena (gl. ~10-20cm)</t>
  </si>
  <si>
    <t xml:space="preserve">Ureditev planuma naravnih temeljnih tal v težki zemljini 3. kategorije     </t>
  </si>
  <si>
    <t xml:space="preserve">m2 </t>
  </si>
  <si>
    <t>Nabava, dobava in položitev geotekstila PP polst, Tmin= 10 kN/m2</t>
  </si>
  <si>
    <t>3 . 0</t>
  </si>
  <si>
    <t>VOZIŠČNE IN UTRJENE KONSTRUKCIJE</t>
  </si>
  <si>
    <t xml:space="preserve">Izvedba kvalitetne kamnite zmrzlinsko obstojne grede-kamnolomska stena  0-100mm v debelini 40 cm  do zgoščenosti 98% po proctorju, zahtevana nosilnost Evd= min. 80 MPa!  </t>
  </si>
  <si>
    <t xml:space="preserve">m3 </t>
  </si>
  <si>
    <t xml:space="preserve">Izvedba nevezana nosilna plast tamponskega drobljenca  TD 0-32mm  v debeline 30 cm  do zgoščenosti 98% po proctorju, zahtevana nosilnost Evd= min. 80 MPa!     </t>
  </si>
  <si>
    <t>Izdelava zgornje nosilne plasti bituminiziranega drobljenca zrnavosti 0/22 (AC 22 base B50/70, A3)  v debelini  6 cm</t>
  </si>
  <si>
    <t>Izdelava obrabne in zaporne plasti bitumenskega betona  (AC 11 surf B50/70, A3) iz zmesi zrn iz silikatnih kamnin in cestogradbenega bitumna v debelini 4 cm</t>
  </si>
  <si>
    <t>Nabava, dobava in vgradnja betonskih robnikov s sistemom "pero utor" 15/25cm. Medsebojni razmak med robniki min. 3mm. Na horizontalnih lomih robnikov se robnike stikuje pod kotom 45 stopinj oz. na kant</t>
  </si>
  <si>
    <t>Nabava, dobava in vgradnja betonskih robnikov v krožni obliki za potrebe zaokrožitev.</t>
  </si>
  <si>
    <t>Nabava, dobava in vgradnja betona C20/25 za potrebe vgradnje robnikov in kock. Po detajlu.</t>
  </si>
  <si>
    <t>4 . 0</t>
  </si>
  <si>
    <t>Izdelava cestnega požiralnika fi50cm  z vtokom čez LTŽ rešetko 40/40 cm, v kompletu z izdelavo peskolova in odbelavo dna, z dobavo in monatžo LTŽ rešetke (nosilnost 400kN) z okvirjem - po detajlu.</t>
  </si>
  <si>
    <t>kom</t>
  </si>
  <si>
    <t>Nabava, dobava in vgradnja linijske kanalete z rego Hauraton RECYFIX 150 s peskolovom</t>
  </si>
  <si>
    <t>Nabava, dobava in vgradnja talnega sifona 10/10cm iz nerjaveče pločevine. Talni sifon pod smetarniki</t>
  </si>
  <si>
    <t>Obnova obstoječega CP z vtokom pod robnikom, zaradi izvedbe uvoza preko pogreznjenega robnika</t>
  </si>
  <si>
    <t>5 . 0</t>
  </si>
  <si>
    <t>OPREMA CESTE</t>
  </si>
  <si>
    <t>5.1 VERTIKALNA OPREMA CEST</t>
  </si>
  <si>
    <t>Temelj iz C16/20, globine 80 cm, premera 30 cm</t>
  </si>
  <si>
    <t>Stebrič iz cevi D 64 mm, dolž.3500 mm</t>
  </si>
  <si>
    <t>Šestkotni prometni znak 2102, stop</t>
  </si>
  <si>
    <t>Kvadraten prometni znak 2441, parking invalid</t>
  </si>
  <si>
    <t>5.2 HORIZONTALNA OPREMA CEST</t>
  </si>
  <si>
    <t>Izdelava označbe parkirnih mest 5356-1 z belo barvo, vključno 250 g/m2 posipa z drobci / kroglicami stekla, strojno, debelina suhe plasti snovi 200 mikrometra, debelina črta 10 cm - zunanja parkirišča</t>
  </si>
  <si>
    <t>m'</t>
  </si>
  <si>
    <t>Izdelava označbe ločilne neprekinjene STOP črte 5211</t>
  </si>
  <si>
    <t>6. 0</t>
  </si>
  <si>
    <t>DRUGE STORITVE</t>
  </si>
  <si>
    <t>ura</t>
  </si>
  <si>
    <t>Nadzor geomehanika - potrditev konstrukcije zunanje ureditve</t>
  </si>
  <si>
    <t>Čiščenje območja po končanih delih</t>
  </si>
  <si>
    <t>Izdelava geodetskega posnetka izvedenega stanja za potrebe PID.</t>
  </si>
  <si>
    <t>7. 0</t>
  </si>
  <si>
    <t>NEPREDVIDENA DELA</t>
  </si>
  <si>
    <t>Nepredvidena dela (5% vseh del)</t>
  </si>
  <si>
    <t>ZUNANJA IN PROMETNA UREDITEV</t>
  </si>
  <si>
    <t>Izdelava označbe parkirnih mest 5352-1 z rumeno / belo barvo, vključno 250 g/m2 posipa z drobci / kroglicami stekla, strojno, debelina suhe plasti snovi 200 mikrometra, debelina črta 10 cm / enojno parkirišče za invalide</t>
  </si>
  <si>
    <t xml:space="preserve"> - v popisu niso zajete reklamne in usmerjevalne table</t>
  </si>
  <si>
    <t>KANALIZACIJA</t>
  </si>
  <si>
    <t xml:space="preserve">KANALIZACIJA </t>
  </si>
  <si>
    <t>OPOMBE:</t>
  </si>
  <si>
    <t xml:space="preserve"> - V cenah v popisnih postavkah mora ponudnik zajeti vrednosti vseh potrebnih del vključno s tekočimi in končnimi poročili posameznih strokovnjakov tekoče kontrole – meritve temeljnih tal, prevzemanje plasti in meritve pri zemeljskih delih in geoloških pregledih itd. vse v smislu dokazovanja kvalitete izvedenih del. </t>
  </si>
  <si>
    <t xml:space="preserve"> - Količine izkopov in zasipov so računane v zbitem stanju. Koeficent razrahljivosti, se upošteva pri ceni na enoto.</t>
  </si>
  <si>
    <t xml:space="preserve"> - Količine izkopov in zasipov so upoštevane od nivelete zunaje ureditve. </t>
  </si>
  <si>
    <t xml:space="preserve"> - Hišna kanalizacija nad ploščo v objektu ni del tega načrta, obdelano v načrtu strojnih inštalacij. </t>
  </si>
  <si>
    <t xml:space="preserve"> - Zadari ne točnih podatkov obstoječih kanalov in odcepov je potrebno pred izgradnjo preveriti vse globine in dimenzije cevi, na katere se prikjučuje nova kanalizacija!</t>
  </si>
  <si>
    <t>A.</t>
  </si>
  <si>
    <t>Kanalizacija</t>
  </si>
  <si>
    <t>Poz.</t>
  </si>
  <si>
    <t>Cena</t>
  </si>
  <si>
    <t>Zakoličenje osi kanalizacije z oznako revizijskih jaškov, geodetskim posnetkom, ter vrisom v kataster</t>
  </si>
  <si>
    <t>Postavitev gradbenih profilov na vzpostavljeno os trase kanala, ter določitev nivoja za merjenje globine izkopa in polaganja kanala</t>
  </si>
  <si>
    <t>Priprava gradbišča : odstranitev eventuelnih ovir, prometnih znakov in ureditev delovnega platoja. Po končanih delih gradbišče pospraviti in vzpostaviti v prvotno stanje.</t>
  </si>
  <si>
    <t xml:space="preserve">A. Priprava                          </t>
  </si>
  <si>
    <t>en</t>
  </si>
  <si>
    <t xml:space="preserve">B. Vzpostavitev                 </t>
  </si>
  <si>
    <t>Zakoličba obstoječih komunalnih vodov. obračun po dejanskih stroških</t>
  </si>
  <si>
    <t xml:space="preserve">Strojni izkop kanalizacijskega jarka globine globine 0,0 - 3  m1, v terenu III. ktg, izkop pod kotom 60° z nakladanjem materiala na kamion in odvoz na gradbiščno deponijo </t>
  </si>
  <si>
    <t>Ročni izkop kanalizacijskega jarka v terenu III. ktg z premetavanjem izkopanega materiala ob robu gradbenega jarka - ocena 2% od celotnega izkopa</t>
  </si>
  <si>
    <t>Ročno planiranje dna jarka s točnostjo +/- 3 cm po projektiranem padcu</t>
  </si>
  <si>
    <t>Nabava, dobava in položitev geotekstila, po detajlu</t>
  </si>
  <si>
    <t>Nabava, dobava in vgradnja kamnitega materiala 0-8 mm za izdelavo posteljice debeline 10 cm in obsip nad cevjo, s planiranjem in strojnim utrjevanjem do 95% trdnosti po standardnem Proktorjevem postopku</t>
  </si>
  <si>
    <t>Nabava, dobava in vgradnja kamnitega materiala - FILTER frakcija 8-16 mm za obsutje drenažne cevi, s planiranjem in strojnim utrjevanjem do 95% trdnosti po standardnem Proktorjevem postopku</t>
  </si>
  <si>
    <t>Nabava, dobava betona C16/20 in izdelava posteljice in polno obbetoniranje cevi</t>
  </si>
  <si>
    <t xml:space="preserve">Zasip jarka z izkopanim kamnitim materialom iz gradbiščne deponije z utrjevanjem v slojih do 95 % trdnosti po standardnem Proktorjevem postopku; </t>
  </si>
  <si>
    <t xml:space="preserve">Nakladanje odvečnega materiala z gradbiščne deponije na kamion in odvoz na stalno gradbeno deponijo oddaljeno do 15km, vključno s stroški deponije </t>
  </si>
  <si>
    <t xml:space="preserve">celoten izkop :        </t>
  </si>
  <si>
    <t>odbiti vgrajeni material:</t>
  </si>
  <si>
    <t xml:space="preserve">kanalizacijske cevi </t>
  </si>
  <si>
    <t>betonska posteljica in obbetoniranje</t>
  </si>
  <si>
    <t>obsip in posteljico</t>
  </si>
  <si>
    <t>revizijski jaški, LO in peskolovi</t>
  </si>
  <si>
    <t>Nabava, dobava in vgraditev kanalskih cevi PVC, stiki so tesnjeni z gumi tesnili</t>
  </si>
  <si>
    <t>DN 125-SN8</t>
  </si>
  <si>
    <t>DN 160-SN8</t>
  </si>
  <si>
    <t>DN 200-SN8</t>
  </si>
  <si>
    <t>DN 250-SN8</t>
  </si>
  <si>
    <t>Nabava, dobava in vgraditev drenažne cevi MIDREN</t>
  </si>
  <si>
    <t>DN 125</t>
  </si>
  <si>
    <t>16</t>
  </si>
  <si>
    <t xml:space="preserve">Nabava, dobava in izdelava peskolova fi 40 cm, gl. do 1,20 m iz betonskih cevi prekritega z LTŽ pokorovom B125, FI400 mm, </t>
  </si>
  <si>
    <t>17</t>
  </si>
  <si>
    <t xml:space="preserve">Nabava, dobava in izdelava peskolova fi 40 cm, gl. do 1,20 m iz betonskih cevi prekritega z LTŽ pokorovom B125, 400/400 mm, s polnilom iz tlaka </t>
  </si>
  <si>
    <t>18</t>
  </si>
  <si>
    <t xml:space="preserve">Nabava, dobava in izdelava peskolova fi 60 cm, gl. do 1,50 m iz betoskih cevi prekritega z LTŽ pokorovom B125, FI600 mm, </t>
  </si>
  <si>
    <t xml:space="preserve">Nabava, dobava in izdelava peskolova fi 60 cm, gl. do 1,20 m iz betonskih cevi prekritega z LTŽ pokorovom C250, FI600 mm, </t>
  </si>
  <si>
    <t>Nabava, dobava in vgraditev poliesterskega revizijskega jaška fi 800 mm, na kanalu iz PVC cevi, s poliestersko muldo in pokrovom 600/600 mm, razred nosilnosti C 250kN, iz nerjavečega jekla in polnilom iz tlaka.</t>
  </si>
  <si>
    <t>Nabava, dobava in vgraditev poliesterskega revizijskega jaška fi 800 mm, na kanalu iz PVC cevi, s poliestersko muldo in LTŽ pokrovom fi 600 mm po standardu SIST EN124, razred nosilnosti C 250, minimalna debelina stene rev. jaška 8 mm glob. do 1,5 m</t>
  </si>
  <si>
    <t>Nabava, dobava in vgraditev poliesterskega revizijskega jaška fi 1000 mm, na kanalu iz PVC cevi, s poliestersko muldo in LTŽ pokrovom fi 600 mm po standardu SIST EN124, razred nosilnosti C 250, minimalna debelina stene rev. jaška 8 mm glob. do 2,5 m</t>
  </si>
  <si>
    <t>Nabava, dobava in vgradnja tipskega gravitacijskega lovilca olja NG3+300 S-I-P, fi 1000mm, s  kanalskim  pokrovom 600/600 mm, razred nosilnosti C 250kN, iz nerjavečega jekla in polnilom iz tlaka., Cevi morajo biti vgrajene vertikalno, minimalna debelina stene revizijskega jaška je 8 mm. Po detajlu</t>
  </si>
  <si>
    <t>Nabava, dobava in vgradnja tipskega lovilca olja AQUAREG S 10 bp 1 S-I-P fi 1000mm, s  kanalskim pokrovom LTŽ Ø60cm po standardu SIST EN124, 250kN z zaklepom in protihrupnim vložkom, Cevi morajo biti vgrajene vertikalno, minimalna debelina stene revizijskega jaška je 8 mm. Po detajlu</t>
  </si>
  <si>
    <t>Izdelava kaskade iz PVC cevi 125-250 na poliesterskem jašku (vključen tudi beton)</t>
  </si>
  <si>
    <t>Črpanje vode iz gradbene jame v času gradnje, obračun po dejanskih stroških</t>
  </si>
  <si>
    <t>Tlačni preizkus vodotesnosti položenih kanalizacijskih PVC cevi plus po navodilih proizvajalca</t>
  </si>
  <si>
    <t>Opravljanje nadzora s strani upravljalca komunalnih vodov; obračun po dejanskih stroških</t>
  </si>
  <si>
    <t>Geotehnični nadzor na gradbišču v času izvedbe, za temeljenje kanalizacije</t>
  </si>
  <si>
    <t>Čiščenje in pregled kanalizacije s TV kamero</t>
  </si>
  <si>
    <t>Ostala dodatna in nepredvidena dela. Obračun po dejanskih stroških porabe časa in materiala po vpisu v gradbeni dnevnik.</t>
  </si>
  <si>
    <t>Ocena stroškov 10% od vrednosti del.</t>
  </si>
  <si>
    <t>SKUPAJ :</t>
  </si>
  <si>
    <t>VODOVODNI PRIKLJUČEK</t>
  </si>
  <si>
    <t>GRADNJA VODOVODNEGA PRIKLJUČKA  ZA MEDGENERACIJSKI CENTER VEZENINE BLED</t>
  </si>
  <si>
    <t>TUJE STORITVE IN PREDDELA</t>
  </si>
  <si>
    <t>GRADBENA DELA</t>
  </si>
  <si>
    <t>MONTAŽNA DELA</t>
  </si>
  <si>
    <t>VODOVODNI MATERIAL</t>
  </si>
  <si>
    <t xml:space="preserve">OPOMBE:  
Posamezni ponudnik z oddajo ponudbe izjavlja, da bo predmeten objekt izvajal skladno s predmetno projektno dokumentacijo.
Popis je veljaven le v kombinaciji z vsemi grafičnimi prilogami, risbami, načrti, tehničnimi poročili in ostalimi sestavinami projekta (elaborati,...).
Vse cene so brez DDV!
Ponudnik mora pri pripravi ponudbe upoštevati vso veljavno zakonodajo in tehnične zahteve izvajalca javne službe oskrbe z vodo.
Vse naprave in elemente se mora dobaviti z vsemi ustreznimi certifikati, atesti, garancijami, navodili za obratovanje, vzdrževanje, posluževanje in servisiranje.
V cenah naj bodo všteti transportni in manipulativni stroški, pripravljalna in zaključna dela, zarisovanja, regulacija armatur.
Končna zunanja ureditev ni predmet tega popisa, pač pa je obdelana v posebnem načrtu.
Preboj betonske plošče objekta in vodotesna zatesnitev preboja ni predmet tega načrta vodovodnega priključka.
Vsa varovanja, zaščite,... drugih obstoječih komunalnih vodov na območju posega se izvedejo po navodilih in pod nadzorom upravljalcev teh vodov.
V popisu upoštevana gradnja v suhem vremenu.
IZKOPAN MATERIAL SE LAHKO ZA ZASIP UPORABI LE PO ODOBRITVI GEOTEHNIČNEGA NADZORA!
</t>
  </si>
  <si>
    <t>PRI VSEH IZKOPIH IN ZASIPIH JE POTREBNO FAKTOR RAZRAHLJIVOSTI (RAZSUTJA) UPOŠTEVATI V CENI NA ENOTO!
UPOŠTEVANA GRADNJA VODOVODNEGA PRIKLJUČKA Z VODOMERNIM JAŠKOM IN ZUNANJI INTERNI VODOVOD DO STENE OBJEKTA</t>
  </si>
  <si>
    <t>ENOTA</t>
  </si>
  <si>
    <t>KOLIČINA</t>
  </si>
  <si>
    <t>CENA</t>
  </si>
  <si>
    <t>ZNESEK</t>
  </si>
  <si>
    <t>Izdelava geodetskaga posnetka z vrisom v kataster.Vključena:
izmera, obdelava in priprava digitalnih podatkov (atributiranje, digitalna skica,…) priključkov, skladno z internimi tehničnimi izvajalca javne službe oskrbe z vodo. (skupaj 1 kos) 
KOMPLET</t>
  </si>
  <si>
    <t xml:space="preserve">Izdelava projekta izvedenih del (PID) v skladu z ZGO-1 in dopolnitvami, ter po zahtevah bodočega upravljalca (2 × v projektni obliki, 2 × v elektronski obliki). </t>
  </si>
  <si>
    <t>Nadzor izvajalca javne službe oskrbe z vodo pri gradnji priključka.
KOMPLET</t>
  </si>
  <si>
    <t>Zakoličba obstoječega javnega vodovoda s strani predstavnika upravljalca</t>
  </si>
  <si>
    <t>Geološko geomehanski nadzor pri gradnji vodovoda</t>
  </si>
  <si>
    <t>Druge tuje storitve, kot so  gradbiščna tabla, varnostni načrt,  geodetski posnetek novega stanja zemljišča, načrt gospodarjenja z odpadki, zakoličbe obstoječih komunalnih vodov, koordinacije… so upoštevane v načrtu stavbe</t>
  </si>
  <si>
    <t>Priprava gradbišča, odstranitev eventuelnih ovir in ureditev delovnega platoja. Po končanih delih se gradbišče pospravi in vzpostavi prvotno stanje.</t>
  </si>
  <si>
    <t xml:space="preserve">Zakoličba osi cevovoda z zavarovanjem osi, oznako horizontalnih in vertikalnih lomov, oznako vozlišč, odcepov in zakoličba mesta prevezave na obstoječi cevovod </t>
  </si>
  <si>
    <t>Postavitev gradbenih profilov na vzpostavljeno os trase cevovoda ter določitev nivoja za merjenje globine izkopa in polaganje cevovoda</t>
  </si>
  <si>
    <t>Prečno zavarovanje obstoječih komunalnih vodov v času gradnje pri polaganju vodovoda pod obst. komunalnimi vodi. Podpiranje z lesenimi gredami, podbetoniranje in obbetoniranje obstoječih komunalnih vodov, … , po navodilih upravljalca kom voda, ki ga vodovod prečka.</t>
  </si>
  <si>
    <t xml:space="preserve"> - elektrika (EKK)</t>
  </si>
  <si>
    <t xml:space="preserve"> - elektronske komunikacije (EKK)</t>
  </si>
  <si>
    <t>Črpanje vode iz vodovodnega jarka v času gradnje.
Obračun po dejanskih stroških</t>
  </si>
  <si>
    <t>12.</t>
  </si>
  <si>
    <t>Stroški zapore občinske ceste (hodnik za pešce) v času gradnje vodovodnega priključka. 
Vključno s pripravo elaborata in pridobitvijo dovoljenja za zaporo in ureditvijo prometnega režina v času gradnje z obvestili.
Komplet</t>
  </si>
  <si>
    <t>SKUPAJ TUJE STORITVE IN PREDDELA</t>
  </si>
  <si>
    <t>13.</t>
  </si>
  <si>
    <t>Rezanje asfaltne plasti debele 6-10 cm s talno diamantno žago.</t>
  </si>
  <si>
    <t>14.</t>
  </si>
  <si>
    <t>Porušitev in nakladanje na kamion asfaltne plasti v debelini 6-10 cm.
Z odvozom na deponijo in predajo v predelavo, vključno s plačilom takse.</t>
  </si>
  <si>
    <t>15.</t>
  </si>
  <si>
    <t>Strojni in delno (5%) ročni izkop jarka globine od -0,00 do 2,0 m v zemljini III.-IV. kategorije, z odlaganjem ob rob jarka. 
100% izkopa se vrši kot široki izkop 60°-70°. Širina dna izkopa je za izkop je DN+40cm oz. 50 cm. Z nakladanjem na kamion.</t>
  </si>
  <si>
    <t>izkop v zemljini III. Kat.</t>
  </si>
  <si>
    <t>Nakladanje na kamion in odvoz odvečnega izkopanega materiala na trajno gradbeno deponijo ali v predelavo (do 10 km) z razkladanjem in plačilom takse.
Upoštevano, da je 30% izkopanega materiala neprimernega za ponovno vgradnjo.</t>
  </si>
  <si>
    <t>Ročno planiranje dna jarka s točnostjo do 3 cm v projektiranem padcu.</t>
  </si>
  <si>
    <t>Nabava, dobava in polaganje geotekstila (natezna trdnost 14 kN/m)Material mora imeti CE oznako in izjavo o skladnosti.Upoštevati navodila geomehanika. Obračun po dejanskih stroških!</t>
  </si>
  <si>
    <t>19.</t>
  </si>
  <si>
    <t>Nabava, dobava in vgradnja kamnitih agregatov frakcije 0-16mm za izdelavo posteljice in obsipa cevi (po DVGW-W 400-2) vključno s strojnim utrjevanjem v plasteh do 20cm (do 95 % po standardnem Proctorjevem postopku). 
Vključno s prevozom do gradbišča (do 15km).</t>
  </si>
  <si>
    <t>20.</t>
  </si>
  <si>
    <t xml:space="preserve">Vgradnja obstoječega dobrega izkopanega materiala odloženega ob robu jarka z utrjevanjem v plasteh. </t>
  </si>
  <si>
    <t>21.</t>
  </si>
  <si>
    <t xml:space="preserve"> Nabava, dobava in vgradnja drobljeneca GW 0/31 - nevezana nosilna plast (po TSC 0.6.200.2003).  S komprimiranjem v slojih po 20 cm in fini pripravo za asfalt.
Obračun za 1m3 izvedenega nasipa. 
Faktor razrahljivosti je upoštevan v ceni na enoto.</t>
  </si>
  <si>
    <t>22.</t>
  </si>
  <si>
    <t>Nabava, dobava in vgradnja novega gramoznega materiala (0-125mm) dobre kvalitete za zasipavanje vodovodnega jarka, s komprimiranjem zemljine v slojih po 20 cm.Obračun za 1m3 izvedenega nasipa. Faktor razrahljivosti je upoštevan v ceni na enoto.</t>
  </si>
  <si>
    <t>23.</t>
  </si>
  <si>
    <t>Nabava, dobava in vgradnja poliestrskega vodovodnega jaška fi 1000mm, jašek pripravljen za montažo DN 40 pripravljenega na daljinsko odčitavanje (s podstavki za vodomera).
Vključno z nabavo, dobavo in montažo LTŽ pokrova 60/60cm (B125) z okvirjem in toplotne izolacije debeline min. 8cm pod pokrovom jaška, nerjaveče vstopne lestve s CE znakom (po SIST EN 14396:2004). V ceni upošteva na izvedba in zatesnitev vseh prebojev stene jaška.
Brez izkopa.</t>
  </si>
  <si>
    <t>24.</t>
  </si>
  <si>
    <t>Polaganje opozorilnega traka nad novo položenim cevovodom na globini cca 70 cm.</t>
  </si>
  <si>
    <t>25.</t>
  </si>
  <si>
    <t>Varovanje, zaščita obstoječih cestnih kap drugih inštalacij in pokrovov jaškov v času gradnje. Vključno s postavitvijo na končno niveleto.</t>
  </si>
  <si>
    <t>Vzpostavitev ceste v prvotno stanje (upoštevati navodila upravljalca, geomehanika in TS):</t>
  </si>
  <si>
    <t>26.</t>
  </si>
  <si>
    <t>Ureditev,fino planiranje, profiliranje in valjanje planuma s točnostjo +- 1,00 cm.</t>
  </si>
  <si>
    <t>27.</t>
  </si>
  <si>
    <t xml:space="preserve">Izvedba (nabava, dobava in vgrajevanje) nosilne plasti bitumenizirane zmesi.
npr: Izvedba nosilne plasti bituminizirane zmesi AC 16 base B 50/70, A3  v debelini 6 cm. </t>
  </si>
  <si>
    <t>28.</t>
  </si>
  <si>
    <t>Izvedba (nabava, dobava in vgrajevanje) obrabne in zaporne plasti bitumenizirane zmesi. 
npr. Izvedba obrabne in zaporne plasti bitumenizirane zmesi AC 11 surf B50/70, A3 v debelini 4 cm</t>
  </si>
  <si>
    <t>29.</t>
  </si>
  <si>
    <t>Izvedba zaščite okrog stikov jaškov, cestnih kap s finim asfaltom.</t>
  </si>
  <si>
    <t>30.</t>
  </si>
  <si>
    <t>Hladni obrizg asfalta na stiku obstoječega in novega.</t>
  </si>
  <si>
    <t>31.</t>
  </si>
  <si>
    <t>Prenos in vgradnja betonskih podstavkov, cestnih kap in podbetoniranje vodovodnih armatur (zasun) vključno s postavitvijo cestnih kap vodovodnih armatur na končno niveleto terena. Obbetoniranje krivin in podbetoniranje armatur z C30/37 po DVGW Arbeitsblatt GW310 (januar 2008)</t>
  </si>
  <si>
    <t>32.</t>
  </si>
  <si>
    <t>Nepredvidna gradbena dela (% gradbenih del)</t>
  </si>
  <si>
    <t>SKUPAJ GRADBENA DELA</t>
  </si>
  <si>
    <t>33.</t>
  </si>
  <si>
    <t xml:space="preserve">Prevoz in prenos vodovodnega materiala iz deponije do mesta </t>
  </si>
  <si>
    <t>34.</t>
  </si>
  <si>
    <t>Prenos, spuščanje in polaganje zaščitne cevi d90 v pripravljen jarek, ter poravnanje v vertikalni in horizontalni smeri</t>
  </si>
  <si>
    <t>35.</t>
  </si>
  <si>
    <t>Montaža cevi d50 v položeno zaščitno cev d90, vključno z montažo vodotesnih tesnil (2×)</t>
  </si>
  <si>
    <t>36.</t>
  </si>
  <si>
    <t>Montaža cevi d40 v položeno zaščitno cev d90, vključno z montažo vodotesnih tesnil (2×)</t>
  </si>
  <si>
    <t>37.</t>
  </si>
  <si>
    <t>Montaža reducirnih spojk in kolena, pri navezavi na obstoječ odcep PEd90. Vključen tudi prerez in skrajšanje obstoječe cevi.</t>
  </si>
  <si>
    <t>38.</t>
  </si>
  <si>
    <t>Montaža vodovodne armature, fitingov  in vodomera vzunanjem vodomernem jašku po specifikaciji (6/4").</t>
  </si>
  <si>
    <t>39.</t>
  </si>
  <si>
    <t>Nabava, dobava in montaža montažnega betonskega podstavka (h=70cm; a x b = 35 x 35cm) za vodovodno armaturo v jašku z vodomerom.</t>
  </si>
  <si>
    <t>40.</t>
  </si>
  <si>
    <t>Tlačni preizkus položenega cevovoda po standardu SIST EN 805:2000 (z upoštevanjem pravilnika upravljalca vodovoda). Vključno s pridobitvijo zapisnika in potrdila.(priključek 22m)</t>
  </si>
  <si>
    <t>41.</t>
  </si>
  <si>
    <t xml:space="preserve">Dezifekcija položenega cevovoda, vključno z pridobitvijo ustreznega potrdila. </t>
  </si>
  <si>
    <t>42.</t>
  </si>
  <si>
    <t>Nepredvidna montažna dela (% montažnih del)</t>
  </si>
  <si>
    <t>SKUPAJ MONTAŽNA DELA</t>
  </si>
  <si>
    <t>43.</t>
  </si>
  <si>
    <t>Nabava in transport tlačnih vodovodnih cevi PE100; SDR17; PN10 (po SIST EN 12201-1:2011, SIST EN 12201-2:2011 in SIST ISO 4427), na kolutu. 
Cevi morajo imeti ustrezen certifikat.</t>
  </si>
  <si>
    <t>PE100d40 (zunanji int. vodovod 23,27m)</t>
  </si>
  <si>
    <t xml:space="preserve">PE100d50 (priključek 8,75m </t>
  </si>
  <si>
    <t>PE100d90 (zaščitna cev; priključek 8,75m + zunanji int. vodovod 23,27m)</t>
  </si>
  <si>
    <t>44.</t>
  </si>
  <si>
    <t>Vodovodna armatura pri navezavi na obstoječ vodovodni odcep PE d90</t>
  </si>
  <si>
    <t>Reducirna spojka d90-63</t>
  </si>
  <si>
    <t xml:space="preserve">Reducirna spojka d63-50
</t>
  </si>
  <si>
    <t>Koleno s spojkama 90°; d50</t>
  </si>
  <si>
    <t>45.</t>
  </si>
  <si>
    <t>Vodovodna armatura v zunanjem vodomernem jašku in ostali droben material</t>
  </si>
  <si>
    <t>kroglični ventil 6/4"</t>
  </si>
  <si>
    <t>kroglični ventil 6/4" z izpustom</t>
  </si>
  <si>
    <t>spojka d50-6/4"(z)</t>
  </si>
  <si>
    <t>dvojna spojka za vodomer 2"-6/4"</t>
  </si>
  <si>
    <t>tesnilo za prehod cevi d90/d40</t>
  </si>
  <si>
    <t>tesnilo za prehod cevi d90/d50</t>
  </si>
  <si>
    <t>46.</t>
  </si>
  <si>
    <t>Vodomer DN40 (npr. APATOR  tip JS-NKP 16 Master C+ (Q3=16m3/uro, Q4=20m3/uro; Q1 =100l/uro) s pripadajočim nosilcem za vodomer</t>
  </si>
  <si>
    <t>DN40 (Q3=16 m3/uro)</t>
  </si>
  <si>
    <t>47.</t>
  </si>
  <si>
    <t xml:space="preserve">Material za daljinsko odčitavanje vodomerov, vključno z vgradnjo, programiranjem in izdelavo poročila
 - REED senzor za vodomer
 - radio modul </t>
  </si>
  <si>
    <t>48.</t>
  </si>
  <si>
    <t>Stroški transporta vodovodnih armatur in fazonskih kosov.</t>
  </si>
  <si>
    <t>49.</t>
  </si>
  <si>
    <t>Nepredviden vodovodni material (% vodovodnega materiala)</t>
  </si>
  <si>
    <t>SKUPAJ VODOVODNI MATERIAL</t>
  </si>
  <si>
    <t>ELEKTRIČNE INŠTALACIJE IN OPREMA</t>
  </si>
  <si>
    <t>MOČNOSTNE INŠTALACIJE SKUPAJ:</t>
  </si>
  <si>
    <t>SIGNALNOKOMUNIKACIJSKE INŠTALACIJE SKUPAJ:</t>
  </si>
  <si>
    <t>SPLOŠNO:</t>
  </si>
  <si>
    <t>Pred naročilom je potrebno natančno preveriti rešitev postavitve in montaže vezano na dokončni načrt arhitekture.</t>
  </si>
  <si>
    <t>V enotinih cenah mora biti vključena: dobava in montaža, pripravljalna in zaključna dela, označevanje, zarisovanja, dolbenje v beton, priklopi po enopolnih in vezalnih shemah, transporti, preizkusi, meritve, manipulativni stroški, drobni material, testiranje, spuščanje v pogon, šolanje, obratovalna navodila, pridobivanje potrdil o brezhibnosti.</t>
  </si>
  <si>
    <t>Stikala in vtičnice morajo biti iz istega proizvodnega programa.</t>
  </si>
  <si>
    <t>V primeru spremembe opreme, mora izvajalec predelati sheme na novo opremo.</t>
  </si>
  <si>
    <t>MOČNOSTNE INŠTALACIJE</t>
  </si>
  <si>
    <t>Pos</t>
  </si>
  <si>
    <t>Nivo</t>
  </si>
  <si>
    <t>Ime, opis in komentarji</t>
  </si>
  <si>
    <t>kol. skupaj</t>
  </si>
  <si>
    <t>EUR/enoto</t>
  </si>
  <si>
    <t>Skupaj</t>
  </si>
  <si>
    <t>SVETILKE</t>
  </si>
  <si>
    <t>Splošen opis, ki velja za vse svetilke</t>
  </si>
  <si>
    <t>Vgradi se lahko oprema  proizvajalcev, ki imajo ustrezne ateste za svetilke po slovenski zakonodaji in kvalitetno ustrezajo tehničnemu opisu.</t>
  </si>
  <si>
    <t>Projektant elektroinštalacij, arhitekt in oblikovalec svetlobe morajo pred dobavo in vgradnjo  potrditi vse vzorce svetilk.</t>
  </si>
  <si>
    <t>Vse svetilke morajo imeti garancijo vsaj 5 let.</t>
  </si>
  <si>
    <t>Vse svetilke morajo imeti življenjsko dobo vsaj 50.000h</t>
  </si>
  <si>
    <t>Montažni pribor (pritrditvena ploščica za montažo svetila iz Fe pločevine dim. 3 / 50 / 150 mm ( 2 kosa / svetilo ), barvana črno, ploščica vijačena na leseno masivo - letve stropa), montaža, ustrezni napajalniki in sijalke so vključeni v ponudbo</t>
  </si>
  <si>
    <t>Stopnja zaščite IP mora biti enaka ali večja od predpisane.</t>
  </si>
  <si>
    <t>Za detajlne informacije glej katalog svetilk!</t>
  </si>
  <si>
    <t>S2</t>
  </si>
  <si>
    <t xml:space="preserve">Nadgradna svetilka okrogle oblike z ohišjem iz polikarbonata, z optiko iz satiniranega opalnega polikarbonatnega difuzorja (SOP), LED moduli z integriranim visoko učinkovitim LED konverterjem s konstantnim tokom (FO).
Minimalni svetlobni tok je 1500lm, maksimalna moč je 13W, temperatura barve svetlobe je 4000K, dimenzija je: Φ285mm.
CRI&gt;80, MacAdam ≤3, 50.000h L80 B10.
Zaščita je IP 65 po IEC 529 </t>
  </si>
  <si>
    <t>Kot npr.: INTRA Tip: Etea DI 1450 lm 13 W 830 FO IP65 white</t>
  </si>
  <si>
    <t>S3</t>
  </si>
  <si>
    <t xml:space="preserve">Nadgradna industrijska linijska vodotesna svetilka iz poliestra, z zaščitno kapo iz polikarbonata in LED moduli, z integriranim visoko učinkovitim LED konverterjem s kostantnim tokom (FO).
Minimalni svetlobni tok je 3200lm, maksimalna moč je 27W, temperatura barve svetlobe je 4000K, dimenzija je: 1277mm.
CRI&gt;80, MacAdam ≤3, 50.000h L80 B10.
Zaščita je IP 66 po IEC 529 </t>
  </si>
  <si>
    <t>Kot npr.: 3Filippi, Tip: 5700 3250 lm 27W 840 FO 1277mm IP66</t>
  </si>
  <si>
    <t>S7.1</t>
  </si>
  <si>
    <t>a</t>
  </si>
  <si>
    <t xml:space="preserve">Vgradna (R) downlight svetilka okrogle oblike z ohišjem iz polikarbonata, ojačana s steklenimi vlakni, z optiko iz satiniranega opalnega difuzorja (SOP), LED moduli s priloženim visoko učinkovitim LED konverterjem s konstantnim tokom (FO).
Minimalni svetlobni tok je 1150lm, maksimalna moč je 14W,  temperatura barve svetlobe je 3000K, dimenzija je: Φ240mm.
CRI&gt;80, MacAdam ≤3, 50.000h L80 B10.
Zaščita je IP 44 po IEC 529 </t>
  </si>
  <si>
    <t>b</t>
  </si>
  <si>
    <t>Driver U20 20W 250-700mA 2-54V FO</t>
  </si>
  <si>
    <t>Kot npr.: INTRA, Tip: Nitor RV Flat SOP 930-1950 lm 9-25 W 350-900 mA 28 V 830 IP44 white/white</t>
  </si>
  <si>
    <t>S7.2</t>
  </si>
  <si>
    <t xml:space="preserve">Vgradna (R) downlight svetilka okrogle oblike z ohišjem iz polikarbonata, ojačana s steklenimi vlakni, z optiko iz satiniranega opalnega difuzorja (SOP), LED moduli s priloženim visoko učinkovitim LED konverterjem s konstantnim tokom (FO).
Minimalni svetlobni tok je 1550lm, maksimalna moč je 21W,  temperatura barve svetlobe je 3000K, dimenzija je: Φ240mm.
CRI&gt;80, MacAdam ≤3, 50.000h L80 B10.
Zaščita je IP 44 po IEC 529 </t>
  </si>
  <si>
    <t>S8a</t>
  </si>
  <si>
    <t>Nadgradna svetilka linijske oblike za montažo pod viseče omarice, dislociran napajalnik, 20W/m LED board, 1400lm/m, 5000K Zaščita je IP 20 po IEC 529</t>
  </si>
  <si>
    <t>Kot npr.: INTRA, Tip:  LINELED CS Z1 ali enakovredno</t>
  </si>
  <si>
    <t>Lineled CS OP 28W 24V 3500K 2025mm white</t>
  </si>
  <si>
    <t>Driver LC 60W 24V FO</t>
  </si>
  <si>
    <t>S8b</t>
  </si>
  <si>
    <t>Lineled line CS OP 21W 24V 3500K 1523mm white</t>
  </si>
  <si>
    <t>S8c</t>
  </si>
  <si>
    <t>Lineled CS OP 35W 24V 3500K 2527mm white</t>
  </si>
  <si>
    <t>S13D</t>
  </si>
  <si>
    <t xml:space="preserve">Nadgradna linijska svetilka z ohišjem iz ekstrudiranega aluminija, prašno barvana, z optiko iz satiniranega opalnega difuzorja (SOP) in LED moduli PCB LED, s priloženim visoko učinkovitim LED konverterjem s krmiljenim tokom preko protokola DALI.
Minimalni svetlobni tok je 2800lm, maksimalna moč je 41W, temperatura barve svetlobe je 3000K, dimenzija je: 1415mm.
CRI&gt;80, MacAdam ≤3, 50.000h L80 B10.
Zaščita je IP 20 po IEC 529 </t>
  </si>
  <si>
    <t>Kot npr.: INTRA, Tip: Kalis 36 DR SOP 2850 lm 41W 830 L1415mm DALI IP20 white</t>
  </si>
  <si>
    <t>S14</t>
  </si>
  <si>
    <t xml:space="preserve">Nadgradna linijska svetilka z ohišjem iz ekstrudiranega aluminija, prašno barvana, z optiko iz satiniranega opalnega difuzorja (SOP) in LED moduli PCB LED, s priloženim visoko učinkovitim LED konverterjem s kostantnim tokom (FO).
Minimalni svetlobni tok je 3350lm, maksimalna moč je 50W, temperatura barve svetlobe je 3000K, dimenzija je: 1695mm.
CRI&gt;80, MacAdam ≤3, 50.000h L80 B10.
Zaščita je IP 20 po IEC 529 </t>
  </si>
  <si>
    <t>Kot npr.: INTRA, Tip: Kalis 36 DR SOP 3400 lm 50W 830 L1695mm FO IP20 white</t>
  </si>
  <si>
    <t>S14D</t>
  </si>
  <si>
    <t>Nadgradna linijska svetilka z ohišjem iz ekstrudiranega aluminija, prašno barvana, z optiko iz satiniranega opalnega difuzorja (SOP) in LED moduli PCB LED, s priloženim visoko učinkovitim LED konverterjem s krmiljenim tokom preko protokola DALI.
Minimalni svetlobni tok je 3350lm, maksimalna moč je 50W, temperatura barve svetlobe je 3000K, dimenzija je: 1695mm.
CRI&gt;80, MacAdam ≤3, 50.000h L80 B10.
Zaščita je IP 20 po IEC 529</t>
  </si>
  <si>
    <t>Kot npr.: INTRA, Tip: Kalis 36 DR SOP 3400 lm 50W 830 L1695mm DALI IP20 white</t>
  </si>
  <si>
    <t>S15</t>
  </si>
  <si>
    <t xml:space="preserve">Nadgradna linijska svetilka z ohišjem iz ekstrudiranega aluminija, prašno barvana, z optiko iz satiniranega opalnega difuzorja (SOP) in LED moduli PCB LED, s priloženim visoko učinkovitim LED konverterjem s kostantnim tokom (FO).
Minimalni svetlobni tok je 2250lm, maksimalna moč je 33W, temperatura barve svetlobe je 3000K, dimenzija je: 1135mm.
CRI&gt;80, MacAdam ≤3, 50.000h L80 B10.
Zaščita je IP 20 po IEC 529 </t>
  </si>
  <si>
    <t>Kot npr.: INTRA, Tip:Kalis 36 DR SOP 2300 lm 33W 830 L1135mm FO IP20 white</t>
  </si>
  <si>
    <t>S16</t>
  </si>
  <si>
    <t xml:space="preserve">Nadgradna linijska svetilka z ohišjem iz ekstrudiranega aluminija, prašno barvana, z optiko iz satiniranega opalnega difuzorja (SOP) in LED moduli PCB LED, s priloženim visoko učinkovitim LED konverterjem s kostantnim tokom (FO).
Minimalni svetlobni tok je 1650lm, maksimalna moč je 24W, temperatura barve svetlobe je 3000K, dimenzija je: 855mm.
CRI&gt;80, MacAdam ≤3, 50.000h L80 B10.
Zaščita je IP 20 po IEC 529 </t>
  </si>
  <si>
    <t>Kot npr.: INTRA, Tip: Kalis 36 DR SOP 1700 lm 24W 830 L855mm FO IP20 white</t>
  </si>
  <si>
    <t>S16D</t>
  </si>
  <si>
    <t xml:space="preserve">Nadgradna linijska svetilka z ohišjem iz ekstrudiranega aluminija, prašno barvana, z optiko iz satiniranega opalnega difuzorja (SOP) in LED moduli PCB LED, s priloženim visoko učinkovitim LED konverterjem s krmiljenim tokom preko protokola DALI.
Minimalni svetlobni tok je 1650lm, maksimalna moč je 24W, temperatura barve svetlobe je 3000K, dimenzija je: 855mm.
CRI&gt;80, MacAdam ≤3, 50.000h L80 B10.
Zaščita je IP 20 po IEC 529 </t>
  </si>
  <si>
    <t>Kot npr.: INTRA, Tip: Kalis 36 DR SOP 1700 lm 24W 830 L855mm DALI IP20 white</t>
  </si>
  <si>
    <t>S17D</t>
  </si>
  <si>
    <t xml:space="preserve">Nadgradna linijska svetilka z ohišjem iz ekstrudiranega aluminija, prašno barvana, z mikro-prizmatično polikarbonatno optiko (MPR) in LED moduli PCB LED, s priloženim visoko učinkovitim LED konverterjem s krmiljenim tokom preko protokola DALI.
Minimalni svetlobni tok je 2850lm, maksimalna moč je 33W, temperatura barve svetlobe je 3000K, dimenzija je: 1135mm.
CRI&gt;80, MacAdam ≤3, 50.000h L80 B10.
Zaščita je IP 20 po IEC 529 </t>
  </si>
  <si>
    <t>Kot npr.: INTRA, Tip: Kalis 36 DR MPR 2900 lm 33W 830 L1135mm DALI IP20 white</t>
  </si>
  <si>
    <t>S18D</t>
  </si>
  <si>
    <t xml:space="preserve">Nadgradna linijska svetilka z ohišjem iz ekstrudiranega aluminija, prašno barvana, z mikro-prizmatično polikarbonatno optiko (MPR) in LED moduli PCB LED, s priloženim visoko učinkovitim LED konverterjem s krmiljenim tokom preko protokola DALI.
Minimalni svetlobni tok je 3550lm, maksimalna moč je 41W, temperatura barve svetlobe je 3000K, dimenzija je: 1415mm.
CRI&gt;80, MacAdam ≤3, 50.000h L80 B10.
Zaščita je IP 20 po IEC 529 </t>
  </si>
  <si>
    <t>Kot npr.: INTRA, Tip: Kalis 36 DR MPR 3600 lm 41W 830 L1415mm DALI IP20 white</t>
  </si>
  <si>
    <t>S19D</t>
  </si>
  <si>
    <t xml:space="preserve">Nadgradna linijska svetilka z ohišjem iz ekstrudiranega aluminija, prašno barvana, z mikro-prizmatično polikarbonatno optiko (MPR) in LED moduli PCB LED, s priloženim visoko učinkovitim LED konverterjem s krmiljenim tokom preko protokola DALI.
Minimalni svetlobni tok je 4250lm, maksimalna moč je 50W, temperatura barve svetlobe je 3000K, dimenzija je: 1695mm.
CRI&gt;80, MacAdam ≤3, 50.000h L80 B10.
Zaščita je IP 20 po IEC 529 </t>
  </si>
  <si>
    <t>Kot npr.: INTRA, Tip: Kalis 36 DR MPR 4300 lm 50W 830 L1695mm DALI IP20 white</t>
  </si>
  <si>
    <t>S20.1</t>
  </si>
  <si>
    <t xml:space="preserve">Vgradna (R) reflektorska svetilka z ohišjem iz ekstrudiranega aluminija, prašno barvana, metalizirana polikarbonatna optika z visoko učinkovitim COB LED modulom.
Minimalni svetlobni tok je 620lm, maksimalna moč je 6W, temperatura barve svetlobe je 3000K, dimenzija je: Φ 60mm
CRI&gt;80, MacAdam ≤3, 50.000h L80 B10.
Zaščita je IP 20 po IEC 529 </t>
  </si>
  <si>
    <t>Kot npr.: INTRA, Tip: Pipes RV XS 650 lm 6W 350mA 18,6V 830 60° IP20 white</t>
  </si>
  <si>
    <t>S20.2</t>
  </si>
  <si>
    <t xml:space="preserve">Vgradna (R) reflektorska svetilka z ohišjem iz ekstrudiranega aluminija, prašno barvana, metalizirana polikarbonatna optika z visoko učinkovitim COB LED modulom.
Minimalni svetlobni tok je 580lm, maksimalna moč je 6W, temperatura barve svetlobe je 3000K, dimenzija je: Φ 60mm
CRI&gt;80, MacAdam ≤3, 50.000h L80 B10.
Zaščita je IP 44 po IEC 529 </t>
  </si>
  <si>
    <t>Kot npr.: INTRA, Tip: Pipes RV XS 600 lm 6W 350mA 18,6V 830 60° IP44 white</t>
  </si>
  <si>
    <t>S21</t>
  </si>
  <si>
    <t xml:space="preserve">Nadgradna (C) linijska svetilka z ohišjem iz ekstrudiranega aluminija, prašno barvana, z optiko iz satiniranega opalnega difuzorja (SOP) in LED moduli PCB LED, z integriranim visoko učinkovitim LED konverterjem s kostantnim tokom (FO).
Minimalni svetlobni tok je 900lm, maksimalna moč je 11W, temperatura barve svetlobe je 3000K, dimenzija je: 575mm.
CRI&gt;80, MacAdam ≤3, 50.000h L80 B10.
Zaščita je IP 40 po IEC 529 </t>
  </si>
  <si>
    <t>Kot npr.: INTRA, Tip: Minus C 920 lm 11W 830 L575mm IP40 white</t>
  </si>
  <si>
    <t>S22</t>
  </si>
  <si>
    <t xml:space="preserve">Nadgradna linijska svetilka z ohišjem iz ekstrudiranega aluminija, prašno barvana, z mikro-prizmatično polikarbonatno optiko (MPR) in LED moduli PCB LED, s priloženim visoko učinkovitim LED konverterjem s kostantnim tokom (FO).
Minimalni svetlobni tok je 2150lm, maksimalna moč je 24W, temperatura barve svetlobe je 3000K, dimenzija je: 855mm.
CRI&gt;80, MacAdam ≤3, 50.000h L80 B10.
Zaščita je IP 20 po IEC 529 </t>
  </si>
  <si>
    <t>Kot npr.:INTRA, Tip: Kalis 36 DR MPR 2200 lm 24W 830 L855mm FO IP20 white</t>
  </si>
  <si>
    <t>S22D</t>
  </si>
  <si>
    <t xml:space="preserve">Nadgradna linijska svetilka z ohišjem iz ekstrudiranega aluminija, prašno barvana, z mNadgradna linijska svetilka z ohišjem iz ekstrudiranega aluminija, prašno barvana, z mikro-prizmatično polikarbonatno optiko (MPR) in LED moduli PCB LED, s priloženim visoko učinkovitim LED konverterjem s krmiljenim tokom preko protokola DALI.
Minimalni svetlobni tok je 2150lm, maksimalna moč je 24W, temperatura barve svetlobe je 3000K, dimenzija je: 855mm.
CRI&gt;80, MacAdam ≤3, 50.000h L80 B10.
Zaščita je IP 20 po IEC 529 </t>
  </si>
  <si>
    <t>Kot npr.:INTRA, Tip: Kalis 36 DR MPR 2200 lm 24W 830 L855mm DALI IP20 white</t>
  </si>
  <si>
    <t>S24D</t>
  </si>
  <si>
    <t xml:space="preserve">Spuščena (S) svetilka kvadratne oblike z ohišjem iz ekstrudiranega aluminija, prašno barvana, z mikro-prizmatično polikarbonatno optiko (DPR) in LED moduli PCB LED, z integriranim visoko učinkovitim LED konverterjem s krmiljenim tokom preko protokola DALI.
Minimalni svetlobni tok je 3550lm, maksimalna moč je 31W, temperatura barve svetlobe je 3000K, dimenzija je: 584x584mm.
CRI&gt;80, MacAdam ≤3, 50.000h L80 B10.
Zaščita je IP 20 po IEC 529 </t>
  </si>
  <si>
    <t>Kot npr.: INTRA, Tip: Canvas S DPR 3600 lm 31W 830 584x584mm DALI IP20 white/white</t>
  </si>
  <si>
    <t>S25</t>
  </si>
  <si>
    <t xml:space="preserve">Tračna (T) reflektorska svetilka z ohišjem iz ekstrudiranega aluminija, prašno barvana, metalizirana polikarbonatna optika z visoko učinkovitim COB LED modulom in z integriranim visoko učinkovitim LED konverterjem z vgrajeno tipko za krmiljenje toka TD.
Minimalni svetlobni tok je 2550lm, maksimalna moč je 30W, temperatura barve svetlobe je 3000K, dimenzije so:331x40x136mm
CRI&gt;80, MacAdam ≤3, 50.000h L80 B10.
Zaščita je IP 20 po IEC 529 
CRI&gt;80, MacAdam ≤3, 50.000h L80 B10.
Zaščita je IP 20 po IEC 529 </t>
  </si>
  <si>
    <t>Kot npr.: INTRA, Tip: Deux Pieces T 2600 lm 30W 830 TD 38° white</t>
  </si>
  <si>
    <t>T1</t>
  </si>
  <si>
    <t>9000-3 surface track 3000 mm white</t>
  </si>
  <si>
    <t>Joint element 9003 white</t>
  </si>
  <si>
    <t>End power feed L 9001 white</t>
  </si>
  <si>
    <t>d</t>
  </si>
  <si>
    <t>End cap 9004 white</t>
  </si>
  <si>
    <t>e</t>
  </si>
  <si>
    <t>Susp 9000-KIT4-1,5 AAG</t>
  </si>
  <si>
    <t>T2</t>
  </si>
  <si>
    <t>9000-2 surface track 2000 mm white</t>
  </si>
  <si>
    <t>S26</t>
  </si>
  <si>
    <t xml:space="preserve">Vgradna (R) linijska svetilka z ohišjem iz ekstrudiranega aluminija, prašno barvana, z optiko iz satiniranega opalnega difuzorja (SOP) in LED moduli PCB LED, s priloženim visoko učinkovitim LED konverterjem s kostantnim tokom (FO).
Minimalni svetlobni tok je 2600lm, maksimalna moč je 41W, temperatura barve svetlobe je 3000K, dimenzija je: 1428mm.
CRI&gt;80, MacAdam ≤3, 50.000h L80 B10.
Zaščita je IP 44 po IEC 529 </t>
  </si>
  <si>
    <t>Kot npr.: INTRA, Tip: Kalis 65 RV SOP 2650 lm 41W 830 L1428mm FO IP44 white</t>
  </si>
  <si>
    <t>S27</t>
  </si>
  <si>
    <t xml:space="preserve">Vgradna (R) linijska svetilka z ohišjem iz ekstrudiranega aluminija, prašno barvana, z optiko iz satiniranega opalnega difuzorja (SOP) in LED moduli PCB LED, s priloženim visoko učinkovitim LED konverterjem s kostantnim tokom (FO).
Minimalni svetlobni tok je 1550lm, maksimalna moč je 24W, temperatura barve svetlobe je 3000K, dimenzija je: 868mm.
CRI&gt;80, MacAdam ≤3, 50.000h L80 B10.
Zaščita je IP 44 po IEC 529 </t>
  </si>
  <si>
    <t>Kot npr.: INTRA, Tip: Kalis 65 RV SOP 1600 lm 24W 830 L868mm FO IP44 white</t>
  </si>
  <si>
    <t>S28</t>
  </si>
  <si>
    <t xml:space="preserve">Tračna (T) reflektorska svetilka z ohišjem iz ekstrudiranega aluminija, prašno barvana, metalizirana polikarbonatna optika z visoko učinkovitim COB LED modulom in z integriranim visoko učinkovitim LED konverterjem s krmiljenim tokom preko protokola DALI.
Minimalni svetlobni tok je 2550lm, maksimalna moč je 28W, temperatura barve svetlobe je 3000K, dimenzije so:Φ100mm
CRI&gt;80, MacAdam ≤3, 50.000h L80 B10.
Zaščita je IP 20 po IEC 529 </t>
  </si>
  <si>
    <t>Kot npr.: INTRA, Tip: Pipes T S DECO 2600 lm 28W 830 DALI 36° white</t>
  </si>
  <si>
    <t>S29</t>
  </si>
  <si>
    <t xml:space="preserve">Linijska asimetrična svetilka z ohišjem iz ekstrudiranega aluminija, prašno barvana, z optiko iz satiniranega opalnega difuzorja (SOP) in LED moduli PCB LED, s priloženim visoko učinkovitim LED konverterjem s krmiljenim tokom preko protokola DALI.
Minimalni svetlobni tok je 2550lm, maksimalna moč je 42W, temperatura barve svetlobe je 3000K, dimenzije so:2502x38x12mm
CRI&gt;80, MacAdam ≤3, 50.000h L80 B10.
Zaščita je IP 40 po IEC 529 </t>
  </si>
  <si>
    <t>Kot npr.: INTRA, Tip: Cove 12V SOP 2600lm 42W 24V 830 L2502mm PCB IP40 white</t>
  </si>
  <si>
    <t>Driver LCA 60W 24V DALI</t>
  </si>
  <si>
    <t>Cove-edge supply wire with female connector L=1500mm</t>
  </si>
  <si>
    <t>Cove-edge supply wire with male connector L=1500mm</t>
  </si>
  <si>
    <t>Pred dobavo je potrebno varnostno razsvetljavo uskladiti z notranjo razsvetljavo.</t>
  </si>
  <si>
    <t>Zasilna razsvetljava</t>
  </si>
  <si>
    <t>Centralna enota SU 6 NET E30. Naprava za centralno napajanje varnostne razsvetljave din-Sicherheitstechnik po DIN VDE 0108. Enota nameščena v ohišju z certificirano ohranitvijo funkcije E30. Mikroprocesorska enota za nadzor. PLC tehnologija omogoča mešanje trajnega in pripravnega spoja na enem tokokrogu. Sistem omogoča avtomatsko adresiranje s centralnega mesta. Možnost dimanja vsake svetilke iz centralne enote. 6 izhodnih tokokrogov, izhodne napetosti 24V DC za priključitev din PLC 24 LED svetilk. Tekstovni prikazovalnik s statusnimi informacijami serijsko v slovenskem jeziku. Vgrajen WEB-vmesnik za nadzor preko spleta. Vključno z baterijsko omarico in baterijskim sistemom 24V za 1 uro. 
Mere VxŠxG 830 mm x 480 mm x 276 mm
Tip: din-Sicherheitstechnik; SU 6 NET E30
Garancija na kompletni sistem 6 let ob rednih letnih pregledih s strani proizvajalca.</t>
  </si>
  <si>
    <r>
      <t>SU.F3</t>
    </r>
    <r>
      <rPr>
        <sz val="10"/>
        <rFont val="Arial Narrow"/>
        <family val="2"/>
        <charset val="238"/>
      </rPr>
      <t xml:space="preserve"> Javljalec za daljinski prikaz statusa in blokiranje naprave.</t>
    </r>
  </si>
  <si>
    <t>Dobava in vgradnja. Nadometna razvodna doza OBO Bettermann velikosti 151x117x67mm oranžne barve - ognjeodporna E30/E90 v skladu z DIN 4102-12, halogen FREE, IP65 zaščito, z vgrajenimi vrstnimi sponkami 5x6mm2, ter uvodi 8xM25 in 2xM32. Doza za ohranitev delovanja naprav Firebox s keramično priključnico, odporna proti visokim temperaturam, s priloženimi vijačnimi sidri, za montažo v beton, zid, apneni peščenec in opeko.</t>
  </si>
  <si>
    <r>
      <t xml:space="preserve">Programiranje sistema, spuščanje v pogon in uvajanje operaterja, </t>
    </r>
    <r>
      <rPr>
        <sz val="10"/>
        <rFont val="Arial Narrow"/>
        <family val="2"/>
        <charset val="238"/>
      </rPr>
      <t>poimenovanje svetilk do 200 znakov. Navezava na obstoječi sistem CNS. Opravi pooblaščena oseba proizvajalca</t>
    </r>
  </si>
  <si>
    <t>Sistemske svetilke in moduli</t>
  </si>
  <si>
    <t>Vse svetilke imajo vključen adresni modul za posamični nadzor in upravljanje. Svetilke s 24V DC napetostjo. AVTOMATSKO ADRESIRANJE s centralnega mesta. Možnost mešanja trajnega in pripravnega spoja na enem tokokrogu, možna enostavna sprememba programiranja preko centralne enote oz. osebnega računalnika. Možnost dimanja vsake svetilke. 
Garancija 6 let na vse LED svetilke.</t>
  </si>
  <si>
    <t>Z1X</t>
  </si>
  <si>
    <r>
      <t xml:space="preserve">LED varnostna svetilka s prosojno kapo, zaščita IP 42 (IP 65 z dodatkom), mehanska zaščita IK 07. Dovoljeno temperaturno območje uporabe -15oC do + 40oC. Dovoljena priključna napetost 24V DC (PLC24). Stenska ali stropna montaža. Kompletno s setom piktogramov razpoznavnosti 22 m (SIST EN 1838). LED svetlobni vir 3,6W.; svetilnost minimalno 315 lm. Svetilka omogoča mešano programiranje trajnega in pripravnega spoja na istem tokokrogu brez dodatnega kabliranja. Set priključnih sponk za linijsko vezavo 2 x 3 x 2,5mm2. 
Tip: din-Sicherheitstechnik; </t>
    </r>
    <r>
      <rPr>
        <b/>
        <sz val="10"/>
        <rFont val="Arial Narrow"/>
        <family val="2"/>
        <charset val="238"/>
      </rPr>
      <t>BASIC-E-LED SL/RZ-PLC</t>
    </r>
  </si>
  <si>
    <r>
      <t xml:space="preserve">Pribor za povečano IP zaščito svetilk BASIC LED. Sestoji iz tesnila, uvodnice in dveh montažnih ploščic za pritrditev svetilke brez vrtanja skozi ohišje svetilke. 
Tip: din-Sicherheitstechnik; </t>
    </r>
    <r>
      <rPr>
        <b/>
        <sz val="10"/>
        <rFont val="Arial Narrow"/>
        <family val="2"/>
        <charset val="238"/>
      </rPr>
      <t>BASIC-IP</t>
    </r>
  </si>
  <si>
    <t>Z1</t>
  </si>
  <si>
    <r>
      <t xml:space="preserve">LED varnostna svetilka s prosojno kapo, zaščita IP 42 (IP 65 z dodatkom), mehanska zaščita IK 07. Dovoljeno temperaturno območje uporabe -15oC do + 40oC. Dovoljena priključna napetost 24V DC (PLC24). Stenska ali stropna montaža. Kompletno s setom piktogramov razpoznavnosti 22 m (SIST EN 1838). LED svetlobni vir 3,6W.; svetilnost minimalno 315 lm. Svetilka omogoča mešano programiranje trajnega in pripravnega spoja na istem tokokrogu brez dodatnega kabliranja. Set priključnih sponk za linijsko vezavo 2 x 3 x 2,5mm2. 2,5mm2. 
Tip: din-Sicherheitstechnik; </t>
    </r>
    <r>
      <rPr>
        <b/>
        <sz val="10"/>
        <rFont val="Arial Narrow"/>
        <family val="2"/>
        <charset val="238"/>
      </rPr>
      <t>BASIC-E-LED RZ2-PLC</t>
    </r>
  </si>
  <si>
    <t>Z6V</t>
  </si>
  <si>
    <t>LED varnostna svetilka s prosojno kapo. Ohišje iz polikarbonata bele barve RAL 9003, difuzor iz prosojnega polikarbonata. Nadgradna, modularno sestavljena svetilka zaščite IP 65, mehanska zaščita IK 07. Dovoljeno temperaturno območje uporabe -15oC do +40oC. Dovoljena priključna napetost 24V DC +/-20% (PLC24). Simetrična optika za enakomerno osvetljevanje poti umika in prostorov. Svetlobni vir: 15 x Mid-Power LED 1W; skupna svetilnost minimalno 187,5 lm. Hlajenje LED vira s posebno toplotno prevodno umetno maso za zanesljivo delovanje v trajnem spoju. Svetilka omogoča mešano programiranje trajnega in pripravnega spoja na istem tokokrogu brez dodatnega kabliranja. Set priključnih sponk za linijsko vezavo 2 x 3 x 2,5 mm2. 
Tip: din-Sicherheitstechnik; CONCEPT 2-AP3-LED-PLC</t>
  </si>
  <si>
    <t>Pribor za popolno vgradnjo svetilk CONCEPT v sekundarne stropove. 
Tip: din-Sicherheitstechnik; CONCEPT-DE</t>
  </si>
  <si>
    <t>Z7</t>
  </si>
  <si>
    <t>Piktogramska LED svetilka v patentirani din-LED-LASER tehnologiji. Stropna vgradna montaža, ohišje bele barve RAL 9003, zaščita IP40. Dovoljeno temperaturno območje uporabe -15oC do +40oC. Dovoljena priključna napetost 24V DC +/-20% (PLC). Piktogramsko steklo s transparentnim obkrožujočim robom brez vidnega ohišja. Lasersko gravirana svetlobna kletka za enakomerno osvetlitev varnostnega znaka. Svetilka omogoča mešano programiranje trajnega in pripravnega spoja na istem tokokrogu brez dodatnega kabliranja. Garancija na celotno svetilko 50.000 ur. 
Tip: din-Sicherheitstechnik; STRING DEG PLC</t>
  </si>
  <si>
    <t xml:space="preserve">STRING piktogramska LED plošča. Piktogramsko steklo s transparentnim obkrožujočim robom brez vidnega ohišja. Lasersko gravirana svetlobna kletka za enakomerno osvetlitev varnostnega znaka. v steklo integriran zamenljiv LED svetlobni vir. Razpoznavnost 20m, smer DOL. Garancija 50.000 ur. 
Tip: din-Sicherheitstechnik; STRING PL/PR 2 </t>
  </si>
  <si>
    <t>Z8</t>
  </si>
  <si>
    <t xml:space="preserve">STRING piktogramska LED plošča. Piktogramsko steklo s transparentnim obkrožujočim robom brez vidnega ohišja. Lasersko gravirana svetlobna kletka za enakomerno osvetlitev varnostnega znaka. v steklo integriran zamenljiv LED svetlobni vir. Razpoznavnost 20m, smer DOL. Garancija 50.000 ur. 
Tip: din-Sicherheitstechnik; STRING PU2 </t>
  </si>
  <si>
    <t>Z14</t>
  </si>
  <si>
    <r>
      <t xml:space="preserve">LED svetilka za osvetljevanje evakuacijske poti, vgradna izvedba, simetrična optika. Ohišje polikarbonat, barva bela, RAL 9003, možnost dobave v poljubni barvi po izboru arhitekta. Zaščita IP 40. Svetilka omogoča mešanje trajnega in pripravnega spoja na istem tokokrogu. Osvetlitev se dosega z visoko zmogljivo LED diodo moči 1W. Garancija za svetilko 50.000 ur. 
Tip: din-Sicherheitstechnik; Eco Spot DE 4000K PLC
Tip: din-Sicherheitstechnik; </t>
    </r>
    <r>
      <rPr>
        <b/>
        <sz val="10"/>
        <rFont val="Arial Narrow"/>
        <family val="2"/>
        <charset val="238"/>
      </rPr>
      <t>Eco Spot DA 4000K PLC</t>
    </r>
  </si>
  <si>
    <t>Z14N</t>
  </si>
  <si>
    <r>
      <t xml:space="preserve">LED svetilka za osvetljevanje evakuacijske poti, nadgradna izvedba, simetrična optika. Ohišje polikarbonat, barva bela, RAL 9003, možnost dobave v poljubni barvi po izboru arhitekta. Zaščita IP 40. Svetilka omogoča mešanje trajnega in pripravnega spoja na istem tokokrogu. Osvetlitev se dosega z visoko zmogljivo LED diodo moči 1W. Garancija za svetilko 50.000 ur. 
Tip: din-Sicherheitstechnik; </t>
    </r>
    <r>
      <rPr>
        <b/>
        <sz val="10"/>
        <rFont val="Arial Narrow"/>
        <family val="2"/>
        <charset val="238"/>
      </rPr>
      <t>Eco Spot DA 4000K PLC</t>
    </r>
  </si>
  <si>
    <t>Z15</t>
  </si>
  <si>
    <r>
      <t xml:space="preserve">LED svetilka za osvetljevanje evakuacijske poti, vgradna izvedba, asimetrična optika. Ohišje polikarbonat, barva bela, RAL 9003, možnost dobave v poljubni barvi po izboru arhitekta. Zaščita IP 40. Svetilka omogoča mešanje trajnega in pripravnega spoja na istem tokokrogu. Osvetlitev se dosega z visoko zmogljivo LED diodo moči 1W. Garancija za svetilko 50.000 ur. 
Tip: din-Sicherheitstechnik; Eco Spot-SL DE 4000K PLC
Tip: din-Sicherheitstechnik; </t>
    </r>
    <r>
      <rPr>
        <b/>
        <sz val="10"/>
        <rFont val="Arial Narrow"/>
        <family val="2"/>
        <charset val="238"/>
      </rPr>
      <t>Eco Spot-SL DA 4000K PLC</t>
    </r>
  </si>
  <si>
    <t>Z19</t>
  </si>
  <si>
    <t xml:space="preserve">LED varnostna svetilka za vgradno montažo. Zaščita IP 66, mehanska zaščita IK 08. Material polikarbonat. Dovoljeno temperaturno območje uporabe -15oC do +40oC. Dovoljena priključna napetost 24V DC (PLC24). Simetrična optika. Svetlobni vir: 1 x power LED 1,2W; skupna svetilnost minimalno 115 lm. Svetilka omogoča mešano programiranje trajnega in pripravnega spoja na istem tokokrogu brez dodatnega kabliranja. Set priključnih sponk za linijsko vezavo 2 x 3 x 2,5 mm2. </t>
  </si>
  <si>
    <t>Funkcionalni prizkus varnostne razsvetljave in preizkus varnostne razsvetljave pooblaščene organizacije komplet s poročilom.</t>
  </si>
  <si>
    <t>Zunanja razsvetljava</t>
  </si>
  <si>
    <t xml:space="preserve">Vgradna downlight svetilka z ohišjem iz ekstrudiranega aluminija in okvirjem iz nerjavečega jekla.
Minimalni svetlobni tok je 850lm, maksimalna moč je 12W, temperatura barve svetlobe je 3000K, dimenzija je: Φ 105mm
Zaščita je IP 66 po IEC 529 </t>
  </si>
  <si>
    <t>Kot npr.: Leila105 Co LED/Painted frame - Wide Beam 45° 862 lm 12W 3000K  IP66 white</t>
  </si>
  <si>
    <t>Z2</t>
  </si>
  <si>
    <t xml:space="preserve">Vgradna downlight svetilka z ohišjem iz ekstrudiranega aluminija in okvirjem iz nerjavečega jekla.
Minimalni svetlobni tok je 1120lm, maksimalna moč je 16W, temperatura barve svetlobe je 3000K, dimenzija je: Φ 135mm
Zaščita je IP 66 po IEC 529 </t>
  </si>
  <si>
    <t>Kot npr.: Leila135 Co LED/Painted frame - Medium Beam 20° 1153 lm 16W 3000K  IP66 white</t>
  </si>
  <si>
    <t>Z3</t>
  </si>
  <si>
    <t xml:space="preserve">Linijska svetilka z ohišjem iz ekstrudiranega aluminija, z optiko iz polikarbonata.
Minimalni svetlobni tok je 2200lm, maksimalna moč je 30W, temperatura barve svetlobe je 3000K, dimenzija je: 3000mm.
Zaščita je IP 65 po IEC 529 </t>
  </si>
  <si>
    <t>Kot npr.: INTRA, Tip Silo IP 65 2235 lm 30W 3000K L3000mm IP65</t>
  </si>
  <si>
    <t>Power supply for max 3.5m</t>
  </si>
  <si>
    <t>Z4</t>
  </si>
  <si>
    <t>Kot npr.: INTRA, Tip 5700 3250 lm 27W 840 FO 1277mm IP66</t>
  </si>
  <si>
    <t>Z5</t>
  </si>
  <si>
    <t xml:space="preserve">Linijska svetilka z ohišjem iz ekstrudiranega aluminija, z optiko iz polikarbonata.
Minimalni svetlobni tok je 13000lm, maksimalna moč je 178W, temperatura barve svetlobe je 3000K, dimenzija je: 17800mm.
Zaščita je IP 65 po IEC 529 </t>
  </si>
  <si>
    <t>Kot npr.: INTRA, Tip Silo IP 65 13261 lm 178W 3000K L17800mm IP65</t>
  </si>
  <si>
    <t>503173004302000 Silo 98 led/m IP65 10W/m anodized 3500K L. 2000mm s 5m napajalnega kabla</t>
  </si>
  <si>
    <t>503173004302000 Silo 98 led/m IP65 10W/m anodized 3500K L. 2000mm  s 5m napajalnega kabla
L= 1800 mm</t>
  </si>
  <si>
    <t>Power supply for max 10m</t>
  </si>
  <si>
    <t>Kabeljski NIK kanal 80x40mm 2 metra</t>
  </si>
  <si>
    <t>Kabeljski NIK kanal 15x17mm 2 metra</t>
  </si>
  <si>
    <t>OPOMBA: LINIJSKE SVETILKE DOBAVLJENE S 5m KABLA ZA DIREKTNO POVEZAVO DO NAPAJALNIKA</t>
  </si>
  <si>
    <t>Z6</t>
  </si>
  <si>
    <t xml:space="preserve">Linijska svetilka z ohišjem iz ekstrudiranega aluminija, z optiko iz polikarbonata.
Minimalni svetlobni tok je 7000lm, maksimalna moč je 96W, temperatura barve svetlobe je 3000K, dimenzija je: 9600mm.
Zaščita je IP 65 po IEC 529 </t>
  </si>
  <si>
    <t>Kot npr.: INTRA, Tip Silo IP 65 7152 lm 96W 3000K L9600m IP65</t>
  </si>
  <si>
    <t>503173004302000 Silo 98 led/m IP65 10W/m anodized 3500K L. 2000mm  s 5m napajalnega kabla</t>
  </si>
  <si>
    <t>Z7 svetilka na kandelabru</t>
  </si>
  <si>
    <t>Nadgradna svetilka za montažo na kandelaber, z LED modulom, brez sipanja svetlobe nad vodoravnico, s širokokotno optiko,  20W, 3000K, IP65 po IEC 529, Grah Lighting
Tip: Aerolite Eco Slim SCL</t>
  </si>
  <si>
    <t>Ravni kandelaber za natik, vroče pocinkan, barvan z barvo antracit siva MS-5, svetle višine 4 m, opremljen s 4-polno priključno ploščo, podnožjem za varovalko 6,3A, vezno žico in vodnikom NYY-J 3x1,5 mm2, z vratci dimenzije 235x70 mm, TERRALUX.</t>
  </si>
  <si>
    <t>OPOMBA; Ustrezna zatesnitev prehoda kabla iz objekta zaradi zrakotesnosti.</t>
  </si>
  <si>
    <t>SVETILKE SKUPAJ:</t>
  </si>
  <si>
    <t>INŠTALACIJSKI MATERIAL</t>
  </si>
  <si>
    <t>Dobava in vgradnja komplet :</t>
  </si>
  <si>
    <t xml:space="preserve">Dobava in polaganje napajalnega kabla . Kabel je delno položen na  kanale po hodnikih nad spuščenim stropom, delno uvlečen v inštalacijske cevi, delno pa pritrjen z ločlnimi objemkami . Vsi kabli morajo ustrezati najman Euroclass Eca.                                               </t>
  </si>
  <si>
    <t>NYM-O 2x1,5mm2</t>
  </si>
  <si>
    <t>NYM-J 3x1,5mm2</t>
  </si>
  <si>
    <t>NYM-J 4x1,5mm2</t>
  </si>
  <si>
    <t>NYM-J 3x2,5mm2</t>
  </si>
  <si>
    <t>NYY-J 3x4mm2</t>
  </si>
  <si>
    <t>NYM-J 5x2,5mm2</t>
  </si>
  <si>
    <t>NYY-J 5x4mm2</t>
  </si>
  <si>
    <t>NYY-J 5x6mm2</t>
  </si>
  <si>
    <t>NYY-J 5x10mm2</t>
  </si>
  <si>
    <t>NYY-J 4x70mm2</t>
  </si>
  <si>
    <t>JY(St)Y 2x2x0,8</t>
  </si>
  <si>
    <t>ÖLFLEX® CLASSIC 100 2x1,5mm2</t>
  </si>
  <si>
    <t>ÖLFLEX® CLASSIC 110 14x1,5mm2</t>
  </si>
  <si>
    <t>ÖLFLEX® CLASSIC 110 21x1,5mm2</t>
  </si>
  <si>
    <t>Požarnozaščiteni nizkonapetostni energetski kabli NHXH 3 x 1,5 mm2, Un=0,6/1kV, z brezhalogensko izolacijo z ustreznim pritrdilnim materialom, Betaflam, za napajanje svetilk zasilne razsvetljave.</t>
  </si>
  <si>
    <t>Požarno odporni pritrdilni elementi (objemke) Betafixss (E30/E90) za pritrditev požarnih kablov</t>
  </si>
  <si>
    <r>
      <t xml:space="preserve">Dobava in montaža Kabelske police višine h=60 mm, širine w=200 mm in dolžine l=2000 mm </t>
    </r>
    <r>
      <rPr>
        <b/>
        <sz val="10"/>
        <rFont val="Arial Narrow"/>
        <family val="2"/>
        <charset val="238"/>
      </rPr>
      <t>KP60/200</t>
    </r>
    <r>
      <rPr>
        <sz val="10"/>
        <rFont val="Arial Narrow"/>
        <family val="2"/>
        <charset val="238"/>
      </rPr>
      <t xml:space="preserve"> iz pocinkane pločevine vključno s tipskimi POVEZOVALNIMI ELEMENTI KABELSKIH POLIC (kolena, stranski odcepi, križni razvod, reducirni elementi) in vijačnim materialom.  Proizvajalec HERMI   </t>
    </r>
  </si>
  <si>
    <r>
      <t xml:space="preserve">Dobava in montaža Kabelske police višine h=60 mm, širine w=100 mm in dolžine l=2000 mm </t>
    </r>
    <r>
      <rPr>
        <b/>
        <sz val="10"/>
        <rFont val="Arial Narrow"/>
        <family val="2"/>
        <charset val="238"/>
      </rPr>
      <t>KP60/100</t>
    </r>
    <r>
      <rPr>
        <sz val="10"/>
        <rFont val="Arial Narrow"/>
        <family val="2"/>
        <charset val="238"/>
      </rPr>
      <t xml:space="preserve"> iz pocinkane pločevine vključno s tipskimi POVEZOVALNIMI ELEMENTI KABELSKIH POLIC (kolena, stranski odcepi, križni razvod, reducirni elementi) in vijačnim materialom.  Proizvajalec HERMI   </t>
    </r>
  </si>
  <si>
    <r>
      <t xml:space="preserve">Dobava in montaža Kabelske lestve višine h=60 mm, širine w=200 mm in dolžine l=3000 mm </t>
    </r>
    <r>
      <rPr>
        <b/>
        <sz val="10"/>
        <rFont val="Arial Narrow"/>
        <family val="2"/>
        <charset val="238"/>
      </rPr>
      <t>KLA 60/200</t>
    </r>
    <r>
      <rPr>
        <sz val="10"/>
        <rFont val="Arial Narrow"/>
        <family val="2"/>
        <charset val="238"/>
      </rPr>
      <t xml:space="preserve"> iz pocinkane pločevine vključno s tipskimi POVEZOVALNIMI ELEMENTI KABELSKIH LESTEV (kolena, stranski odcepi, križni razvod, reducirni elementi) in vijačnim materialom.  Proizvajalec HERMI</t>
    </r>
  </si>
  <si>
    <t>Tesnjenje prehodov cevi in kablov za zunanjo razs.</t>
  </si>
  <si>
    <t>HSI 150-DG-6/10-36, deljivi sistemski pokrov za tesnitev kabla na notranji strani objekta (za 6 kablov premera od 10 do 36 mm).</t>
  </si>
  <si>
    <t>HSI 150-D3/58KS, sistemski pokrov za priklop 3 x EKK premera 50 mm</t>
  </si>
  <si>
    <t>VS58/60, tesnilni čep</t>
  </si>
  <si>
    <t>HSI 150-DG-6/10-36, deljivi sistemski pokrov za tesnitev kabla na notranji strani objekta (za 6 kablov premera od 10 do 36 mm – v vašem primeru tako 3x2,5mm2, 3x1,5mm2 kot tudi 5x10mm2). Lahko ju tesnimo skupaj v isti uvodnici</t>
  </si>
  <si>
    <t>Tesnjenje prehodov cevi in kablov za TK priključek</t>
  </si>
  <si>
    <t>HSI 150-K2/160, dvostranska uvodnica za debelino stene/plošče 160 mm, Pozor! Na uvodnico lahko namestite samo hladno hidroizolacijo (samolepljivo ali dvokomponentno)</t>
  </si>
  <si>
    <t>HRD 150-SG-9/6-25, segmentno gumi tesnilo</t>
  </si>
  <si>
    <t>HSI 150-ARG-150-SG, gumi adapter za HSI 150-K</t>
  </si>
  <si>
    <t>HSI 150-D 110KS, sistemski pokrov za priklop EKK premera 110 mm</t>
  </si>
  <si>
    <t>deljivi sistemski pokrov za tesnitev kabla na notranji strani objekta je potrebno določiti glede na izbranega ponudnika storitev in pridobljenih podatkih priključnega kabla.</t>
  </si>
  <si>
    <t>Tesnjenje prehodov cevi in kablov za KKS priključek</t>
  </si>
  <si>
    <t>Tesnjenje prehodov cevi in kablov za NN priključek</t>
  </si>
  <si>
    <t>HSI 150-DG-1/36-70, deljivi sistemski pokrov za tesnitev kabla na notranji strani objekta (za kabel premera od 36 do 70).</t>
  </si>
  <si>
    <t>OPOMBA: Preveriti je potrebno če so upoštevani kompleti za tesnenje kablov NN priključka v popisu projekta NN priključka, ki ni del tega projekta. V primeru da so, je popis "Tesnjenje prehodov cevi in kablov za NN priključek" nepredmeten.</t>
  </si>
  <si>
    <t>OPOMBA: Pred dobavo je potrebno uskladiti komplet za tesnenje kablov NN priključka s sprojektiranimi cevmi in kabli projekta NN priključka.</t>
  </si>
  <si>
    <t>Tesnenje el.prebojev v PRITLIČJU skladno z navodili proizvajalca hidroizolacije.</t>
  </si>
  <si>
    <t>Dobava in polaganje cevi STIGMA FLEX 1xØ110 mm v izkopani jarek za TK in KKS (pred dobavo preveriti obstoječo predpripravljeno cev v parcelni meji, ki se podaljša)</t>
  </si>
  <si>
    <t>Dobava in polaganje cevi STIGMA FLEX 1xØ50 mm v izkopani jarek za JR</t>
  </si>
  <si>
    <t>Dobava in polaganje cevi STIGMA FLEX 1xØ40/32 mm v izkopani jarek za zunanje inštalacije (zunanja razsvetljava …)</t>
  </si>
  <si>
    <t>Izkop kabelskega jarka: 0.60x0.80m (170m)</t>
  </si>
  <si>
    <t>Izdelava kabelske blazine globine: 0,2x0,6 (170m)</t>
  </si>
  <si>
    <t xml:space="preserve">Izkop jame za izdelavo kabelskega jaška fi 0,6 m v zemlji  izdelava opaža,betoniranje jaška z MB 15, namestitev litoželeznega pokrova težke izvedbe, izdelava uvodnih oken z ugraditvijo položenih PVC cevi </t>
  </si>
  <si>
    <t xml:space="preserve">Izkop jame za izdelavo fondamenta kandelabra fi 0,3 x 0,5 m v zemlji, izdelava fondamenta iz betonske cevi fi 300mm, z vgraditvijo položenih PVC cevi </t>
  </si>
  <si>
    <t>Prestavitev obstoječeka kandelabra, podalšanje obstoječega voda  javne razsvetljave v dolžini 5mi. Odklop voda s strani upravljalca in ponovni vklop po izvedbi del.</t>
  </si>
  <si>
    <t>Dobava in polaganje opozorilnega traku</t>
  </si>
  <si>
    <t>Ročni zasip kabelskega jarka z utrjevanjem 0.60x0.60m (170m)</t>
  </si>
  <si>
    <t>Dobava in polaganje valjenca FeZn 25x4mm</t>
  </si>
  <si>
    <t>Pregled in preizkus kablovoda</t>
  </si>
  <si>
    <t>OMARICA  ZA IZENAČITEV POTENCIALA "GIP" Kovinska omarica n/o s ključavnico. Zaščita IP40. Kompletno opremljena. Vgrajena oprema: zbiralka Cu 30x5 mm</t>
  </si>
  <si>
    <t>Doza za izenačevanje potencialov v prostorih z instalirano tekočo vodo, komplet z montažno dozo, Cu zbiralko za prehod zbirnega vodnika in odvodov ter predpisno oznako na PVC pokrovu. Legrand.</t>
  </si>
  <si>
    <t xml:space="preserve">Vrtanje lesenih sten za kabelske prehode. </t>
  </si>
  <si>
    <t>Fleksibilne rebraste cevi, Tip RFSS  (komplet s polaganjem, podometno ).</t>
  </si>
  <si>
    <t xml:space="preserve">  f 16 mm                                   </t>
  </si>
  <si>
    <t xml:space="preserve">  f 23 mm                                   </t>
  </si>
  <si>
    <t xml:space="preserve">  f 32 mm                                   </t>
  </si>
  <si>
    <t xml:space="preserve">  f 50 mm                                   </t>
  </si>
  <si>
    <t>Cevi PN16 s priborom za montažo</t>
  </si>
  <si>
    <t xml:space="preserve">PVC,  vodnik  za povezavo kovinskih mas  H07V-K, rumena/zelena komplet z elementi za ustrezno kontaktno povezovanje.                </t>
  </si>
  <si>
    <t xml:space="preserve">    4  mm2                              </t>
  </si>
  <si>
    <t xml:space="preserve">    6  mm2                              </t>
  </si>
  <si>
    <t xml:space="preserve">    16  mm2                              </t>
  </si>
  <si>
    <t xml:space="preserve">Priključki na sponkah porabnika 230V in 400V, 16A, </t>
  </si>
  <si>
    <t xml:space="preserve">Trifazni podometni fiksni priključek 400V, 16A, </t>
  </si>
  <si>
    <t>Vtičnica plastična iz termoplasta 230V, 16A, za vgradnjo v parapetni kanal ali p/o (rdeče barve) , komplet z montažno dozo in priborom za označitev, kot npr. TEM Čatež MODUL</t>
  </si>
  <si>
    <t xml:space="preserve"> - enojna</t>
  </si>
  <si>
    <t xml:space="preserve"> - dvojna</t>
  </si>
  <si>
    <t>Vtičnica plastična iz termoplasta s pokrovom IP44, 230V, 16A,  za p/o vgradnjo (bele barve) ,  montažno dozo, otroško zaščito in priborom za označitev,  kot npr. TEM Čatež MODUL</t>
  </si>
  <si>
    <t>Vtičnica plastična iz termoplasta 230V, 16A,  za vgradnjo v parapetni kanal ali p/o vgradnjo (bele barve) ,  montažno dozo, otroško zaščito in priborom za označitev,  kot npr. TEM Čatež MODUL</t>
  </si>
  <si>
    <t xml:space="preserve"> - dvojne</t>
  </si>
  <si>
    <t xml:space="preserve"> - trojna</t>
  </si>
  <si>
    <t xml:space="preserve"> - štirikratna</t>
  </si>
  <si>
    <t xml:space="preserve">Vtičnica plastična iz termoplasta 400V, 16A, za p/o vgradnjo in v parapetni kanal (bele,sive barve) ,  montažno dozo, otroško zaščito in priborom za označitev,  </t>
  </si>
  <si>
    <t xml:space="preserve">Stikalo enopolno 10A s tlivko 230V ; komplet z dozo , nosilcem okrasnim okvirjem dobavo in montažo (bele barve), kot npr. TEM Čatež MODUL </t>
  </si>
  <si>
    <t xml:space="preserve">Stikalo izmenično 10A, 230V ; komplet z dozo , nosilcem okrasnim okvirjem dobavo in montažo (bele barve). </t>
  </si>
  <si>
    <t xml:space="preserve">Stikalo žaluzijsko 1-0-2 16A, 230V ; komplet z dozo , nosilcem okrasnim okvirjem dobavo in montažo (bele barve), kot npr. TEM Čatež MODUL </t>
  </si>
  <si>
    <t>Tipka 10A s tlivko 230V ; komplet z dozo , nosilcem okrasnim okvirjem dobavo in montažo (srebrne barve), kot npr. TEM Čatež MODUL</t>
  </si>
  <si>
    <t>Talna doza ETD-9M (6x230V, 4xRJ45), 360/452/95, dimenzija pokrova; š/d/g; 260/348 mm, komplet s prekrivno ploščo v materialu in barvi talne obloge, komplet z vgrajeno opremo: kot npr. ELBA</t>
  </si>
  <si>
    <t>Kovinski dvoprekatni parapetni kanal za montažo na steno,  s kovinsko pregrado, pokrovi in zaključnimi okvirji, dim:55x110, barva po izbiri arhitekta oz. invetitorja z dobavo in montažo.</t>
  </si>
  <si>
    <t>Stikalno krmilna enota DIGIDIM Mini Input Unit za vklapljanje in dimanje razsvetljave (1-4 inputs) z DALI regulacijo, kot npr. Cu 444 HELVAR</t>
  </si>
  <si>
    <t xml:space="preserve">Stropni senzor STEINEL IS 345-R COM 1 (art. 033798) za notranjo montažo, 230 - 240 V, 50 Hz - Obremenitev : max. 2000W - Kot zaznavanja : 180° - Doseg senzorja : max. 20x4m - Nastavitev obč. na svetlobo : 2 - 1000 Lux - Nastavitev časa : 5sek. - 15 minut - Zaščita : IP 54 - bele barve </t>
  </si>
  <si>
    <t>Ogrevanje vtokov</t>
  </si>
  <si>
    <t>Priklop grelnih vtočnikov</t>
  </si>
  <si>
    <t>Dobava in montaža NYM-J 3x1,5mm2</t>
  </si>
  <si>
    <t xml:space="preserve">Dobava in montaža fleksibilne rebraste cevi, Tip RFSS fi 16mm  (komplet s polaganjem, podometno ).                               </t>
  </si>
  <si>
    <t>Dobava in vgradnja razvodne doze v betonsko steno ali ploščo</t>
  </si>
  <si>
    <t>Dobava in montaža požarnega premaza in kamene volne ali požarne pene kot zapore prehoda inštalacij skozi meje požarnega sektorja, ki so lahko masivni zidovi, kakor tudi lahke predelne stene. Inštalacije je potrebno obojestransko premazati v debelini najmanj 1 mm. Prav tako je potrebno obojestransko  premazati kameno volno in zid v debelini najmanj 1 mm suhega sloja. Ob montaži je potrebno upoštevati navodila proizvajalca. Po montaži je potrebno zaporo označiti s podatki o sistemu in izdelovalcu.                                                                  Po montaži je potrebno zaporo označiti s podatki o sistemu in izdelovalcu. Za celotno konstrukcijo je potrebno predložiti ustrezna dokazila o požarnih odpornostih. PROMAT</t>
  </si>
  <si>
    <t>od 0,03do 0,08m2</t>
  </si>
  <si>
    <t>Pregled, preizkus in meritve ustreznosti električne inštalacije. Izdelava ustrezne dokumentacije s potrdilom o ustreznosti električnih inštalacij</t>
  </si>
  <si>
    <t>Drobni material</t>
  </si>
  <si>
    <t>Sistem za neprekinjeno napajanje nazivne moči 3 kVA/2,4 kW v ON-line tehnologiji dvojne pretvorbe energije,  s korekcijo vhodnega faktorja PFC in avtomatskim by-passom, skladno z IEC62040-3 (VFI-SS-111)</t>
  </si>
  <si>
    <t>INŠTALACIJSKI MATERIAL SKUPAJ:</t>
  </si>
  <si>
    <t>STIKALNI BLOKI</t>
  </si>
  <si>
    <t>Zahtevne karakteristike električnih elementov so podane v tem popisu in kosovnici vezalnih shem.</t>
  </si>
  <si>
    <t>Opomba: Za vsako spremembo opreme je potrebno pridobiti pisno soglasje investitorja</t>
  </si>
  <si>
    <t>Dobava in vgradnja materiala:</t>
  </si>
  <si>
    <t xml:space="preserve">Stikalni blok mora biti opremljen z eno ali več napisno ploščico, nameščeno na takem mestu, da je vidna tudi po montaži stikalnega bloka. Prva navedena podatka morata biti navedena na napisni ploščici, ostali podatki pa morajo biti navedeni na napisnih ploščicah oz. v tehnični dokumentciji ali v el. shemi. Ti podatki so : naziv ali zaščitni znak proizvajalca, tipska oznaka ali identifikacijska številka, oznaka standarda, vrsta toka (in frekvence pri izmeničnem toku), nazivna obratovalna napetost, nazivna napetost izolacije, nazivna napetost pomožnih tokovnih krogov, meje delovanja, nazivni tok vsakega tokovnega kroga, kratkostična trdnost, stopnja mehanske zaščite, zaščitni ukrepi pred el.udarom, obratovalni pogoji za notranjo in zunanjo montažo ali posebno uporabo, vrsta predvidenega sistema ozemljitve, mere stikalnega bloka, masa </t>
  </si>
  <si>
    <t>STIKALNI BLOK SB-KBK</t>
  </si>
  <si>
    <t>Prosto stoječa omara SM z montažno ploščo, dim.1800x600x300mm, kot npr. NSYSM18630P Schneider Electric.</t>
  </si>
  <si>
    <t>svetilka 14W s končnim stikalom na vratih + 1-faz. šuko vtičnica,</t>
  </si>
  <si>
    <t>PE zbiralka</t>
  </si>
  <si>
    <t>N zbiralka</t>
  </si>
  <si>
    <t>V stikalnem bloku je vgrajena naslednja oprema:</t>
  </si>
  <si>
    <t>Bremensko ločilno stikalo SV 363 3p 63, ETI</t>
  </si>
  <si>
    <t>prenapetostnih odvodnikov II. stopnje tipa PZH R2 275/50/3+1 M kataloška številka: 77 270 84, HERMI</t>
  </si>
  <si>
    <t>Inštalacijski odklopnik ETIMAT P10 3P B20, ETI</t>
  </si>
  <si>
    <t>Inštalacijski odklopnik ETIMAT P10 3P B16, ETI</t>
  </si>
  <si>
    <t>f</t>
  </si>
  <si>
    <t>Inštalacijski odklopnik ETIMAT 6 3P B6, ETI</t>
  </si>
  <si>
    <t>g</t>
  </si>
  <si>
    <t>Inštalacijski odklopnik ETIMAT 6 1p C25, ETI</t>
  </si>
  <si>
    <t>h</t>
  </si>
  <si>
    <t>Inštalacijski odklopnik ETIMAT 6 1p B16, ETI</t>
  </si>
  <si>
    <t>i</t>
  </si>
  <si>
    <t>Inštalacijski odklopnik ETIMAT 6 1p B10, ETI</t>
  </si>
  <si>
    <t>j</t>
  </si>
  <si>
    <t>Inštalacijski odklopnik ETIMAT 6 1p C10, ETI</t>
  </si>
  <si>
    <t>k</t>
  </si>
  <si>
    <t>Kombinirana zaščitna stikala KZS-1M 1p+N A B16/0.03 6kA, ETI</t>
  </si>
  <si>
    <t>l</t>
  </si>
  <si>
    <t>Centralna naprava za upravljanje svetilk, kot npr. Helvar Digidim 910</t>
  </si>
  <si>
    <t>Centralna naprava za upravljanje svetilk, kot npr. Helvar Digidim 905</t>
  </si>
  <si>
    <t>n</t>
  </si>
  <si>
    <t>Rele za 3 fazni nadzor izpada faz, Tip DIN 2330001D</t>
  </si>
  <si>
    <t>o</t>
  </si>
  <si>
    <t>Komplet drobni in vezni material</t>
  </si>
  <si>
    <t xml:space="preserve">  </t>
  </si>
  <si>
    <t>STIKALNI BLOK SB-KBK SKUPAJ:</t>
  </si>
  <si>
    <t>STIKALNI BLOK SB-DVS</t>
  </si>
  <si>
    <t>Nadometni stikalni blok z nosilci za montažo in ključavnico, 3x24 modulov IP 30 , dim: 571x641x150mm, tip:HAGER FW324W. Vrata iz jeklene pločevine tip:HAGER.</t>
  </si>
  <si>
    <t>Diferenčno zaščitno stikalno  EFI-4 A S 40/0.3, ETI</t>
  </si>
  <si>
    <t>Inštalacijski odklopnik ETIMAT 6 2p B16, ETI</t>
  </si>
  <si>
    <t>Diferenčno zaščitno stikalno  EFI-4 AC 25/0.03, ETI</t>
  </si>
  <si>
    <t>Tihi elektronski časovnik , 16A, 230VAC, 0,5-8min, Tip CCT15232 Schneider</t>
  </si>
  <si>
    <t>Modularni kontaktor iCT, 16A, 230V, 2NO, Tip iCT Schneider</t>
  </si>
  <si>
    <t>STIKALNI BLOK  SB-DVS SKUPAJ:</t>
  </si>
  <si>
    <t>STIKALNI BLOK SO-MGC2</t>
  </si>
  <si>
    <t>STIKALNI BLOK  SO-MGC2 SKUPAJ:</t>
  </si>
  <si>
    <t>STIKALNI BLOK SB-KBKU</t>
  </si>
  <si>
    <t>Nadometna omara s ključavnico 461,5x251,5,5x98,5, 1 x 22, IP40, VS122PD HAGER</t>
  </si>
  <si>
    <t>Ločilno stikalo - 32A - 3P, 1-0-2, kot npr. KH25 T902/GBA005 VE, K&amp;N</t>
  </si>
  <si>
    <t>STIKALNI BLOK  SB-KBKU SKUPAJ:</t>
  </si>
  <si>
    <t>STIKALNI BLOK SB-MGC1</t>
  </si>
  <si>
    <t>Ločilno stikalo - Interpact INS160 - 160A - 3P, Schneider</t>
  </si>
  <si>
    <t>Inštalacijski odklopnik ETIMAT P10 3P B25, ETI</t>
  </si>
  <si>
    <t>Diferenčno zaščitno stikalno  EFI-4 AC 40/0.03, ETI</t>
  </si>
  <si>
    <t>Impulzno stikalo 16A, 230V, 1NO, kot npr. iLT Schneider</t>
  </si>
  <si>
    <t>STIKALNI BLOK  SB-MGC1 SKUPAJ:</t>
  </si>
  <si>
    <t>STIKALNI BLOK ==JO=K+ZR</t>
  </si>
  <si>
    <t>Prenapetostni odvodniko I. stopnje tipa PZH R1 275/12,5/3+1 kataloška številka: 77 100 63 za vgradnjo v podrazdelilec v kompletu z drobnim instalacijskim materialom za montažo prenapetostnih odvodnikov. Proizvajalec HERMI</t>
  </si>
  <si>
    <t>Kombinirano zaščitno stikalno KZS-2M AC B16/0,03, ETI</t>
  </si>
  <si>
    <t>Inštalacijski odklopnik ETIMAT 6 1p B6, ETI</t>
  </si>
  <si>
    <t>Modularni kontaktor 230V, 20A, 1NO+1NC,R 20-11</t>
  </si>
  <si>
    <t>Stikalo 1-0, SV 125 1pol 25A, ETI</t>
  </si>
  <si>
    <t>Menjalno stikalo 1-0-2, SSG 125 1pol 25A ETI</t>
  </si>
  <si>
    <t>Svetlobno krmiljeno stikalo 230VAC, 50/60Hz, 16A,CCT15492, Schneider Electric.</t>
  </si>
  <si>
    <t xml:space="preserve">Zunanji zidni digitalni senzor IP55,CCT15260, Schneider Electric. </t>
  </si>
  <si>
    <t>STIKALNI BLOK  ==JO=K+ZR SKUPAJ:</t>
  </si>
  <si>
    <t>STIKALNI BLOKI SKUPAJ:</t>
  </si>
  <si>
    <t>STRELOVODNA INŠTALACIJA IN OZEMLJITVE</t>
  </si>
  <si>
    <t>Opomba: Vsa oprema  je lahko ekvivalent navedene opreme ali boljše kvalitete z enakimi karakteristikami.</t>
  </si>
  <si>
    <t>Dobava in montaža:</t>
  </si>
  <si>
    <t xml:space="preserve">V kompletu z vodniki je potrebno   upoštevati montažni pribor, vezni material, material za fiksiranje in zaščito:       </t>
  </si>
  <si>
    <t>Dobava in montaža strešnega nosilnega elementa SON16 iz nerjavečega jekla za pritrjevanje strelovodnega vodnika AH1 Al fi 8mm na trapezno pločevinasto kritino. Proizvajalec HERMI</t>
  </si>
  <si>
    <t>Dobava in montaža strešnega nosilnega elementa SON17A iz PVC za pritrjevanje strelovodnega vodnika AH1 Al fi 8mm na PVC kritine SIKA, PROTAN in podobno. Proizvajalec HERMI</t>
  </si>
  <si>
    <t>Dobava in montaža zidnega nosilnega elementa ZON03 DIREKT za pritrjevanje  okroglega strelovodnega vodnika RH3*H2 fi 8mm na trde stene - izvedba podometnih odvodov. Proizvajalec HERMI</t>
  </si>
  <si>
    <t>Dobava in montaža merilne sponke KON02  za izdelavo merilnega spoja med strelovodnim vodnikom AH1 in ozemljilnim trakom. Proizvajalec HERMI</t>
  </si>
  <si>
    <t>Dobava in montaža sponke KON04 A iz nerjavečega jekla za medsebojno spajanje okroglih strelovodnih vodnikov. Proizvajalec HERMI</t>
  </si>
  <si>
    <t>Dobava in montaža kontaktne sponke KON05 iz nerjavečega jekla za izvedbo kontaktnih spojev med okroglim strelovodnim vodnikom in pločevinastimi deli. Proizvajalec HERMI</t>
  </si>
  <si>
    <t>Dobava in montaža pohodne merilne omarice ZON07  za izvedbo merilnih spojev pri podometni izvedbi vertikalnih odvodov. Proizvajalec HERMI</t>
  </si>
  <si>
    <t>Dobava in montaža oznak merilnih mest MŠ. Proizvajalec HERMI</t>
  </si>
  <si>
    <t>Dobava in montaža strelovodnega vodnika AH1 Al fi 8mm na tipske strelovodne nosilne elemente. Proizvajalec HERMI</t>
  </si>
  <si>
    <t>Dobava in montaža ploščatega vodnika RH1 30x3,5 mm iz nerjavečega jekla 30x3,5 mm za izvedbo ozemljitvene instalacije. Proizvajalec HERMI</t>
  </si>
  <si>
    <t>Dobava in montaža izoliranega strelovodnega vodnika ISVH dolžine l=13m za izvedbo vertikalnih odvodov  v kompletu z ustreznim pritrdilnim in kontaktnim materialom. Proizvajalec HERMI</t>
  </si>
  <si>
    <t>obava in montaža sponke KON01 iz nerjavečega jekla za izvedbo kontaktnih spojev med ploščatim strelovodnim vodniki. Proizvajalec HERMI</t>
  </si>
  <si>
    <t>Dobava in montaža sponke KON09 iz jekla za izvedbo spojev med ploščatimi strelovodnimi vodniki ter armaturo temeljev. Proizvajalec HERMI</t>
  </si>
  <si>
    <t>Meritve strelovodne napeljave in prenapetostne zaščite z izdajo poročila in merilnih protokolov</t>
  </si>
  <si>
    <t xml:space="preserve">Drobni in montažni material </t>
  </si>
  <si>
    <t>STRELOVODNA INŠT. IN OZEMLJITEV SKUPAJ:</t>
  </si>
  <si>
    <t>SIGNALNOKOMUNIKACIJSKE INŠTALACIJE</t>
  </si>
  <si>
    <t xml:space="preserve">IKS SISTEM (telefonija, rač.mreže) </t>
  </si>
  <si>
    <t>KOMUNIKACIJSKA VOZLIŠA</t>
  </si>
  <si>
    <t>KOMUNIKACIJSKO VOZLIŠČE:=1N+KV1 (KNJIŽNICA)</t>
  </si>
  <si>
    <t xml:space="preserve">Komunikacijska omara 19", sestavljena iz nosilnega ogrodja, stranic, vodila kablov, ventilatorja, ozemljilnega kompleta, z montažo,  dim: 42U x š 800 x g 1000 mm. Kot npr. 2055 TOTEM                                                                     </t>
  </si>
  <si>
    <t>DLINK DGS-1510-28X SWITCH 24X1000T
4X SFP+ PORT</t>
  </si>
  <si>
    <t>DLINK DGS-1510-28XMP SWITCH 24X1000T Po
4X SFP+ PORT, 370W</t>
  </si>
  <si>
    <t>LANCOM LN-830ACN WLAN ACCES POINT</t>
  </si>
  <si>
    <t>Garancija: 36 mesecev, vse nadgradnje in posodobitve so vkljucene v ceni v celotni življenski dobi naprave</t>
  </si>
  <si>
    <t>LANCOM WLAN CONTROLLER FOR CENTRAL
MANAGEMENT OF 6 TO 30 AP/WLAN ROUTER</t>
  </si>
  <si>
    <t>LANCOM WALL MOUNT FOR LANCOM LN-830acn dual Wireless</t>
  </si>
  <si>
    <t>LANCOM WLC UPGRADE OPTION FOR WLC 4006+,WLC OPTION, FOR 7xx Router</t>
  </si>
  <si>
    <t>XENOPT CABLE 10G SFP+ COPPER PASSIVE 1M, CISCO COMPATIBLE</t>
  </si>
  <si>
    <t>XENOPT SFP+ 10GB SR 850nm, DDM, 300M CISCO COMPATIBLE SFP-10G-SR,SFP-10G-SR</t>
  </si>
  <si>
    <t>EL KABEL FO LC-LC MM 50/125 DUPLEX 5M</t>
  </si>
  <si>
    <t>T - polica 19 1U , fiksirana spredaj zadaj</t>
  </si>
  <si>
    <t>Napajalni panel  5/230, 19", komplet s priključitvijo na omrežje s prenapetostno zaščito razred C</t>
  </si>
  <si>
    <t>Priključni kabel U/UTP Cat.6A, fleksibilni/mehkožilni, LS0H, RJ45/u-RJ45/u, možnost barvnega in fizičnega kodiranja, l=1m, proizvajalec R&amp;M ali enakovredno</t>
  </si>
  <si>
    <t>Meritev UTP segmenta Cat.6</t>
  </si>
  <si>
    <t xml:space="preserve">Drobni material </t>
  </si>
  <si>
    <t>KOMUNIKACIJSKO VOZLIŠČE ==JO=K+KV1 SKUPAJ:</t>
  </si>
  <si>
    <t>KOMUNIKACIJSKO VOZLIŠČE:=1N+KV2</t>
  </si>
  <si>
    <t>EL PANEL PATCH UTP, 24X RJ45
CAT 5E, z zaključevanjem</t>
  </si>
  <si>
    <t>Opcijsko:</t>
  </si>
  <si>
    <t>FG-60E-BDL-950-12</t>
  </si>
  <si>
    <t>FortiGate-60E Hardware plus 1 Year 24x7
FortiCare and FortiGuard Unified (UTM)
Protection</t>
  </si>
  <si>
    <t>KOMUNIKACIJSKO VOZLIŠČE ==JO=K+KV2 SKUPAJ:</t>
  </si>
  <si>
    <t>KOMUNIKACIJSKA VOZLIŠČA SKUPAJ:</t>
  </si>
  <si>
    <t>ETAŽNA OPREMA</t>
  </si>
  <si>
    <t>Konfiguracija mrežne opreme - LAN</t>
  </si>
  <si>
    <t xml:space="preserve">Dobava in polaganje kabla  Cat.6, S/FTP, LSZH, 500 MHz, 500m kolut, s polaganjem                 </t>
  </si>
  <si>
    <t xml:space="preserve">Dobava in montaža kabelski polic 100x60mm montirane na stropne in stenske nosilce z ustreznimi konzolami, pritrdilnim in spojnim materialom.                                                                          </t>
  </si>
  <si>
    <t>Fleksibilne rebraste cevi, Tip RFSS- SAMOGASNE  (komplet s polaganjem, podometno ).</t>
  </si>
  <si>
    <t xml:space="preserve">PVC,  vodnik  za povezavo kovinskih mas  H07V-K, rumena/zelena .                </t>
  </si>
  <si>
    <t>Vtičnice RJ45,z modul RJ-45, STP, Real10 Cat.6,  za montažo podometno, parapetni kanal in talne doze (bele barve) komplet z masko in dozo</t>
  </si>
  <si>
    <t>Vtičnice RJ45,z modul RJ-45, STP, Real10 Cat.6,  za montažo podometno, parapetni kanal in talne doze komplet z masko in dozo</t>
  </si>
  <si>
    <t>Označevanje posameznih vtičnic in pripadajočih kablov z trajnimi oznakami</t>
  </si>
  <si>
    <t>Meritve bakrenih kablov in optike z izdelavo protokolov</t>
  </si>
  <si>
    <t>ETAŽNA OPREMA SKUPAJ:</t>
  </si>
  <si>
    <t>IKS SISTEM (telefonija, rač.mreže)  SKUPAJ:</t>
  </si>
  <si>
    <t>Požarno javljanje</t>
  </si>
  <si>
    <t>- V ceno po enoti mere je zajeta dobava in montaža materiala ter opreme s pom. deli in drobnim materialom.</t>
  </si>
  <si>
    <t>- Vsa oprema in material se mora dobaviti z vsemi ustreznimi certifikati, atesti, garancijami, navodili za obratovanje, vzdrževanje, posluževanje in servisiranje (v skladu z veljavno zakonodajo in zahtevami naročnika).</t>
  </si>
  <si>
    <t>'- Pri opremi in materialu je potrebno upoštevati stroške meritev, preizkusa in zagona, vključno s pridobitvijo ustreznih certifikatov in potrdil s   strani pooblaščenih institucij.</t>
  </si>
  <si>
    <t>- Pri izvedbi je potrebno upoštevati stroške vseh pripravljalnih in zaključnih del (vključno z usklajevanjem z ostalimi izvajalci na objektu)  ter vse transportne, skladiščne, zavarovalne in ostale splošne stroške.</t>
  </si>
  <si>
    <t>- Evidentiranje odstopanj z vrisom sprememb ter grafičnim in tekstualnim   prikazom, s sprotno predajo nadzorniku v pisni obliki.</t>
  </si>
  <si>
    <t>- Spremembe na požarnem javljanju lahko izvede   sistemski integrator, ki vzdržuje obstoječe sisteme.</t>
  </si>
  <si>
    <t>CENTRALA</t>
  </si>
  <si>
    <t>FAP 544 - Protipožarna centrala z mikropeocesorjem z 2 loop linijami,razširljiva na 4 loop linij, 512 naslovov, digitalna komunikacija, z displayom, 128 naslovov na linijo, programljiva preko tipkovnice in PC (USB port), 480 programirljivih con, 1000 dogodkov spomina, možnost priklopa oddaljene kontrole, omogoča kompenzacijo -  izenačevanje zaprašenosti, BUS komunikacija z javljalniki in vmesniki, enostavna zamenjava napisov glavne panel plošče, omogočen centralni nadzor z sistemom Iperview, enostavno nadziranje in resetiranje senzorjev, prostor za bateriji, izhod 2A, L490xH350xG145</t>
  </si>
  <si>
    <t>KIT FAP500 - SLO MENI</t>
  </si>
  <si>
    <t>NAPAJANJE CENTRALE, DODATNO NAPAJANJE</t>
  </si>
  <si>
    <t>Napajalnik 24Vdc/4,5A, v železnem ohišju, omogoča polnjenje baterij, relejski izhod za javljanje stanje napajalnika, stanja baterij, prostor za dve bateriji, IP30, priklop na 230Vac/50Hz, LED indikacija, dimenzije: V 220 x Š 300 x G 175mm, EN 54-4 (A2), EN12101-10</t>
  </si>
  <si>
    <t>Akumulator 12V/18Ah</t>
  </si>
  <si>
    <t>MODULI CENTRALE IN RAZŠIRITVE</t>
  </si>
  <si>
    <t>IO500  1 vhod / 1 izhod, nastavljiv vhodno izhodni modul, rele 30Vdc/1A (nc ali no), napajanje preko požarne linije, 1 relejski izhod, 1 el. vhod, 1 el. izhod, v ohišju</t>
  </si>
  <si>
    <t>IOM500  4 vhodi / 4 izhodi, nastavljivi vhodno izhodni modul, rele 30Vdc/1A (nc ali no), napajanje preko požarne linije, zaseda 4 programirljive naslove, 4 relejski izhod, 4 el. vhod, 4 el. izhod, v ohišju</t>
  </si>
  <si>
    <t>OPREMA</t>
  </si>
  <si>
    <t>Komplet oprema za prenos na nadzorni center</t>
  </si>
  <si>
    <t>ROČNI</t>
  </si>
  <si>
    <t>FM500 Ročni javljalnik rdeče barve z povratnim nelomljivim steklom (realarm sistem)</t>
  </si>
  <si>
    <t xml:space="preserve">Tablica z nalepko ročni javljalnik </t>
  </si>
  <si>
    <t>JAVLJALNIKI</t>
  </si>
  <si>
    <t>FDO500 optično dimni javljalnik, zaznava dima na principu foto - optike nastavljiv tudi kot izolator linije, Ø 90 x 31mm (h), požarni centrali posreduje informacije  o nivoju zaprašenosti,  v načinu pregleda omogoča preko led indikatorja prikaz adrese javljalnika, v načinu delovanja pa led indikator prikazuje stanje javljalnika</t>
  </si>
  <si>
    <t>FDT500 termični javljalnik, alarm pri 58°C, nastavljiv tudi kot izolator linije, Ø 90 x 40mm (h),  v načinu pregleda omogoča preko led indikatorja prikaz adrese javljalnika, v načinu delovanja pa led indikator prikazuje stanje javljalnika</t>
  </si>
  <si>
    <t xml:space="preserve">SD500R podnožje univerzalno z izhodom za dodatno led indikacijo, Ø 90, (izhod se proži ob alarmu  -  24VAdc / 12mA) </t>
  </si>
  <si>
    <t xml:space="preserve">SD500M podnožje za javljalnik (univerzalno), Ø 90, </t>
  </si>
  <si>
    <t>LR500SI  za vzporedno indikacijo alarma bele  barve z led diodami samo za FAP 500</t>
  </si>
  <si>
    <t>VZORČNA KOMORA</t>
  </si>
  <si>
    <t>R820 vzorčna komora za montažo v prezračevalni jašek</t>
  </si>
  <si>
    <t>VAROVANJE SOS</t>
  </si>
  <si>
    <t>ITB 500, SOS modul za vgradnjo v modularni sistem stikalne tehnike, zasede 1 modul, 1 adresa, napajanje preko požarne linije, indikacija alarma, napake in reset preko centrale, priklop katerekoli klasične tipke z ali brez vrvice</t>
  </si>
  <si>
    <t>LR500 LED indikator rdeče barve, napajanje 12-24Vdc, poraba 11mA, delovna temperatura -10°C/+55°C, teža 30g, zaščita IP40, material ABS, dimenzije: 65,5x60,6x23,6mm</t>
  </si>
  <si>
    <t>SIRENE, PRIKAZOVALNIKI</t>
  </si>
  <si>
    <t>Sirena z bliskavico, 18 - 28Vdc / 22 - 37mA odvisno od nastavitve (zvoka in ponovitev; tone 3)  - višina montaže 2.4m (max), pokritost  - 135m3 (15m3), cooper, IP65, delovna temperatura: -25ºC to +70ºC, masa:200g, izhodna jakost 102dB(A) (Typical tone 3 - RoLP)</t>
  </si>
  <si>
    <t>Sirena, 24V / 32mA za  notranjo montažo, rdeča, 102dB - cooper, IP54, nizka 63mm</t>
  </si>
  <si>
    <t>Tablica z nalepko sirena</t>
  </si>
  <si>
    <t>IO500  1 vhod / 1 izhod, nastavljiv vhodno izhodni modul, rele 30Vdc/1A (nc ali no), napajanje preko požarne linije, 1 relejski izhod, 1 el. vhod, 1 el. izhod,  v ohišju</t>
  </si>
  <si>
    <t>POŽARNI ELEKTROMAGNETI, KLJUČAVNICE</t>
  </si>
  <si>
    <t>El. ključavnica, 24Vdc 0,25A nastavljiva, obratno več urno delovanje, ozka</t>
  </si>
  <si>
    <t>ČELNA PLOŠČA - RAVNA INOX</t>
  </si>
  <si>
    <t>Dobava in polaganje kabla JE-H(St)H E30 1x2x0,8</t>
  </si>
  <si>
    <t>Polaganje in dobava kabla NHXH 2x1,5 mm2, E30, komplet s pritrdilnim materialom E30</t>
  </si>
  <si>
    <t>Cevi za polaganje v beton fi16mm</t>
  </si>
  <si>
    <t>Drobni, vezni in pritrdilni material</t>
  </si>
  <si>
    <t>STORITVE</t>
  </si>
  <si>
    <t>Napisne ploščice za naslove elementov</t>
  </si>
  <si>
    <t>Označevanje in programiranje elementov</t>
  </si>
  <si>
    <t>Programiranje in spuščanje v pogon požarne centrale</t>
  </si>
  <si>
    <t>Sodelovanje pri pregledu s strani pooblaščene inštitucije</t>
  </si>
  <si>
    <t>POŽARNO JAVLJANJE SKUPAJ:</t>
  </si>
  <si>
    <t>VIDEO/AUDI DOMOFON</t>
  </si>
  <si>
    <t>Dobava in montaža, testiranje in meritev</t>
  </si>
  <si>
    <t>KIT (VIDEO ZUNANJA ENOTA, 2 tipke + napajalnik) Sinth. S2 - 1783/704</t>
  </si>
  <si>
    <t>DOZA p/o 2 MODULA - 1145/52</t>
  </si>
  <si>
    <t>OKVIR ZA DVA MODULA - 1148/62</t>
  </si>
  <si>
    <t>PREDNJA PLOŠČA Z 1 TIPKO ZA 1083/74 - 1083/107</t>
  </si>
  <si>
    <t>KABEL ZA 2VOICE - 1083/90</t>
  </si>
  <si>
    <t>MIKRO PROSTOSTOJEČ MONITOR 4,3" BARVEN</t>
  </si>
  <si>
    <t>VIDEO/AUDI DOMOFON SKUPAJ:</t>
  </si>
  <si>
    <t>VIDEO NADZOR</t>
  </si>
  <si>
    <t>DVR/HVR AHD - 4 kanalni, max. priklop 6 kanalov (4x kompozit in 2x IP) ali 6 IP kanalov (izklop analognih vhodov); 1x VGA izhod; 1x HDMI izhod; 4x avdio vhod; 1x avdio izhod; DVR način: 5MP@12fps, 4MP@15fps, 1080P/720P@25fps na kanal; HVR način: AHD 5MP@12fps, 4MP@15fps na kanal, IP 4MP@15fps, 1080P/720P@25fps na kanal; max pasovna širina 16Mbps-48Mbps; daljinski nadzor preko UVS in iUVS programske opreme; WEB brskalnik; USB2.0 vhodi (miška, backup); e-SATA, S.M.A.R.T trdi disk; max. izhodna pasovna širina 32Mbps</t>
  </si>
  <si>
    <r>
      <rPr>
        <b/>
        <sz val="10"/>
        <rFont val="Arial Narrow"/>
        <family val="2"/>
        <charset val="238"/>
      </rPr>
      <t>OPCIJA:</t>
    </r>
    <r>
      <rPr>
        <sz val="10"/>
        <rFont val="Arial Narrow"/>
        <family val="2"/>
        <charset val="238"/>
      </rPr>
      <t xml:space="preserve"> Monitor LED  21,5”, FULL HD; TFT zaslon (16:9); resolucija 1920x1080; kontrast 600:1; svetilnost 200cd/mq; VGAvhod; HDMI vhod; 2x BNC izhod; 1x avdio vhod/izhod; dimenzije 491x163x365mm</t>
    </r>
  </si>
  <si>
    <t>Ball AHD kamera, 1/3 CMOS 4M, ločljivost 4MP (2560x1440@25fps) D&amp;N, občutljivost 0 Lux (vključen IR); mehansko odstranjiv IR Cut filter; IR doseg 15m; objektiv 2,8-12mm; OSD menu; 2DNR; DWDR; IR SMART; OSD Coax UTC; IP66; napajanje 12Vdc; ni kompatibilna z 1092/310 daljinskim upravljalnikom; kompatibilna z dozo 1092/148</t>
  </si>
  <si>
    <t>Nadometna doza za montažo kamer, dimenzije: 35x135mm</t>
  </si>
  <si>
    <t>Coax+2x0,75 napajanje A400m / HD70m 7,2mm - za razdalje do 70m</t>
  </si>
  <si>
    <t>BNC konektor 3,3mm za kabel HD4</t>
  </si>
  <si>
    <t>Nalepka videonadzor</t>
  </si>
  <si>
    <t>Napajalnik 4 kanalni, 230Vac / 12Vdc - 3A - 4 izhodni ( na izhod max 1,5A ),  masa:668g, dimenzije:162V x 47G x 162D</t>
  </si>
  <si>
    <t>Programiranje video nadzora in šolanje uporabnika</t>
  </si>
  <si>
    <t>Tehnična podpora pri namestitvi kamer</t>
  </si>
  <si>
    <t>VIDEO NADZOR SKUPAJ:</t>
  </si>
  <si>
    <t>VLOM</t>
  </si>
  <si>
    <t>Protivlomna centrala MP500/8, 8 vhodov z možnostjo razširitve do 64 vhodov, 6 izhodov z možnostjo razširitve do 27, s telefosnkim PSTN pozivnikom z ustreznimi protokoli za povezavo na center, napajalnikom 12V/1.5A in sabotažnim stikalom. Možnost priključitve do 8 tipkovnic serije 500; GSM prenos je mogoč (opcijsko). Centrala je vskladu z EN50131 (GRADE 3)</t>
  </si>
  <si>
    <t>SV 500N, slovenski modul za vokalna sporočila in upravljanje s centralo na daljavo (preko telefona)</t>
  </si>
  <si>
    <t>Razširitveni modul EP 508, 8 alarmih vhodov + sabotaža, 3 izhodi (2 el. in  1 rele).</t>
  </si>
  <si>
    <t>Akumulator 12V/7Ah</t>
  </si>
  <si>
    <t xml:space="preserve">Kodirna tipkovnica KP500DV/N za upravljenje z centralo, LCD displey, osvetlitev tipk, BUS povezava, 2 x alarmni vhod, v skladu z EN50131 + vokalno sporazumevanje </t>
  </si>
  <si>
    <t>Javljalnik DT15AM,  antimask, napajanje 12Vdc, dvojna tehnologija I.R.P ter mikrovalovni na frekvenci 10,5Ghz, domet 15m, del. tem. -10°C/+55°C, dim.:107x61,5x43,5mm, IR pokritost: 90°, MW pokritost: horizontalno 90° - vertikalno 36°</t>
  </si>
  <si>
    <t>Zunanja sirena samonapajalna z bliskavico HPA700M, kovinsko ohišje, jakost 110dB@1m, zaščita IP 44/IK08, (potrebuje baterijo) 12V 2,2Ah,  del. tem. -25°C/+70°C, dim.:203x253x87mm</t>
  </si>
  <si>
    <t xml:space="preserve">Baterija 12V 2Ah za montažo v sireno </t>
  </si>
  <si>
    <t>Notranja sirena HPA100, 12-24V, N/O montaža, 110dB/1m, 3500-3700Hz, 145X100X42mm</t>
  </si>
  <si>
    <t>Programiranje vloma in šolanje uporabnika</t>
  </si>
  <si>
    <t>Tehnična podpora pri kalibraciji  vlomnih javljalnikov</t>
  </si>
  <si>
    <t>Dobava in polaganje kabla NYM-J 3x1,5mm2</t>
  </si>
  <si>
    <t>Dobava in polaganje ALARMNI KABEL 2x0,75 4x0,22</t>
  </si>
  <si>
    <t xml:space="preserve">Dobava in polaganje kabla  Cat.6, UTP, LSZH, 650 MHz, 500m kolut, s polaganjem </t>
  </si>
  <si>
    <t>Dobava in polaganje rebraste cev fi 16mm</t>
  </si>
  <si>
    <t>KONTROLA PRISTOPA SKUPAJ:</t>
  </si>
  <si>
    <t>SISTEM ZA DALJINSKO ODČITAVANJE IN JAVLJANJE</t>
  </si>
  <si>
    <t xml:space="preserve">Dobava in montaža, testiranje in meritev </t>
  </si>
  <si>
    <t xml:space="preserve"> KOMPLET ZA ODCITAVANJE PREKO GPRS OMREŽJA</t>
  </si>
  <si>
    <t>ELCME21002 CMe2100 GSM/GPRS + CMeX13S za 256 naprav (v IP55 plasticnem ohišju)</t>
  </si>
  <si>
    <t xml:space="preserve">  Art. Nr. ELCME21002</t>
  </si>
  <si>
    <t>ZAGON CME2100 IN EnerWEB</t>
  </si>
  <si>
    <t>Instalacija in zagon CMe2100 GPRS na računalnik upravnika</t>
  </si>
  <si>
    <t>montaža M-Bus centrale in priklop M-Bus centrale na M-Bus omrežje vseh kablov iz posameznih števcev</t>
  </si>
  <si>
    <t>PRIKAZ PODATKOV NA EnerWEB</t>
  </si>
  <si>
    <t>Prikaz podatkov CMe2100 na EnerWEB/mesec</t>
  </si>
  <si>
    <t>Vodnik s polaganjem JY(St)Y 2x2x0,8</t>
  </si>
  <si>
    <t>Izdelava instalacije v predpripravljene cevi , konektiranje kablov,  nastavitve, zagon.</t>
  </si>
  <si>
    <t xml:space="preserve"> KOMPLET ZA SPREMLJANJE IN JAVLJANJE PREKO SMS</t>
  </si>
  <si>
    <t>KRMILNIKI IN PERIFERNA OPREMA</t>
  </si>
  <si>
    <t>Krmilnik(10 UI, 4 DI, 4 AO, 8 DO) s priključnimi sponkami in aplikacijskim modulom, 100 komunikacijskih točk, spomin 1GB DDR3-RAM, PANEL bus, M-Bus, LON, ModBus, BACnet/IP, BACnet MS/TP komunikacija, 24VDC napajanje. Krmilnik omogoča tudi:</t>
  </si>
  <si>
    <t>integriran Web Server s podpora za HTML5</t>
  </si>
  <si>
    <t>vizualizacija ekranskih prikazov na nivoju krmilnika</t>
  </si>
  <si>
    <t>energetski management na nivoju krmilnika</t>
  </si>
  <si>
    <t>e-mail in sms alarmiranje</t>
  </si>
  <si>
    <t>Kot npr.; Model CLNXEH26ND100A, Honeywell</t>
  </si>
  <si>
    <t>Gonilnik za uporabo funkcije SMS</t>
  </si>
  <si>
    <t>Kot npr.; Model CLNX-DR-SMS-ALM, Honeywell</t>
  </si>
  <si>
    <t>M-Bus koncetrator, do 3 M-Bus naprave</t>
  </si>
  <si>
    <t>Kot npr.; Model PW3, Honeywell</t>
  </si>
  <si>
    <t>24 VDC napajalnik, 1,3 A</t>
  </si>
  <si>
    <t>Kot npr.; Model DCPSU-24-1.3, Honeywell</t>
  </si>
  <si>
    <t>Licenca za aplikacijo energetskega nadzora (Energy management) na nivoju krmilnika.
Aplikacija omogoča:
- delovanje na samem krmilniku
- spremljanje in prikaz porabljene energije preko numeričnh in grafičnh prikazov
- samodejno deljenje stroškov porabljene energije glede na različne porabnike
- samodejno kreiranje energetskih poročil</t>
  </si>
  <si>
    <t>Kot npr.; Model CLNXEMC12, Honeywell</t>
  </si>
  <si>
    <t xml:space="preserve">GSM terminal  za pošiljanje SMS z anteno,napajalnikom in priključnim serijskim kablom </t>
  </si>
  <si>
    <t>Kot npr.; Model MTC-G3-B06-EU KIT, Multitec</t>
  </si>
  <si>
    <t>APLIKATIVNA PROGRAMSKA OPREMA</t>
  </si>
  <si>
    <t>Programiranje krmilni nivo</t>
  </si>
  <si>
    <t>izdelava programske opreme na krmilnem nivoju</t>
  </si>
  <si>
    <t>izdelava testnih (IQ) tabel in testiranje IO signalov</t>
  </si>
  <si>
    <t>izdelavaekranskih prikazov na krmilniku (ekranski prikazi, zgodovina, alarmiranje).</t>
  </si>
  <si>
    <t>zagon in nastavitev parametrov delovanja</t>
  </si>
  <si>
    <t>izdelava navodil za uporabo sistema</t>
  </si>
  <si>
    <t>testiranje delovanja sistema</t>
  </si>
  <si>
    <t>šolanje uporabnikov sistema</t>
  </si>
  <si>
    <t>Programiranje aplikacije za energetski nadzor (Energy Management)</t>
  </si>
  <si>
    <t>izdelava programske opreme na krmilniku (spremljanje porabe energije, samodejno deljenje porabljene energije po porabnikih, samodejno generiranje poročil)</t>
  </si>
  <si>
    <t>testiranje delovanja programske opreme</t>
  </si>
  <si>
    <t>testiranje komunikacijskih povezav</t>
  </si>
  <si>
    <t>SISTEM ZA DALJINSKO ODČITAVANJE IN JAVLJANJE SKUPAJ:</t>
  </si>
  <si>
    <t>SOS (za invalidski WC)</t>
  </si>
  <si>
    <t>Prikazni tablo Eurotronik-TAB4</t>
  </si>
  <si>
    <t>Klicna sprejemna enota</t>
  </si>
  <si>
    <t>Signalna svetilka klica</t>
  </si>
  <si>
    <t>Potezno tipkalo</t>
  </si>
  <si>
    <t>Napajalnik 24V/2A</t>
  </si>
  <si>
    <t>LiYCY 2x0,75mm2</t>
  </si>
  <si>
    <t>SOS (za invalidski WC) SKUPAJ:</t>
  </si>
  <si>
    <t>SISTEM JAVLJANJA PLINA</t>
  </si>
  <si>
    <t>Izvedba povezave med Plinsko centralo v Plinski kotlovnici TEHNIČNA ETAŽA do glavne požarne pipe za ZAPIRANJE VENTILA (lokacija je določena v strojnem projektu)</t>
  </si>
  <si>
    <t>OPCIJA</t>
  </si>
  <si>
    <r>
      <t xml:space="preserve">Javljalnik zemeljskega plina (metan), analogni, 4-20mA, 0-100%LIE, poraba 140mA/12V, priklop od12-24Vdc, IP 55,  EX II 3GD
</t>
    </r>
    <r>
      <rPr>
        <b/>
        <sz val="10"/>
        <rFont val="Arial Narrow"/>
        <family val="2"/>
        <charset val="238"/>
      </rPr>
      <t>OPOMBA:</t>
    </r>
    <r>
      <rPr>
        <sz val="10"/>
        <rFont val="Arial Narrow"/>
        <family val="2"/>
        <charset val="238"/>
      </rPr>
      <t xml:space="preserve"> V primeru vezave javljalnika na Elkronovo požarno centralo FAP500 relejna kartica (1043/700) ni potrebna, saj se javljalnik veže preko ITG500 modula. Če se javljalnik priklaplja na centrale ostalih prizvajalce, potem je potrebna tudi relejna kartica (1043/700)!</t>
    </r>
  </si>
  <si>
    <t>ITG 500 modul za direkten priklop plinskih javljalnikov na centralo FAP500, od 4-20mA</t>
  </si>
  <si>
    <t>Opozorilna tabla enostranska z brenčačem z možnostjo vstavitve različnih napisov za indikacijo druge in tretje stopnje ogroženosti z prepovedanimi plini</t>
  </si>
  <si>
    <t>Napis POZOR PLIN NE VSTOPAJ</t>
  </si>
  <si>
    <t>Kalibriranje, adresiranje in povezava plinskih javljalnikov</t>
  </si>
  <si>
    <t>Izvede se samo predpriprava povezave od glavne požarne pipe plinskega ventila. Ob priklopu objekta na plinsko ogrevanje se ostale inštalacije in morebitna montaža plinske centrale za javljanje plina lahko izvede naknadno po že predpripravljenih trasah v objektu</t>
  </si>
  <si>
    <t>SISTEM JAVLJANJA PLINA SKUPAJ:</t>
  </si>
  <si>
    <t>MULTIMEDIJSKA OPREMA</t>
  </si>
  <si>
    <t>VEČNAMENSKA DVORANA</t>
  </si>
  <si>
    <t>AV naprava  v sestavi</t>
  </si>
  <si>
    <t>16 kanalni avdio mikser-10 univerzalnih XLR vhodov, 2 stereo vhoda, , stereo master regulator, EQ na vsakem kanalu, drsni regulatorji, 4 grupe, FX efekti, vgradna izvedba 19"</t>
  </si>
  <si>
    <t>U505 HHC
Brezžični mikrofon z ročnim oddajnikom. 192 nastavljivih frekvenc v UHF frekvenčnem območju. 
Sprejemnik je v kovinskem ohišju, z displayem, dve anteni na BNC konektorju. Ročni dinamični oddajnik mora imeti barvne nastavke in možnost hitre menjave glave z kondenzatorsko.</t>
  </si>
  <si>
    <t>U505BPH
Brezžični naglavni mikrofon. 192 nastavljivih frekvenc v UHF frekvenčnem območju. 
Sprejemnik je v kovinskem ohišju, z displayem, dve anteni na BNC konektorju. Ročni oddajnik ima barvne nastavke.</t>
  </si>
  <si>
    <t xml:space="preserve">UCD100/MP-103
Profesionalni  CD predvajalnik za podporo MP3, USB, montaža v 19" ohišje, </t>
  </si>
  <si>
    <t>Močnostni ojačevalnik:  2x350W RMS@8 ohm, vgradni , za 19"       (E-800)</t>
  </si>
  <si>
    <t>Močnostni ojačevalnik: 2x75W /  vgradni , za 19" (S-75)</t>
  </si>
  <si>
    <t>SPU1200/V - enota za glavni vklop/izklop in avtomatizirano delovanje za videoprojektor, priključki HDMI, VGA, avdio</t>
  </si>
  <si>
    <t xml:space="preserve">Tokovni ojačevalnik  za tokovno zanko , ILD122 </t>
  </si>
  <si>
    <t>Rack omarica 15HE z vrati- komplet povezana Dimenzije š x v x g: 600 x 720 x 500 mm</t>
  </si>
  <si>
    <t>Mikrofoni in stojala</t>
  </si>
  <si>
    <t>PG-48 SHURE
Ročni dinamični mikrofon s superkarodoidno karakteristiko, anti-pop filtrom, ON/OFF stikalom, frekvenčnim odzivom od 60 - 16000 Hz, Minimalno impedanco 500 ohm, z namiznim stojalom</t>
  </si>
  <si>
    <t>MSŽ4 - talno mikrofonsko stojalo - tripod</t>
  </si>
  <si>
    <t xml:space="preserve">Mikrofonski podaljšek XLR - 10m </t>
  </si>
  <si>
    <t>Zvočniki</t>
  </si>
  <si>
    <t>ELX 115  (črni)
Dvosistemski zvočnik z 15" nizkotonsko enoto z 4" navitjem in 2" visokotonsko enoto z 3" navitjem. Skupno močjo 500W RMS in 2000W peak. Občutljivost 97 dB pri 1W na 1m. Nominalna impedanca 8 ohm. Frekvenčni odziv 50 Hz - 21000 Hz, Koti pokrivanja: 85° horizontalno in 65° vertikalno. Priporočen ojačevalnik 750W</t>
  </si>
  <si>
    <t>Namensko izdelan nosilec za zvočnik</t>
  </si>
  <si>
    <t>SNZ2110  - vgradni stropni zvočnik 10W/100V, beli</t>
  </si>
  <si>
    <t>Videoprojekcijska oprema</t>
  </si>
  <si>
    <t>CP-WU5500 WUXGA videoprojektor1 920x1200 WUXGA,    svetilnost: 5000 ANSI lumnov,  kontrast: 20000:1; kot npr.(Hitachi)</t>
  </si>
  <si>
    <t>Teleskopska stropna konzola  40-120cm, bela</t>
  </si>
  <si>
    <t>Oprema za brezžični prenos vsebin iz računalnika do videoprojektorja preko USB izhoda  Barco CSE100</t>
  </si>
  <si>
    <t>Videoprojekcijsko elektro platno 400 x 230 cm, bela Al kaseta</t>
  </si>
  <si>
    <t>Montaža opreme - velika dvorana</t>
  </si>
  <si>
    <t>Kabel HDMI 15m z ojačevalnikom</t>
  </si>
  <si>
    <t>Kabel Tasker C258</t>
  </si>
  <si>
    <t>Kabel Tasker C118</t>
  </si>
  <si>
    <t>PPL 3 x 1,5 mm2</t>
  </si>
  <si>
    <t>UTP Cat 5E</t>
  </si>
  <si>
    <t>PPL 2 x 1,5 mm2 ( za stropne zvočnike)</t>
  </si>
  <si>
    <t>PF žica  2,5 mm2 za induktivno zanko</t>
  </si>
  <si>
    <t>izvedba instalacije za multimedijo</t>
  </si>
  <si>
    <t>Montaža  stenskih zvočnikov</t>
  </si>
  <si>
    <t>Montaža stropnih zvočnikov</t>
  </si>
  <si>
    <t>Konektiranje kablov</t>
  </si>
  <si>
    <t>VEČNAMENSKA DVORANA SKUPAJ:</t>
  </si>
  <si>
    <t>RAČUNALNIŠKA UČILNICA</t>
  </si>
  <si>
    <t>Interaktivni videoprojektor s stenskim nosilcem, 3300 lumnov 1280 x 800 (CP-TW3005)</t>
  </si>
  <si>
    <t>Bela magnetna tabla  za  videoprojektor za kratke razdalje, dim. 120 x 300 cm, s komplet om pisal in brisalcem</t>
  </si>
  <si>
    <t>AV naprava SEA  v sestavi:</t>
  </si>
  <si>
    <t>SPU1200/V - enota za priklop interaktivnega projektorja in računalnika, tipka za vklop in izklop</t>
  </si>
  <si>
    <t>10 kanalni avdio mikser  z Bluetooth vmesnikom, rack izvedba</t>
  </si>
  <si>
    <t>Avdio ojačevalnik 2 x 75 W, vgradna izvedba 1 HE ( SEA)</t>
  </si>
  <si>
    <t>Tokovni ojačevalnik  za tokovno zanko , ILD122</t>
  </si>
  <si>
    <t>Rack omarica 12HE z vrati s steklom in ključavnico</t>
  </si>
  <si>
    <t>PB760W -stenski  dvosistemski zvočnik 60W/8 Ohm, beli</t>
  </si>
  <si>
    <t>Montaža opreme</t>
  </si>
  <si>
    <t>Kabel HDMI 10 z ojačevalnikom</t>
  </si>
  <si>
    <t>USB kabel z ojačevalnikom</t>
  </si>
  <si>
    <t>'UTP Cat 5E kabel</t>
  </si>
  <si>
    <t>Montaža  zvočnikov</t>
  </si>
  <si>
    <t>RAČUNALNIŠKA UČILNICA SKUPAJ:</t>
  </si>
  <si>
    <t>TELOVADNICA - IGRALNICA</t>
  </si>
  <si>
    <t>10 kanalni avdio mikser , 6 univerzalnih XLR vhodov, 2 stereo vhoda, , stereo master regulator, EQ na vsakem kanalu, drsni regulatorji, Bluetooth vmesnik, vgradna izvedba 19"</t>
  </si>
  <si>
    <t>Močnostni ojačevalnik:  2x100W RMS@2 ohm, vgradni , za 19"       (S-100)</t>
  </si>
  <si>
    <t>Rack omarica 10HE z vrati- komplet povezana Dimenzije  š x v x g: 600 x 500 x 500 mm</t>
  </si>
  <si>
    <t>SNZ2110 /N - vgradni dvosistemski stropni zvočnik 60W/8 Ohm, beli</t>
  </si>
  <si>
    <t>izvedba instalacije</t>
  </si>
  <si>
    <t>Montaža  stropnih zvočnikov</t>
  </si>
  <si>
    <t>TELOVADNICA - IGRALNICA SKUPAJ:</t>
  </si>
  <si>
    <t>PULT ZA IZPOSOJO - KNJIŽNICA</t>
  </si>
  <si>
    <t>Glabeni stolp z internetnim sprejemnikom in USB/mp-3 predvajalnikom, 2 x 60W, malih dimenzij, vgrajen v omari</t>
  </si>
  <si>
    <t>PULT ZA IZPOSOJO - KNJIŽNICA SKUPAJ:</t>
  </si>
  <si>
    <t>INDUKTIVNA ZANKA ZA SLUŠNO PRIZADETE - KNJIŽNICA</t>
  </si>
  <si>
    <t>Avdio delilnik signala  z galvansko ločitvijo vhoda in izhoda</t>
  </si>
  <si>
    <t>PF 2,5 mm2</t>
  </si>
  <si>
    <t>Polaganje  - izvedba tokovne zanke v tlaku  tik pod   finalnim tlakom</t>
  </si>
  <si>
    <t>Montaža opreme, priklop, nastavitve , preizkus</t>
  </si>
  <si>
    <t>KPL</t>
  </si>
  <si>
    <t>INDUKTIVNA ZANKA ZA SLUŠNO PRIZADETE - KNJIŽNICA SKUPAJ:</t>
  </si>
  <si>
    <t>MULTIMEDIJSKA OPREMA SKUPAJ:</t>
  </si>
  <si>
    <t>VEČNAMENSKA DVORANA 1/3</t>
  </si>
  <si>
    <t>Stenska aktivna priključna doza  SMM2020</t>
  </si>
  <si>
    <t>Videoprojektor ful-HD  , 4500 lumnov, DLP, 2 xHDMI, 2x VGS, avdio video  vhod/izhod, popoln daljinc, (DH833)</t>
  </si>
  <si>
    <t>Videoprojekcijsko elektro platno 240 x 150 cm, bela Al kaseta</t>
  </si>
  <si>
    <t>Stropna konzola za vidoprojektor</t>
  </si>
  <si>
    <t>PB720W -stenski  dvosistemski zvočnik 20W/8 Ohm, beli</t>
  </si>
  <si>
    <t>VEČNAMENSKA DVORANA 1/3 SKUPAJ:</t>
  </si>
  <si>
    <t>INDUKTIVNA ZANKA ZA SLUŠNO PRIZADETE - DVS</t>
  </si>
  <si>
    <t>Avdio naprava v sestavi</t>
  </si>
  <si>
    <t>Tokovni ojačevalnik  za tokovno zanko , ILD500</t>
  </si>
  <si>
    <t>Avdio mikser 4- kanalni, 1 HE</t>
  </si>
  <si>
    <t>Stensko ohišje 6 HE/19"</t>
  </si>
  <si>
    <t>INDUKTIVNA ZANKA ZA SLUŠNO PRIZADETE - DVS SKUPAJ:</t>
  </si>
  <si>
    <t xml:space="preserve">POPIS DEL IN PREDRAČUN STROŠKOV </t>
  </si>
  <si>
    <t>A/</t>
  </si>
  <si>
    <t>ELEKTRO DEL - MATERIAL:</t>
  </si>
  <si>
    <t>enota</t>
  </si>
  <si>
    <t>Dobava kabla in kabelskega pribora:</t>
  </si>
  <si>
    <t xml:space="preserve">- KABEL NAY2Y-J 4×150RM+1,5             </t>
  </si>
  <si>
    <t xml:space="preserve">- ZAKLJUČEK NN EPKT0047 4×150     </t>
  </si>
  <si>
    <t>- ČEVELJ KABEL GN ALCU 150-12-29</t>
  </si>
  <si>
    <t>4</t>
  </si>
  <si>
    <t>Dobava priključno merilne omare:</t>
  </si>
  <si>
    <t>- OMARICA PRIKLJ. PMO4 PREBIL</t>
  </si>
  <si>
    <t>- OMARICA PRIKLJ. PMO3K PREBIL</t>
  </si>
  <si>
    <t>- 60 MM ZBIRALČNI SISTEM ZA PMO4</t>
  </si>
  <si>
    <t>- PRIKLJUČNE SPONKE S PREKRITJEM 35-120</t>
  </si>
  <si>
    <t>- PODSTAV. VAR. NH00 125A 3P</t>
  </si>
  <si>
    <t>- PODSTAV. VAR. LT0057 NH000 100A 3P</t>
  </si>
  <si>
    <t>- PEN SPONKA PK 250</t>
  </si>
  <si>
    <t>- ŠTEVEC ZMX 320</t>
  </si>
  <si>
    <t xml:space="preserve">- TIPKA ODKLOPNIKA M22-D-S-X0-K10       </t>
  </si>
  <si>
    <t>- ŠTEVEC MT880 – T1A42R56, D22</t>
  </si>
  <si>
    <t>1</t>
  </si>
  <si>
    <t>3x58/100V…3x230/400V, 5 A</t>
  </si>
  <si>
    <t>- MODUL CM-v-3 (GSM/GPRS)</t>
  </si>
  <si>
    <t xml:space="preserve">- MERILNO SPONČNA GARNITURA </t>
  </si>
  <si>
    <t>WEIDMUELLER, ES W21</t>
  </si>
  <si>
    <t xml:space="preserve">- TOKOVNI MERILNI TRANSFORMATOR </t>
  </si>
  <si>
    <t xml:space="preserve">  CIRCUTOR TC 6.2 150/5 A</t>
  </si>
  <si>
    <t xml:space="preserve">- ŽICA P/F 10 ČRNA                                     </t>
  </si>
  <si>
    <t xml:space="preserve">- ŽICA P/F 10 MODRA                                  </t>
  </si>
  <si>
    <t>- KABELSKI TULEC (VOTLICA) 10 MM2</t>
  </si>
  <si>
    <t>- KABEL OLFLEX 7x2,5 MM2</t>
  </si>
  <si>
    <t xml:space="preserve">- KLJUČAVNICA EL. OMARICE EI 13 N        </t>
  </si>
  <si>
    <t>Dobava materiala za ozemljitev NN omrežja:</t>
  </si>
  <si>
    <t>- OZEMLJITVENI VALJANEC 25x4 mm²</t>
  </si>
  <si>
    <t xml:space="preserve">- ŽICA P/F 35 RUM.ZEL.                             </t>
  </si>
  <si>
    <t xml:space="preserve">- ČEVELJ KABEL GN ALCU 35 M 8              </t>
  </si>
  <si>
    <t xml:space="preserve">- SPONKA KRIŽNA 60X60                          </t>
  </si>
  <si>
    <t>Ostali drobni in nespicifiran material:</t>
  </si>
  <si>
    <t>%</t>
  </si>
  <si>
    <t>SKUPAJ (€)</t>
  </si>
  <si>
    <t>B/</t>
  </si>
  <si>
    <t>ELEKTRO DEL - DELO:</t>
  </si>
  <si>
    <t xml:space="preserve">Polaganje NN kablov 150 mm² v </t>
  </si>
  <si>
    <t>kabelsko kanalizacijo:</t>
  </si>
  <si>
    <t xml:space="preserve">Izdelava kabelskega končnika vključno </t>
  </si>
  <si>
    <t xml:space="preserve">s kabelskim zaključkom (vime) in priklop </t>
  </si>
  <si>
    <t xml:space="preserve">kablov v PMO ali NNR za NN kabel </t>
  </si>
  <si>
    <t>4 × 150 mm2:</t>
  </si>
  <si>
    <t xml:space="preserve">Uvlačenje in pritrditev kabla v omarice: </t>
  </si>
  <si>
    <t>Uvod kabla v TP in pritrditev:</t>
  </si>
  <si>
    <t>Označbe odcepov NNK, montaža napisov:</t>
  </si>
  <si>
    <t xml:space="preserve">Montaža opreme v kabelsko omarico </t>
  </si>
  <si>
    <t>PMO 4 (tipizacija EG):</t>
  </si>
  <si>
    <t xml:space="preserve">PMO 3 (tipizacija EG): </t>
  </si>
  <si>
    <t xml:space="preserve">Izvedba ozemljitev (izdelava priključkov </t>
  </si>
  <si>
    <t xml:space="preserve">v omarice s P/F vod., izdelava kab. čevljev, </t>
  </si>
  <si>
    <t xml:space="preserve">izdelava povezave ozem. valjanec – P/F </t>
  </si>
  <si>
    <t>vodnik s križnimi sponkami):</t>
  </si>
  <si>
    <t>Razna manjša nepredvidena dela:</t>
  </si>
  <si>
    <t>C/</t>
  </si>
  <si>
    <t>GRADBENA DELA:</t>
  </si>
  <si>
    <t>znesek</t>
  </si>
  <si>
    <t xml:space="preserve">Izdelava betonskega jaška dimenzij </t>
  </si>
  <si>
    <t xml:space="preserve">1,0x1,0x1,2 m z izkopom v zemljišču </t>
  </si>
  <si>
    <t xml:space="preserve">III. ktg., z opaženjem, armiranjem, </t>
  </si>
  <si>
    <t xml:space="preserve">betoniranjem sten z C25/30, montažna </t>
  </si>
  <si>
    <t xml:space="preserve">krovna plošča C25/30 izdelana v betonarni </t>
  </si>
  <si>
    <t xml:space="preserve">ali na jašku z ločenim ležiščem stene, </t>
  </si>
  <si>
    <t xml:space="preserve">dobava in vgradnja ltž. pokrova 0,6x0,6, </t>
  </si>
  <si>
    <t xml:space="preserve">250 kN, ureditev okolice, čiščenje terena </t>
  </si>
  <si>
    <t>in odvoz odvečnega materiala na deponijo</t>
  </si>
  <si>
    <t>z vsemi stroški:</t>
  </si>
  <si>
    <t xml:space="preserve">Izdelava priključka na obstoječ jašek z </t>
  </si>
  <si>
    <t xml:space="preserve">rušenjem preboja v steni jaška debeline </t>
  </si>
  <si>
    <t xml:space="preserve">15 cm / preboj do 1,0 m2, odvoz ruševin </t>
  </si>
  <si>
    <t xml:space="preserve">na stalno deponijo s plačilom prispevka </t>
  </si>
  <si>
    <t>za deponijo in zidarska obdelava v jašku:</t>
  </si>
  <si>
    <t xml:space="preserve">Kombiniran izkop v zemlji III. ktg dim. </t>
  </si>
  <si>
    <t xml:space="preserve">0,4x1,05 m, niveliranje dna jarka, </t>
  </si>
  <si>
    <t xml:space="preserve">betoniranje betonske podlage 0,1 m, </t>
  </si>
  <si>
    <t xml:space="preserve">dobava in polaganje 1x110 mm PVC cevi </t>
  </si>
  <si>
    <t xml:space="preserve">z obbetoniranjem 0,1 m nad robom cevi </t>
  </si>
  <si>
    <t xml:space="preserve">z C12/15, zasip z izkopanim materialom </t>
  </si>
  <si>
    <t xml:space="preserve">z nabijanjem v plasteh, dobava in polaganje </t>
  </si>
  <si>
    <t xml:space="preserve">opozorilnega traku, čiščenje trase, zasejanje </t>
  </si>
  <si>
    <t xml:space="preserve">trave, nakladanje viška materiala na kamion </t>
  </si>
  <si>
    <t>in odvoz na deponijo z vsemi stroški:</t>
  </si>
  <si>
    <t xml:space="preserve">0,5x1,05 m, niveliranje dna jarka, </t>
  </si>
  <si>
    <t xml:space="preserve">dobava in polaganje 2x110 mm PVC cevi </t>
  </si>
  <si>
    <t xml:space="preserve">Samo polaganje ozemljitvenega valjanca </t>
  </si>
  <si>
    <t xml:space="preserve">FeZn 25 × 4 mm v že predhodno izkopan </t>
  </si>
  <si>
    <t xml:space="preserve">jarek:                  </t>
  </si>
  <si>
    <t xml:space="preserve">Dolbljenje odprtine v betonskem ali </t>
  </si>
  <si>
    <t xml:space="preserve">kamnitem zidu, vzidava kabelske omarice </t>
  </si>
  <si>
    <t xml:space="preserve">PMO3, velikost 45x90x20 cm in popravilo </t>
  </si>
  <si>
    <t>fasade:</t>
  </si>
  <si>
    <t xml:space="preserve">PMO4, velikost 60x90x20 cm in popravilo </t>
  </si>
  <si>
    <t xml:space="preserve">Dolbljenje rege dimenzij 0,4x0,15 m v </t>
  </si>
  <si>
    <t xml:space="preserve">betonskem ali kamnitem zidu, dobava in </t>
  </si>
  <si>
    <t xml:space="preserve">vzidava 3 kom PVC cevi fi 90 mm z uvodom </t>
  </si>
  <si>
    <t>v omarico in popravilo fasade:</t>
  </si>
  <si>
    <t xml:space="preserve">Izdelava geodetskega posnetka z obdelavo </t>
  </si>
  <si>
    <t xml:space="preserve">podatkov: posnetek kabelskega voda, izris </t>
  </si>
  <si>
    <t xml:space="preserve">geodetskih podlog po specifikaciji naročnika, </t>
  </si>
  <si>
    <t>oddaja elaborata v elektronski obliki:</t>
  </si>
  <si>
    <t xml:space="preserve">Dodatek za pazljivi izkop po obstoječih </t>
  </si>
  <si>
    <t xml:space="preserve">kablih, dodatek za prečkanje komunalnih, </t>
  </si>
  <si>
    <t xml:space="preserve">telekomunikacijskih, elektroenergetskih </t>
  </si>
  <si>
    <t xml:space="preserve">vodov in korenin, ograj, robnikov in </t>
  </si>
  <si>
    <t xml:space="preserve">podobnih ovir: </t>
  </si>
  <si>
    <t>D/</t>
  </si>
  <si>
    <t>REKAPITULACIJA STROŠKOV:</t>
  </si>
  <si>
    <t xml:space="preserve"> A/ ELEKTRO DEL - MATERIAL</t>
  </si>
  <si>
    <t xml:space="preserve"> B/ ELEKTRO DEL - DELO</t>
  </si>
  <si>
    <t xml:space="preserve"> C/ GRADBENI DEL</t>
  </si>
  <si>
    <t>SKUPAJ A+B+C</t>
  </si>
  <si>
    <t>STROJNE INSTALACIJE</t>
  </si>
  <si>
    <t>REKAPITULACIJA:</t>
  </si>
  <si>
    <t>S.1.</t>
  </si>
  <si>
    <t>OGREVANJE IN HLAJENJE</t>
  </si>
  <si>
    <t>S.2.</t>
  </si>
  <si>
    <t>HLAJENJE SERVER</t>
  </si>
  <si>
    <t>S.4.</t>
  </si>
  <si>
    <t>TOPLOTNA POSTAJA - SEKUNDAR</t>
  </si>
  <si>
    <t>S.5.</t>
  </si>
  <si>
    <t xml:space="preserve">PREZRAČEVANJE </t>
  </si>
  <si>
    <t>S.6.</t>
  </si>
  <si>
    <t>VODOVOD IN KANALIZACIJA</t>
  </si>
  <si>
    <t>S.7.</t>
  </si>
  <si>
    <t>PLIN</t>
  </si>
  <si>
    <t>S.8.</t>
  </si>
  <si>
    <t>PLINSKI PRIKLJUČEK</t>
  </si>
  <si>
    <t>Skupaj strojne instalacije</t>
  </si>
  <si>
    <t>z.št.</t>
  </si>
  <si>
    <t>opis postavke / dela</t>
  </si>
  <si>
    <t>skupaj €</t>
  </si>
  <si>
    <t xml:space="preserve">OGREVANJE IN HLAJENJE </t>
  </si>
  <si>
    <t>Dobava in montaža cevi iz neplemenitega jekla, material 1.0308 (E235) po EN 10305-3 (PRESS sistem) skupaj z vsemi fitingi za zatiskanje (kolena, T-kosi, navojni priključki, prehodni kosi), tesnili (FPM rdeči) in pritrdilnim materialom.          OPOMBA: obešala za vodoravno, poševno in navpično pritrjevanje cevi na gradbeno ali drugo vrsto konstrukcije sestavljene iz predfabriciranih obešal je iz pocinkanega železa in obsega objemke s podlogo iz sintetične gume odporne do 120 °C – dušenje zvoka, navojne palice s temeljno ploščo ali temeljnim profilom, kovinskih vložkov, vijakov z maticami, drsne in fiksne podpore. Vsa obešala se izvede po smernicah za montažo in preprečevanje prenosa hrupa na gradbeno konstrukcijo!</t>
  </si>
  <si>
    <t>kot npr. proizvod: VIEGA, tip: Prestabo</t>
  </si>
  <si>
    <t>ali enakovredno</t>
  </si>
  <si>
    <t>15x1,2</t>
  </si>
  <si>
    <t>22x1,5</t>
  </si>
  <si>
    <t>28x1,5</t>
  </si>
  <si>
    <t>35x1,5</t>
  </si>
  <si>
    <t>42x1,5</t>
  </si>
  <si>
    <t>54x1,5</t>
  </si>
  <si>
    <t xml:space="preserve">Dobava in montaža jeklene brezšivne črne cevi, dimenzije in teža po DIN EN 10 220, iz materiala S 185 po DIN EN 10 025-1, s fazonskimi kosi, z dodatkom za razrez, z varilnim in pritrdilnim materialom </t>
  </si>
  <si>
    <t>DN65</t>
  </si>
  <si>
    <t>DN125</t>
  </si>
  <si>
    <t>Dobava in montaža toplotne plastificirnane izolacije za kontrolo kondenzacije s cevno izolacijo iz vulkanizirane sintetične gume z zaprto celično strukturo, parazaporni koeficient μ: 7000, toplotna prevodnost λ:0,035 W/(mK) za razvo hlajenja v tlaku, skupaj z sistemskim lepilom in samolepilnimi trakovi za dodatno izolacijo spojev.</t>
  </si>
  <si>
    <t xml:space="preserve">kot npr. proizvod: Armacell, tip: </t>
  </si>
  <si>
    <t>podometno_ogrevanje</t>
  </si>
  <si>
    <t>15x1,2 (s=9mm)</t>
  </si>
  <si>
    <t>22x1 (s=9mm)</t>
  </si>
  <si>
    <t>28x1,5 (s=9mm)</t>
  </si>
  <si>
    <t>35x1,5 (s=9mm)</t>
  </si>
  <si>
    <t>42x1,5 (s=9mm)</t>
  </si>
  <si>
    <t>54x1,5 (s=9mm)</t>
  </si>
  <si>
    <t>nadometno_ogrevanje</t>
  </si>
  <si>
    <t>54x1,5 (s=32mm)</t>
  </si>
  <si>
    <t>nadometno_hlajenje</t>
  </si>
  <si>
    <t>22x1 (s=19mm)</t>
  </si>
  <si>
    <t>28x1,5 (s=19mm)</t>
  </si>
  <si>
    <t>35x1,5 (s=19mm)</t>
  </si>
  <si>
    <t>42x1,5 (s=19mm)</t>
  </si>
  <si>
    <t>54x1,5 (s=32+19mm)</t>
  </si>
  <si>
    <t>DN65 (s=32+19mm)</t>
  </si>
  <si>
    <t>DN125 (s=32+19mm)</t>
  </si>
  <si>
    <t xml:space="preserve">Dobava in montaža večplastne cevi za ogrevalno in hladilno vodo vodeno v predelnih stenah, spuščenih stropovih in estrihu, dobavljena v palicah (sestavljena iz PE-RT-vezni spoj-vzdolžno pokrivno verjen aluminij-vezni sloj-PE-RT). Normalno vnetljivo, klasifikacija materiala B2 skladno s standartom DIN 4002. Maksimalna temperatura 95°C, maksimalni obratovalni tlak 10 bar-ov pri trajni obratovalni temperaturi 70°C, testirana odpornost proti pregrevanju 50 let, varnostni faktor 1.5, vključno z vsem potrebnim povezovalnimi spoji (T-kos, baterijskijskimi priključki, reducirni kosi, kolena 90°, kolena 45°, medeninaste spojke, zaščitna rebrasta cev...)  tesnilnim materilom in pritrdilnim priborom. </t>
  </si>
  <si>
    <t xml:space="preserve">kot npr. proizvod: Valsir, tip: </t>
  </si>
  <si>
    <t>20x2,25</t>
  </si>
  <si>
    <t>25x2,5</t>
  </si>
  <si>
    <t>Dobava in montaža izolacije cevi za sistem hlajenja vodenih v predelnih stenah, spuščenem stropu in estrihu zaščitenimi z izolacijskimi žlebaki debeline izolacije 19mm skupaj z vsemi orginalnimi izolacijskimi fazonskimi kosi vključno z lepilom in lepilnimi trakov iza naslednje premere cevi:</t>
  </si>
  <si>
    <t>Dobava in montaža tlačno neodvisni ventil za hidravlično uravnoteženje z regulacijskim ventilom za omejevanje oziroma možnostjo nastavitve pretoka z navojnimi priključki, primeren za ogrevno vodo do 120°C, PN16, skupaj s tesnilnim materialom.</t>
  </si>
  <si>
    <t>kot npr. proizvod: Danffoss, tip: AB-QM</t>
  </si>
  <si>
    <t xml:space="preserve">DN20 </t>
  </si>
  <si>
    <t>DN25</t>
  </si>
  <si>
    <t>Dobava in montaža elektrotermičnega pogona za dvotočkovno regulacijo ON-OFF, ki se ob izpadu električne energije zapre (NC); 230 V;</t>
  </si>
  <si>
    <t>kot npr. proizvod: Danffoss, tip: TWA-Z,</t>
  </si>
  <si>
    <t xml:space="preserve"> NC, 230V </t>
  </si>
  <si>
    <t>Dobava in montaža krogelne navojne pipe z navojnima priključkoma z tesnilnim prilegom po DIN2999, ohišje iz medenine MS58 niklano, krogla kovana iz medenine MS58 kromana, jekleno ročico in priključki za gibko cev ter z vsem tesnilnim in pritrdilnim materialom, tlačne stopnje PN10</t>
  </si>
  <si>
    <t xml:space="preserve">kot npr. proizvod: Kovina, tip: </t>
  </si>
  <si>
    <t>DN15</t>
  </si>
  <si>
    <t>DN20</t>
  </si>
  <si>
    <t>DN32</t>
  </si>
  <si>
    <t>DN40</t>
  </si>
  <si>
    <t>DN50</t>
  </si>
  <si>
    <t xml:space="preserve">Dobava in montaž ventilatorskega kasetnega konvektorja za namestitev v spuščeni trop z okrasno masko s prisilno konvekcijo za ogrevanje in hlajenje s priključki za 2 cevni sistem z sledečimi karateristikami:                                                                          - Nosilno ohišje iz pocinkane jeklene pločevine, z delno zunanjo termično in zvočno izolacijo iz sintetičnega kavčuka z zaprto celično strukturo debeline 5 mm. Opremljeno za priklop ozemljitve,     - Okrasna maska iz ukrivljene plošče iz pocinkane jeklene pločevine, obarvane zunaj in znotraj s prašnim nanosom epoxy barve RAL 9002, z notranje strani nalepljeno termično in zvočno izolacijo iz sintetičnega kavčuka z zaprto celično strukturo debeline 5 mm, vpihovalna rešetka iz umetne mase.  - Toplotni prenosnik izdelan iz aluminijastih lamel, tesno nameščenih na bakrenih ceveh. Najvišja dovoljena temepratura medija je 80°C, priklop vode je 3/4˝ - ženski, največji dovoljeni delovni tlak je 8 bar. Opremljen je z odzračevalno in izpustno pipico,                                                       - Kad za kondenz pod prenosnikom je izdelana iz enega kosa iz pocinkane ter praškasto barvane jeklene pločevine, izolirane s polietilensko samougasljivo peno debeline 5mm,                              - Motor ventilatorja je notranje zaščiten proti pregrevanju in opremljen s kondenzatorjem. Motor je inverterski in visoko učinkovit,                                                                                      - Ventilator je obojestransko sesajoč direktno gnan centrifugalni, sestavljen iz vetrnice in ohišja. Vetrnica je iz umetne mase z naprej zakrivljenimi lopaticami, statično in dinamično uravnotežena, </t>
  </si>
  <si>
    <t>"-  Filter je pralni sintetični, samougasljiv na kovinskem ohišju, dostopen s spodnje strani,           -  povezovalnimi cevkami med ventilom in toplotnim prenosnikom (VCF) skupaj z vsem potrebnim montažnim, tesnilnim in pritrdilnim materialom,              -vgrajeno črpalko za prečrpavanje kondenzata,         - okrasna maska z ročno nastavljivimi loputami ter sponkami za priklop stenskega termostata</t>
  </si>
  <si>
    <t xml:space="preserve">kot npr. proizvod: DAKIN, tip: </t>
  </si>
  <si>
    <t>Qhl.=3.330 W (prva hitrost)</t>
  </si>
  <si>
    <t>Temperaturni režim hlajenja 8/14 °C,</t>
  </si>
  <si>
    <t>Qog.=4.930 W</t>
  </si>
  <si>
    <t>Temperaturni režim hlajenja 45/40 °C,</t>
  </si>
  <si>
    <t>q=720/894/1068 m3/h</t>
  </si>
  <si>
    <t>dim: 840x840x288 mm</t>
  </si>
  <si>
    <t>Pel.=45 W</t>
  </si>
  <si>
    <t>Raven zvočnega tlaka: 21/24/29 dBA.</t>
  </si>
  <si>
    <t>OPOMBA: Pobarvan v ral po izboru arhitekta</t>
  </si>
  <si>
    <t>FWC06-BT</t>
  </si>
  <si>
    <t>Qhl.=2.970 W (prva hitrost)</t>
  </si>
  <si>
    <t>Qog.=2.260 W</t>
  </si>
  <si>
    <t>q=318/390/468 m3/h</t>
  </si>
  <si>
    <t>dim: 570x570x250 mm</t>
  </si>
  <si>
    <t>Pel.=74 W</t>
  </si>
  <si>
    <t>Ravez zvočnega tlaka: 26/28/31 dBA.</t>
  </si>
  <si>
    <t>FWF03BT</t>
  </si>
  <si>
    <t>Qhl.=1.570 W (prva hitrost)</t>
  </si>
  <si>
    <t>Qog.=2.000 W</t>
  </si>
  <si>
    <t>FWF02BT</t>
  </si>
  <si>
    <t>Dobava in montaža relejskega vmesnik za povezavo in upravljanje večje število konvektorjev preko enega sobnega termostata, skupaj z vsem potrebnim pritrdilnim in montažnim materialom.</t>
  </si>
  <si>
    <t>Dobava in montaža sobnega termostata za regulacijo sistemov, s funkcijo prikaza in nastavitve temperature, tenskim programom, ročni in avtomatski priklop vantilatorja hitrosti, izbira režima (ogrevanja-hlajenja-avtomatsko), s priklopom zunanjega temperaturnega tipala, z zaslonom skupaj z vsem potrebnim pritrdilnim in montažnim materialom. Po izboru arhitekta oziroma investitorja.</t>
  </si>
  <si>
    <t>Dobava in montaža cevi za talno ogrevanje  izdelana iz zamreženega polietilena (PE-Xa) z uporabo postopka Engel, ustreza standardu EN ISO 15875 "Plastični cevni sistemi za instalacije s toplo in hladno vodo - zamrežen polietilen". Vsebuje difuzijski zaščitni sloj,
ki je izdelan iz EVOH-a (etil-vinil-alkohol) v skladu s standardom DIN 4726, za preprečevanje korozije sistemskih elementov. Ta sloj je bil posebej razvit za kombinacijo z Uponor Q&amp;E fi tingi. Klasifi kacija servisnih pogojev (vključno s tipičnimi področji uporabe): Razred uporabe 4 - talno ogrevanje in nizko-temperaturni radiatorji. Temperatura, pri kateri nastanejo poškodbe: 60 C, načrtovan tlak 6 barov, skupaj z tesnilnim materilom in pritrdilnim priborom</t>
  </si>
  <si>
    <t xml:space="preserve">kot npr. proizvod: UPONOR / tip: </t>
  </si>
  <si>
    <t>16x2</t>
  </si>
  <si>
    <t>Dobava in montaža sistema multifolije za povečanje toplotne odbojnosti v prostor, z azmanjšanje toplotnih izgub, z azvočno izolacijo in za zaščito proti vlagi. Multifolija ima natiskano mrežo za lažji razvod cevi, maksimalna obremenitev 15kN*m2, širina role 1m, debelina 4mm skupaj z vsem ostalim potrebnim povezovalnimi, tesnilnim in pritrdilnim priborom</t>
  </si>
  <si>
    <t>Dobava in montaža Tacker pritrdilec cevi namenjenga za pritrjevanje cevi za talno ogrevanja in multifolije ali pritrdilnih plošč na že položen sloj toplotne izolacije, skupaj z vsem potrebnim materialom za montažo po navodilih proizvajalca.</t>
  </si>
  <si>
    <t>Dobava in montaža obložne folije za vgradnjo med estrihom in mejnimi gradbenimi elementi, za talne konstrukcije v skladu z DIN 18560 in DIN EN 1264, z večkratno perforacijoza lažje odstranjevanje, zadnja stran samolepilna, sprednja stran s PE folijo
in samolepilnim trakom, ki omogoča izdelavo tesnega spoja med obložno folijo in izolacijo ter natančno vgradnjo v kotih/vogalih; posebej primerno za samorazlivne estrihe.
Material: zaprto celični polietilen PE-LD
Razred gradbenega material: B2</t>
  </si>
  <si>
    <t>150x10</t>
  </si>
  <si>
    <t>Dobava in montaža samolepilnega nosilnega profila izdelanega iz trdega PVC-ja s trakom iz polietilenske pene debeline 10 mm. Namenjeno za zanesljivo ločevanje odsekov estriha (npr. pri vratih) in za absorbiranje raztezanja estriha. Za raztezke po standardu DIN 18560-2.
Višina: 100 mm
Debelina materiala: 10 mm
Dolžina: 2 m</t>
  </si>
  <si>
    <t>110x10</t>
  </si>
  <si>
    <t xml:space="preserve">Dobava in montaža dodatka za estrihe in malte; izboljša kvaliteto estriha zaradi povečane plastičnosti in boljšega zadrževanja vode. VD 550 N prav tako omogoča estrihu, da se hitreje osuši (zgodnejša trdota).
Ne sme se uporabljati v kombinaciji s samorazlivnimi ali anhidritnimi estrihi!
Poraba pri debelini estriha 7 cm: približno 0.2 l/m². Minimalno prekritje cevi z estrihom: 30 mm pri 2kN/m² ali 45 mm pri 5kN/m²
</t>
  </si>
  <si>
    <t xml:space="preserve">Dobava in montaža označevalnega seta za merjenje vlage v estrihu
</t>
  </si>
  <si>
    <t xml:space="preserve">Dobava in montaža pritrdilnega traku za lepljenje stikov med multifolijo in izolacijsko rolo, uporaben skupaj z ročno pripravo za lepljenje
</t>
  </si>
  <si>
    <t>'Dobava in montaža zaščitne cevi max 20 mm, izdelana iz PE-LD, vzdolžno prerezana. Namenjena za zaščito cevi do dimenzije 20 mm pri prehodih skozi dilatacijska polja skupaj z vsem potrebnim montažnim in pritrdilnim materialom.</t>
  </si>
  <si>
    <t xml:space="preserve">Dobava in montaža razdelilne omarice podometne izvedbe, izdelana iz pocinkane pločevine, nastavljiva po globini 110-160mm in po višini 705-805mm, skupaj z vrati in ključavnico ter montažnim materialom. </t>
  </si>
  <si>
    <t>kot npr. proizvod: UPONOR / tip: PT</t>
  </si>
  <si>
    <t>790x123x910 mm</t>
  </si>
  <si>
    <t>952x123x910 mm</t>
  </si>
  <si>
    <t>kot npr. proizvod: UPONOR / tip: UP</t>
  </si>
  <si>
    <t>1300x125x910 mm</t>
  </si>
  <si>
    <t>Dobava in montaža razdelilca s priključno matico z notranjim navojem G1 in ploščatim tesnilom; na eni strani z vrtljivo polnilno izpustno pipo in odzračevalno pipo, za priključitev cevi, vključno s slepo matico 3/4. Priključek ogrevalne zanke z zunanjim navojem 3/4 z eurokonusom v skladu s standardom DIN V 3838 za priključitev  vijačnih spojk z eurokonusom. Razmak med posameznimi odcepi: 50 mm.
Dovodni razdelilec z regulacijsko balansirnimi ventili, ki imajo vgrajen poseben vijak za nastavljanje ventila (s pomočjo inbus ključa). Povratni razdelilec s termostatskimi nastavki in plastično glavo za odpiranje.
Razdelilci namontirani na posebnih nosilcih z zvočno-izolativnimi držali, skupaj z krogelnimi ventili in  vijačnimi spojkami ter  vsem ostalim potrebnim povezovalnimi, tesnilnim in pritrdilnim priborom</t>
  </si>
  <si>
    <t>kot npr. proizvod: UPONOR / tip: FM</t>
  </si>
  <si>
    <t>št. odcepov - 6 vej</t>
  </si>
  <si>
    <t>št. odcepov - 7 vej</t>
  </si>
  <si>
    <t>št. odcepov - 8 vej</t>
  </si>
  <si>
    <t>št. odcepov - 9 vej</t>
  </si>
  <si>
    <t>št. odcepov - 10 vej</t>
  </si>
  <si>
    <t>št. odcepov - 11 vej</t>
  </si>
  <si>
    <t>št. odcepov - 12 vej</t>
  </si>
  <si>
    <t>št. odcepov - 14 vej</t>
  </si>
  <si>
    <t xml:space="preserve">Dobava in vgradnja  priključnega modula, 12 kanalni.
Lastnosti priključnega modula:
- priklop največ 192-ih sobnih termostatov
- priklop največ 12-ih termopogonov 24 V
- regulacijska tehnika z mikroprocesorjem
- črpalčni rele v kompletu
- intervalno vklapljanje termopogonov
- zaščita termopogonov proti preobremenitvi
- prikaz stanja napajanja
- stopnja zaščite IP30 skupaj z vsem potrebnim materialom in ožičenjem do funkcionalnosti.
    </t>
  </si>
  <si>
    <t>kot npr. proizvod: UPONOR / tip: Smatrix Base</t>
  </si>
  <si>
    <t xml:space="preserve">Dobava in vgradnja  pomožnega modula za razširitev priključnega modula s 6-imi kanali in 6-imi izhodi za termopogon 24 V skupaj z vsem potrebnim materialom in ožičenjem do funkcionalnosti.
    </t>
  </si>
  <si>
    <t>Dobava in montaža žičnega sobnega termostata za podometno vgradnjo sestavljen iz gumba za nastavljanje, tipala za temperaturo zraka, prikaz delovanja, sponke za priključitev dveh žičk,  nastavitveno področje od 6-30°C skupaj z vsem potrebnim montažnim materialom</t>
  </si>
  <si>
    <t>OPOMBA: Tip termostata se uskladi z arhitektom</t>
  </si>
  <si>
    <t>Stayle T149 Bus</t>
  </si>
  <si>
    <t>Dobava in montaža termopogona za vgradnjo na inox razdelilce v povezavi z ožičenim regulacijskim sistemom skupaj z vsem potrebnim montažnim materialom</t>
  </si>
  <si>
    <t>Dobava in vgradnja vijačnih spojk MLC, ki se sestojijo iz galvansko ponikljane medeninaste matice, notranje spojke izdelane iz PPSU in zatisnega obroča izdelanega iz PA. Za priklop Uponor večplastnih cevi na razdelilce. Notranji navoj 3/4" eurokonus izdelan v skladu s standardom DIN EN ISO 228-1</t>
  </si>
  <si>
    <t>Dobava in montaža kombiniranega ultrazvočnega merilnika toplotne/hladu energije za privaritev skupaj s temperaturnimi tipali, opcijskimi karticami za daljinsko odčitavanja (M-BUS), vgradnjim kompletom ter vsem ostalim pritrdilnim in tesnilnim materialom za montažo</t>
  </si>
  <si>
    <t>kot npr. proizvod: Allmes, tip: CF-E II-3,5-260-KO</t>
  </si>
  <si>
    <t>DN25 (Qn=3,5m3/h)</t>
  </si>
  <si>
    <t>Dobava in montaža ultrazvočnega merilnika toplotne energije za privaritev skupaj s temperaturnimi tipali, opcijskimi karticami za daljinsko odčitavanja (M-BUS), vgradnjim kompletom ter vsem ostalim pritrdilnim in tesnilnim materialom za montažo</t>
  </si>
  <si>
    <t>kot npr. proizvod: Allmes, tip: CF-E II-1,5-190-D</t>
  </si>
  <si>
    <t>Dobava in montaža avtomatski odzračevalnik mikro zračnih mehurčkov z navojnima priključkoma ter krogelno pipico, skupaj s tesnilnim in montažnim materialom</t>
  </si>
  <si>
    <t>kot npr. proizvod: Pneumatex / tip: Zeparo zut25</t>
  </si>
  <si>
    <t>Električna priključitev vseh naprav in opreme ter povezava sobnih termostatov z regulacijo</t>
  </si>
  <si>
    <t>Tlačni in tesnostni preizkusi napeljav, izvedeni po navodilih iz načrta, izdaja poročila</t>
  </si>
  <si>
    <t>Spiranje strojnih inštalacij ter polnjenje sistema ogrevanje z mehko vodo</t>
  </si>
  <si>
    <t>Izvedna hidravličnega uravnoteženja sistema, meritev pretokov z merilnim inštrumentov, skupaj s poročilom o opravljenih meritvah</t>
  </si>
  <si>
    <t>Požarna zatesnitev vseh odprtin pri prehodih instalacij skozi meje požarnih celic in sektorjev po SZPV 408 skupaj z označbo prebojev ter izdelavo tehnične dokumentacije z dokumentiranjem vseh prebojev.  Pri iziri ustreznega požarnega tesnilnega sredstva se dosledno upošteva navodila proizvajalca.  Požarno tesnitev prebojev instalacij se mora izvesti skladno z zahtevami ŠPV.</t>
  </si>
  <si>
    <t xml:space="preserve">Držala, obešala, fiksne podpore, premične podpore ter ostalim materialom za pritrjevanje elementov, izdelana iz profilnega železa, po izdelavi minizirana, vključno z vijačnim in drobnim montažnim materialom. Pred izvedbo je potrebno pridobiti od izbranega sistemskega dobavitelja sistema predlog obešanja in prtirjevanja, ki ga potrdi projektant. Pred izvedbo je potrebno pridobiti od izbranega sistemskega dobavitelja sistema predlog obešanja in prtirjevanja, ki ga potrdi projektant.     </t>
  </si>
  <si>
    <t>ocenjeno</t>
  </si>
  <si>
    <t>Označevanje instalacije ter vgradnja naprav, nastavitev in zagon le teh z mertivami mikroklime skupaj s poročilom.</t>
  </si>
  <si>
    <t>Izdelava skic in izvedbenih detajlov izvajalca v sklopu priprave dela za izvedbo (podpiranje, obešanje, priključevanje, križanja in podobno) ter potrjevanje le teh pri nadzoru in projektantu.</t>
  </si>
  <si>
    <t>zajeto v enotnih cenah</t>
  </si>
  <si>
    <t>Pripravljalna in zaključna dela</t>
  </si>
  <si>
    <t>Pripravljalna dela, zarisovanje tras, poskusno obratovanje, toplotni preskus, regulacija armatur in zaključna dela</t>
  </si>
  <si>
    <t>Dolbljenje in vrtanje sten in tal do DN50, izdelava raznih utorov, prebojev za potrebe izdelave strojnih inštalacij, skupaj z odvozom odvečnega materiala na deponijo</t>
  </si>
  <si>
    <t>Stroški transporta, ostali manipulativni stroški in stroški zavarovanja</t>
  </si>
  <si>
    <t>Skupaj ogrevanje in hlajenje</t>
  </si>
  <si>
    <t xml:space="preserve">Zunanja klima enota 
Qh=10,0 (4,9-11,4)kW                                         
Pel=3,1kW, U=400V, 50Hz                                                   Hrup=46-49dB
VxŠxD=1338x330x1050mm
Teža=116kg
COP 3,61                                                                                  razred energetske učinkovitosti A                                                     EER 3,45
Medij: R410A
Dimenzija priključne instalacije: Cu 15,88/9,52 mm  
Območje delovanja: hlajenje od -15°C do 46°C
</t>
  </si>
  <si>
    <t>kot npr. proizvod: Mitsubishi, tip: PUHZ-RP100VKA</t>
  </si>
  <si>
    <t>Dobava in montaža notranje stenske enote za direktno ekspanzijo v povezavi z zunanjo, skupaj s črpalko za odvod kondenzata (h=0,8m) split klimatske naprave, skupaj z brez žičnim daljinskim krmilnikom ter montažnim in pritrdilnim materialom za namestitev na steno.</t>
  </si>
  <si>
    <t xml:space="preserve">Notranjaklima enota 
Qh=10,0 (14,9-11,4)kW                                         
Hrup=36-43dB
VxŠxD=365x295x1170mm
Teža=21kg
</t>
  </si>
  <si>
    <t>Dobava in montaža izolirane bakrene cevi za povezavo notranje in zunanje klimatske enote  skupaj z vsem potrebnim povezovalnim in tesnilnim materialom.                                                      OPOMBA: Cevi hladilnega medija vodene na prostem morajo biti izolirane/zaščitene proti mehanskimi in vremenskimi poškodbami (ptice, UV sevanje,…)</t>
  </si>
  <si>
    <t>kot npr. proizvod: Armacel, tip: Tubolit split</t>
  </si>
  <si>
    <t>9,52 mm</t>
  </si>
  <si>
    <t>15,88 mm</t>
  </si>
  <si>
    <t xml:space="preserve">Dobava in montaža elektro in signalnih kablov za povezavo med notranjimi in zunanjimi napravami skupaj z vsem potrebnim povezovalnim in tesnilnim materialom. </t>
  </si>
  <si>
    <t>Kabelske police (neperforirane) za vodenje razvodov split sistema pod stropom in na strehi objekta s pokrovom, iz pocinkane pločevine, skupaj z podporami iz pocinkane pločevine za montažo polic, obešalnim in pritrdilnim materialom</t>
  </si>
  <si>
    <t>širine 20</t>
  </si>
  <si>
    <t>Montaža notranje enote
- dobava in montaža navojnih palic
- montaža notranjega dela klimatske naprave na navojne palice oz. na montažno ploščo
- prilkop cevnih instalacij na notranjo enoto
- montaža in priklop signalnega kabla na notranjo enoto
- montaža in priklop elektro kabla na notranjo enoto</t>
  </si>
  <si>
    <t>Polnjenje sistema
- vakuumiranje sistema
- polnjenje sistema z medije</t>
  </si>
  <si>
    <t>Zagon sistema
- nastavitev parametrov delovanja
- poskusni zagon in pregled poskusnega delovanja
- poučevanje osebja</t>
  </si>
  <si>
    <t>Montaža zunanje enote
- postavitev naprave na predpripravljeno konstrukcijo
- dvig in postavitev enote na knostrukcijo
- priklop cevnih instalacij
- priklop notranjih elektro/signalnih instalacij</t>
  </si>
  <si>
    <t>Skupaj hlajenje server</t>
  </si>
  <si>
    <t>TOPLOTNA POSTAJA - SEKUNDARNI DEL</t>
  </si>
  <si>
    <t>Dobava in montaža cevi iz neplemenitega jekla, material 1.0308 (E235) po EN 10305-3 (PRESS sistem) skupaj z vsemi fitingi za zatiskanje (kolena, T-kosi, navojni priključki, prehodni kosi), tesnili (FPM rdeči) in pritrdilnim materialom.                                            OPOMBA: obešala za vodoravno, poševno in navpično pritrjevanje cevi na gradbeno ali drugo vrsto konstrukcije sestavljene iz predfabriciranih obešal je iz pocinkanega železa in obsega objemke s podlogo iz sintetične gume odporne do 120 °C – dušenje zvoka, navojne palice s temeljno ploščo ali temeljnim profilom, kovinskih vložkov, vijakov z maticami, drsne in fiksne podpore. Vsa obešala se izvede po smernicah za montažo in preprečevanje prenosa hrupa na gradbeno konstrukcijo!</t>
  </si>
  <si>
    <t>DN80</t>
  </si>
  <si>
    <t>ogrevanje</t>
  </si>
  <si>
    <t>15x1,2 (s=19mm)</t>
  </si>
  <si>
    <t>28x1,5 (s=32mm)</t>
  </si>
  <si>
    <t>35x1,5 (s=32mm)</t>
  </si>
  <si>
    <t>42x1,5 (s=32mm)</t>
  </si>
  <si>
    <t>DN65 (s=32+32mm)</t>
  </si>
  <si>
    <t>DN80 (s=32+32mm)</t>
  </si>
  <si>
    <t>hlajenje</t>
  </si>
  <si>
    <t>DN80 (s=32+19mm)</t>
  </si>
  <si>
    <t>Dobava in montaža prirobničnega zapornega ventila izdelanega za NP16, ohišje iz sive litine EN-JL1040 (GG25), kratke izvedbe, z mehkim tesnenjem, vključno s protiprirobnicama, tesniloma in vijaki</t>
  </si>
  <si>
    <t xml:space="preserve">kot npr. proizvod: ARI, tip: </t>
  </si>
  <si>
    <t>Dobava in montaža polnilne - praznilne krogelne navojne  pipe z navojnima priključkoma z tesnilnim prilegom po DIN2999, ohišje iz medenine MS58 niklano, krogla kovana iz medenine MS58 kromana, jekleno ročico in priključki za gibko cev ter z vsem tesnilnim in pritrdilnim materialom, tlačne stopnje PN10 in montirana na najnižje mesto.</t>
  </si>
  <si>
    <t>Dobava in montaža medprirobnične protipovratnega ventila za ogrevno vodo, ohišje izdelano iz 2.0401, loputa PPO-GFKskupaj z protiprirobnicami ter ostalim potrebnim pritrdilnim in tesnilnim materialom, tlačne stopne PN6</t>
  </si>
  <si>
    <t xml:space="preserve">kot npr. proizvod: POLIX tip: </t>
  </si>
  <si>
    <t>Dobava in montaža univerzalnega nepovratnega ventila za ogrevno vodo, ohišje dvodelno vijačno, vzmet nerjaveče jeklo z navojnimi priključki ter ostalim potrebnim pritrdilnim in tesnilnim materialom, tlačne stopne PN6</t>
  </si>
  <si>
    <t>Dobava in montaža lovilca nesnage z navojnimi priključki po EN standardih , tlačne stopnje 16,it, skupaj z mrežo, z vgrajenimi magnetnimi vložki,   in  vsem ostalim tesnilnim in pritrdilnim materialom</t>
  </si>
  <si>
    <t xml:space="preserve">kot npr. proizvod: ITAP tip: </t>
  </si>
  <si>
    <t>Dobava in montaža lovilca nesnages prirobniččnimi  priključki po EN standardih , tlačne stopnje 16,it, skupaj z mrežo, z vgrajenimi magnetnimi vložki, protiprirobnicami in  vsem ostalim tesnilnim in pritrdilnim materialom</t>
  </si>
  <si>
    <t>Dobava in montaža manometra v okroglem ohišju f80 mm z merilnim območjem do 6 bar z varilnim kolčakom, navojnim priključkom, manometrsko navojno pipico komplet z montažnim in tesnilnim materialom.</t>
  </si>
  <si>
    <t>63/0-10 bar 1/4"</t>
  </si>
  <si>
    <t>63/0-6 bar 1/4"</t>
  </si>
  <si>
    <t>Dobava in montaža tekočinskega termometra v okroglem ohišju f80, z varilnim kolčakom, navojnim priključkom ter merilnim območjem 0 do 110 °C komplet z montažnim in tesnilnim materialom.</t>
  </si>
  <si>
    <t>0-110°C 1/2"</t>
  </si>
  <si>
    <t>Dobava in montaža zaporne lopute za medprirobnično vgradnjo, v kompletu z elektromotornim pogonom ON/OFF; s končnimi stikali; 110 °C; PN 16</t>
  </si>
  <si>
    <t xml:space="preserve">kot npr. proizvod: DANFFOSS tip: </t>
  </si>
  <si>
    <t>Dobava in montaža prirobničnega ultrazvočnega kombiniranega merilnika toplotne in hladilne energijee za privaritev skupaj s temperaturnimi tipali, opcijskimi karticami za daljinsko odčitavanja (M-BUS), protiprirobnicami, vgradnjim kompletom ter vsem ostalim pritrdilnim in tesnilnim materialom za montažo</t>
  </si>
  <si>
    <t>kot npr. proizvod: Allmes, tip: CF-E-II-10,0-270F-KO</t>
  </si>
  <si>
    <t>DN50 (Qn=10,0m3/h)</t>
  </si>
  <si>
    <t>Dobava in montaža ultrazvočnega merilnika toplotne energijee za privaritev skupaj s temperaturnimi tipali, opcijskimi karticami za daljinsko odčitavanja (M-BUS), vgradnjim kompletom ter vsem ostalim pritrdilnim in tesnilnim materialom za montažo</t>
  </si>
  <si>
    <t>kot npr. proizvod: Allmes, tip: CF-E-II-6,0-260</t>
  </si>
  <si>
    <t>DN32 (Qn=6,0m3/h)</t>
  </si>
  <si>
    <t>kot npr. proizvod: TA, tip: STAD</t>
  </si>
  <si>
    <t>19</t>
  </si>
  <si>
    <t xml:space="preserve">skupaj z vso potrebno konstruukcijo za postavitev in nemoteno obratovanje, vsem potrebnim montažnim, tesnilnim in pritrdilnim materialom ter zagonom in navodili za obratovanje. </t>
  </si>
  <si>
    <t xml:space="preserve">kot npr. proizvod: WILO ali enakovredno, tip: </t>
  </si>
  <si>
    <t>CS1</t>
  </si>
  <si>
    <t xml:space="preserve">Qizr=13,7 m3/h </t>
  </si>
  <si>
    <t>Hizr.=7,9 m</t>
  </si>
  <si>
    <t>Moč motorja (W): 590 W</t>
  </si>
  <si>
    <t>El. parametri : 230 V, 50Hz</t>
  </si>
  <si>
    <t>kot npr. proizvod: IMP SMART 40/100F,220</t>
  </si>
  <si>
    <t>CS2</t>
  </si>
  <si>
    <t xml:space="preserve">Qizr=3,6 m3/h </t>
  </si>
  <si>
    <t>Hizr.=8,3 m</t>
  </si>
  <si>
    <t>Moč motorja (W): 310 W</t>
  </si>
  <si>
    <t>CS3</t>
  </si>
  <si>
    <t xml:space="preserve">Qizr=12,7 m3/h </t>
  </si>
  <si>
    <t>Hizr.=7,2 m</t>
  </si>
  <si>
    <t>CS4</t>
  </si>
  <si>
    <t xml:space="preserve">Qizr=5,2 m3/h </t>
  </si>
  <si>
    <t>Hizr.=6,8 m</t>
  </si>
  <si>
    <t>CS5</t>
  </si>
  <si>
    <t xml:space="preserve">Qizr=11,5 m3/h </t>
  </si>
  <si>
    <t>Hizr.=8,7 m</t>
  </si>
  <si>
    <t>kot npr. proizvod: IMP NMT MAX 50/120</t>
  </si>
  <si>
    <t>CS6</t>
  </si>
  <si>
    <t xml:space="preserve">Qizr=10,0 m3/h </t>
  </si>
  <si>
    <t>CS7</t>
  </si>
  <si>
    <t xml:space="preserve">Qizr=2,8 m3/h </t>
  </si>
  <si>
    <t>Hizr.=2,2 m</t>
  </si>
  <si>
    <t>Moč motorja (W): 75 W</t>
  </si>
  <si>
    <t>kot npr. proizvod: IMP SMART 32/40,F220</t>
  </si>
  <si>
    <t>GRELNIK KLIMATA -KN3</t>
  </si>
  <si>
    <t xml:space="preserve">Qizr=4,3 m3/h </t>
  </si>
  <si>
    <t>Hizr.=3,3 m</t>
  </si>
  <si>
    <t>Moč motorja (W): 90 W</t>
  </si>
  <si>
    <t>kot npr. proizvod: IMP SMART 32/60,F220</t>
  </si>
  <si>
    <t>GRELNIK KLIMATA -KN1</t>
  </si>
  <si>
    <t xml:space="preserve">Qizr=2,9 m3/h </t>
  </si>
  <si>
    <t>Hizr.=4,0 m</t>
  </si>
  <si>
    <t>Moč motorja (W): 125 W</t>
  </si>
  <si>
    <t>kot npr. proizvod: IMP NMT PLUS 32/90-180</t>
  </si>
  <si>
    <t>HLADILNIK KLIMATA -KN3</t>
  </si>
  <si>
    <t xml:space="preserve">Qizr=4,4 m3/h </t>
  </si>
  <si>
    <t>Hizr.=4,5 m</t>
  </si>
  <si>
    <t>kot npr. proizvod: IMP SMART40/80,F220</t>
  </si>
  <si>
    <t>Dobava in montaža  3potnega mešalnega ventila za talno ogrevanje (knjižnica) z elektromotornim pogonom skupaj z vsem potrebnim montažnim in varilnim materialom.</t>
  </si>
  <si>
    <t>kvs= 10 m3/h</t>
  </si>
  <si>
    <t>kot npr. proizvod: Danffoss tip: VRG 3</t>
  </si>
  <si>
    <t>Dobava in montaža  3potnega mešalnega ventila za talno ogrevanje (P+1N) z elektromotornim pogonom skupaj z vsem potrebnim montažnim in varilnim materialom.</t>
  </si>
  <si>
    <t>kvs=16m3/h</t>
  </si>
  <si>
    <t>Dobava in montaža  3potnega mešalnega ventila za ogrevanje grelnika klimata (KN-3) z elektromotornim pogonom skupaj z vsem potrebnim montažnim in varilnim materialom.</t>
  </si>
  <si>
    <t>kvs=10m3/h</t>
  </si>
  <si>
    <t>Dobava in montaža  3potnega mešalnega ventila za ogrevanje grelnika klimata (KN-1) z elektromotornim pogonom skupaj z vsem potrebnim montažnim in varilnim materialom.</t>
  </si>
  <si>
    <t>kvs=6,3m3/h</t>
  </si>
  <si>
    <t>Dobava in montaža prehodnega ventila za hlajenje hladilnika klimata (KN-1) z elektromotornim pogonom skupaj z vsem potrebnim montažnim in varilnim materialom.</t>
  </si>
  <si>
    <t>kot npr. proizvod: Danffoss tip: VRG 2</t>
  </si>
  <si>
    <t>Dobava in montaža  razdelilnika za ogrevanje izdelanega iz jeklene cevi DN150 z bombiranim dnom, po DIN2448, s sledečimi priključki 1x DN80,  5xDN50 in   1xDN40, skupaj z izpustno  pipo ter  uvarjenimi  mufnami  za termometer in manometer, skupno s konzolami in antivibracijskim podstavkom za namestitev razdelilca na tla,  izolacijo iz vulkanizirane sintetične gume z zaprto celično strukturo, parazaporni koeficient μ: 7000, toplotna prevodnost λ:0,035 W/(mK), debeline 32mm, ter z vsem ostalim pomožnim materialom skupaj s  tesnilnim in pritrdilnim materialom, velikosti:, L=2400mm</t>
  </si>
  <si>
    <t>DN150</t>
  </si>
  <si>
    <t>Dobava in montaža  razdelilnika za hlajenje izdelanega iz jeklene cevi DN150 z bombiranim dnom, po DIN2448, s sledečimi priključki 1x DN80, 2x DN65 in rezerva 1xDN50 skupaj z izpustno  pipo ter  uvarjenimi  mufnami  za termometer in manometer, skupno s konzolami in antivibracijskim podstavkom za namestitev razdelilca na tla, protikondenčno izolacijo iz vulkanizirane sintetične gume z zaprto celično strukturo, parazaporni koeficient μ: 7000, toplotna prevodnost λ:0,035 W/(mK), debeline 32mm, ter z vsem ostalim pomožnim materialom skupaj s  tesnilnim in pritrdilnim materialom, velikosti: L=1600mm</t>
  </si>
  <si>
    <t>Dobava in montaža odzračevalnega lončka prostornine 2,0 litrov, dvakrat miniziranega in prepleskanega z barvo, obstojno na temperaturo 120°C, skupaj z zapornim ventilom DN10 in cevjo DN10 dolžine 3 m  skupaj s  tesnilnim in pritrdilnim materialom.</t>
  </si>
  <si>
    <t>Dobava in montaža lovilne posode za odzračevanje izdelana iz nerjaveče pločevine debeline 2 mm, priključkom Ø50 mm za PVC odtočno cev  vključno z vsem potrebnim  tesnilnim in pritrdilnim materialom,  velikosti:</t>
  </si>
  <si>
    <t>30x10 cm</t>
  </si>
  <si>
    <t>Dobava in montaža fleksibilne cevi Ø20 za polnjenje sistema z nastavki za priključitev na pipo in toplotno podpostajo z vsem tesnilnim in pritrdilnim materialom.</t>
  </si>
  <si>
    <t>dolžina fleksebilne cevi: 15m</t>
  </si>
  <si>
    <t>Dobava in montaža avtomatskega odzračevalnega lončka za namestitev na najvišjo točko, skupaj z zapornim ventilom, s  tesnilnim in pritrdilnim materialom</t>
  </si>
  <si>
    <t>Dobava in montaža avtomatskega povratno izpiralnega filtra za pitno vodo po DIN 19 632; z montažnim materialom;</t>
  </si>
  <si>
    <t>PN 10; ~230 V</t>
  </si>
  <si>
    <r>
      <t>2,86 m</t>
    </r>
    <r>
      <rPr>
        <vertAlign val="superscript"/>
        <sz val="10"/>
        <rFont val="Arial"/>
        <family val="2"/>
        <charset val="238"/>
      </rPr>
      <t>3</t>
    </r>
    <r>
      <rPr>
        <sz val="10"/>
        <rFont val="Arial"/>
        <family val="2"/>
        <charset val="238"/>
      </rPr>
      <t>/h; PN 10; do 30 °C;</t>
    </r>
  </si>
  <si>
    <t>od 90-120mm</t>
  </si>
  <si>
    <t>32</t>
  </si>
  <si>
    <t xml:space="preserve">Dobava in montaža pretočne zaprte membranske tlačne raztezne posode za sanitarno vodo z naslednjimi karateristikami:                                                            - prostornina 60 litrov
- max. obratovalni tlak 10,0 bar
- prašno lakirana                                                         
z vsem tesnilnim in pritrdilnim materialom.
</t>
  </si>
  <si>
    <t xml:space="preserve">kot npr. proizvod: REFLEX tip: </t>
  </si>
  <si>
    <t>DD60</t>
  </si>
  <si>
    <t>33</t>
  </si>
  <si>
    <t xml:space="preserve">Dobava in montaža medeninastega varnostnega ventila za pitno vodo, navojne izvedbe; varovanje po DIN 4751/2; kompletno s tesnilnim materialom; </t>
  </si>
  <si>
    <t>kot npr. proizvod: Gerhard Götze tip: 651 N</t>
  </si>
  <si>
    <t>DN 20; PN 12; podp = 8,0 bar</t>
  </si>
  <si>
    <t xml:space="preserve">Dobava in montaža cirkulacijske črpalke za cirkulacijo tople sanitarne vode, skupaj z protiprirobnicami, EMC elektromotorjem, časovnikom, brezstopenjsko regulacijo z integriranim displajem za prikaz delovanja, možnost nastavitve z gumbom ali daljinskim upreavljalnikom, možnost nadgradnje s komunikacijskim moduli, integrirana električna zaščita motorja, toplotna izolacija, skupaj z holandskimi priključki tervsem potrebnim pritrdilnim in montažnim materialom.                                                                           </t>
  </si>
  <si>
    <t xml:space="preserve">Qizr= 0,18 m3/h </t>
  </si>
  <si>
    <t>Moč motorja (W): 40 W</t>
  </si>
  <si>
    <t>kot npr. proizvod: WILO / tip: Star-Z 20/7-3 PN10</t>
  </si>
  <si>
    <t>Dimenzije naprave   333x500x1034  mm
Volumen ionske smole                 30   l
Poraba tabletirane soli 7,5          kg/reg
Pretok 1,2 m3/h
Priključki vstop/izstop 20 DN
Delovni tlak 2,5 - 6 bar
Delovna temperatura do 40 oC
El. priključek 220/50 V/Hz</t>
  </si>
  <si>
    <t>npr. kot Puricon Denver 30</t>
  </si>
  <si>
    <t>Zaščitno miniziranje cevovodov, obešal, podpor in ostalega pritrdilnega materiala po predhodnem čiščenju v dveh različnih barvah</t>
  </si>
  <si>
    <t>Dvakratno pleskanje vidnih kovinskih delov z vročinoodpornim lakom po predhodnem miniziranju.</t>
  </si>
  <si>
    <t>Zaščitno miniziranje cevovodov, obešal, podpor in ostalega pritrdilnega materiala ter dodatno dvakratno pleskanje z epoksi lakom po predhodnem čiščenju.</t>
  </si>
  <si>
    <t>Barvne oznake cevovodov z vrsto in smerjo medija skladno z DIN2405.</t>
  </si>
  <si>
    <t>Jekleni profili za izdelavo podpor, konzol in podobno,
montažo ekspanzijskih posod, razdelilcev, črpalk in ostale opreme</t>
  </si>
  <si>
    <t>43</t>
  </si>
  <si>
    <t>45</t>
  </si>
  <si>
    <t>Drobni spojni, montažni in tesnilni mat. kolena, nipli, predivo, reducirke, ter ostali montažni material.</t>
  </si>
  <si>
    <t>46</t>
  </si>
  <si>
    <t>Tlačni preizkus in izpiranje instalacije skupaj z čiščenjem lovilnikov nesnage</t>
  </si>
  <si>
    <t>47</t>
  </si>
  <si>
    <t>48</t>
  </si>
  <si>
    <t>49</t>
  </si>
  <si>
    <t>Poskusno obratovanje, sestavljeno iz sledečih</t>
  </si>
  <si>
    <t>delavnosti:</t>
  </si>
  <si>
    <t xml:space="preserve"> - pregled inštalacije</t>
  </si>
  <si>
    <t xml:space="preserve"> - meritve karakterističnih veličin klimatizacijskega sistema vključno s pismenim poročilom</t>
  </si>
  <si>
    <t xml:space="preserve"> - simuliranje napak pri delovanju sistema v </t>
  </si>
  <si>
    <t xml:space="preserve">   različnih režimih obratovanja</t>
  </si>
  <si>
    <t xml:space="preserve"> - navodila za obratovanje in vzdrževanje</t>
  </si>
  <si>
    <t xml:space="preserve"> - Nadzor nad deli pri gradnji</t>
  </si>
  <si>
    <t xml:space="preserve">  - delovanje toplotne črpalke</t>
  </si>
  <si>
    <t>- delovanje avtomatske regulacije,</t>
  </si>
  <si>
    <t>- pregled instalacije, armatur in aparatov,</t>
  </si>
  <si>
    <t>- pregled delovanja ventilatorjev, črpalk in ostalih naprav in elementov regulacije,</t>
  </si>
  <si>
    <t>Poizkusno obratovanje traja neprekinjeno 72 ur.</t>
  </si>
  <si>
    <t>Skupaj toplotna postaja sekundar</t>
  </si>
  <si>
    <t>Dobava in montaža, ožičenje, kabliranje in zagon kompaktne prezračevalne naprave za notranjo postavitev za PRITLIČJE in 1. NADSTROPJE</t>
  </si>
  <si>
    <t>Mehanske karakteristike ohišja morajo biti testirane s strani neodvisnega laboratorija in imeti Eurovent certifikat. Karakteristike ohišja morajo biti boljše ali enake, kot so navedene spodaj (na podlagi EN 1886):</t>
  </si>
  <si>
    <t>PLOŠČE</t>
  </si>
  <si>
    <t xml:space="preserve">Plošče morajo biti samonosne, dvoplastne, 50 mm debele, popolnoma zaprte ter toplotno in zvočno izolirane. </t>
  </si>
  <si>
    <t>Plošče morajo biti zaščitene proti korozijo in izdelane iz:</t>
  </si>
  <si>
    <t>Pocinkanega jekla, 275gr/m² v skladu z EN 142-79.</t>
  </si>
  <si>
    <t>Notranji sloj ne sme biti tanjši kot 1.5 mm, zunanji sloj pa ne manj kot 1.0 mm.</t>
  </si>
  <si>
    <t>Notranja vodila morajo biti izdelana iz pocinkanega jekla.</t>
  </si>
  <si>
    <t>Zunanji sloj mora biti izdelan iz pocinkanega jekla (v skladu z EN 142-79 ) ter obdelan s PVC prevleko odporno na UV, vremenske vplive in praske. Zunanja PVC prevleka je bele barve, RAL9003 ali enakovredne druge barve in ne sme biti tanjša od 150 µm.</t>
  </si>
  <si>
    <t>Plošče morajo biti izolirane s 50 mm debelimi, nevnetljivimi mineralnimi vlakni. Izolacija ima največjo toplotno prevodnost 0.59 W/m²K v skladu z DIN 4108.</t>
  </si>
  <si>
    <t xml:space="preserve">Izolacija 20 Kg/m3 </t>
  </si>
  <si>
    <t>Izolacija mora biti popolnoma zaprta, da se prepreči vnos delcev v zračni tok.</t>
  </si>
  <si>
    <t xml:space="preserve">Izolacija plošče mora biti v skladu z naslednjimi razredi protipožarne zaščite: </t>
  </si>
  <si>
    <t>- Razred 0 v skladu z ISO 1182.2</t>
  </si>
  <si>
    <t>- Razred A1 v skladu z DIN 4102</t>
  </si>
  <si>
    <t>- A1 v skladu z EN 13501-1:2007</t>
  </si>
  <si>
    <t>Poliuretan ali kakršnikoli izolacija na osnovi pene ni dovoljena zaradi požarne varnosti.</t>
  </si>
  <si>
    <t>Plošče morajo dosegati naslednje ravni zmanjšanja zvoka:</t>
  </si>
  <si>
    <t>Industrijska izvedba ohišja: (1,0/1,5 mm)</t>
  </si>
  <si>
    <t>Rw = 41dB v skladu z DIN 52210-3</t>
  </si>
  <si>
    <t>SERVISNI POKROVI / VRATA</t>
  </si>
  <si>
    <t xml:space="preserve">Vrata morajo biti narejena iz iste konstrukcije kot plošče, ki sestavljajo ohišje: debele 50mm, popolnoma zaprte. Vrata na tečajih morajo biti zagotovljena na vseh sekcijah, kjer se pojavlja potreba po rednem vzdrževanju, kot na primer enote kjer je ventilator, filter ali vlažilnik.Vrata, nameščena na tlačnih enotah, se odpirajo navznoter ali pa so opremljena z varnostnimi verigami. </t>
  </si>
  <si>
    <t>Vrata v ventilatorskih enotah se zaklepajo s ključem.</t>
  </si>
  <si>
    <t>NOSILNI (OSNOVNI) OKVIR ENOTE</t>
  </si>
  <si>
    <t>Zaradi doseganja trdnosti in stabilnosti, je vsak dostavljen modul podprt z okvirjem, zgrajenim iz enega kosa:</t>
  </si>
  <si>
    <t>Osnovni okvir mora biti C profila, narejenega iz Pocinkana pločevina, z višino več kot 80 mm z minimalno debelino 3mm ali več.</t>
  </si>
  <si>
    <t xml:space="preserve">Osnovni okvir enote je nameščen okoli celotnega obsega prezračevalne enote, in povsod, kjer se stikajo različne sekcije. Priložene so tudi dvižne zanke, ki omogočajo dvigovanje z dvigalom. </t>
  </si>
  <si>
    <t xml:space="preserve">Enota se dostavi z: </t>
  </si>
  <si>
    <t>Fiksnimi nogami, visokimi 170 mm, ne nameščenimi na enoto.</t>
  </si>
  <si>
    <t>OPIS KOMPONENT</t>
  </si>
  <si>
    <t>TEHNIČNI PODATKI</t>
  </si>
  <si>
    <t>Dovod</t>
  </si>
  <si>
    <t>Tip naprave in velikost:</t>
  </si>
  <si>
    <t>Dvoetažna enota</t>
  </si>
  <si>
    <t>Notranja izvedba</t>
  </si>
  <si>
    <t>-Dovod:</t>
  </si>
  <si>
    <t xml:space="preserve"> Dimezije ŠxVxD: 1.320,0 x 660,0 x 3.050,0 mm</t>
  </si>
  <si>
    <t xml:space="preserve"> Pretok zraka: 5.030 m3/h</t>
  </si>
  <si>
    <t>- Odvod:</t>
  </si>
  <si>
    <t xml:space="preserve"> Dimezije ŠxVxD: 1.320,0 x 660,0 x 1.982,5 mm</t>
  </si>
  <si>
    <t>Eurovent certificirani podatki</t>
  </si>
  <si>
    <t>Podatki o napravi:</t>
  </si>
  <si>
    <t>Energetski razred: A+</t>
  </si>
  <si>
    <t>Projektna temperatura: -16,00 °C</t>
  </si>
  <si>
    <t>Dovod:</t>
  </si>
  <si>
    <t>Energetski razred: A</t>
  </si>
  <si>
    <t>SFP kategorija: SFP1</t>
  </si>
  <si>
    <t>SFP vrednost: 1.128 W/(m³/s)</t>
  </si>
  <si>
    <t>Razred hitrosti zraka: V3</t>
  </si>
  <si>
    <t>Odvod:</t>
  </si>
  <si>
    <t>SFP vrednost: 957 W/(m³/s)</t>
  </si>
  <si>
    <t>Tehnični podatki: Sekcije ter komponente v smeri tok zraka</t>
  </si>
  <si>
    <t>Filter</t>
  </si>
  <si>
    <t>Dolžina: 610,0 mm</t>
  </si>
  <si>
    <t>Padec tlaka v enoti: 129 Pa</t>
  </si>
  <si>
    <t>Vrečasti filter</t>
  </si>
  <si>
    <t xml:space="preserve">Tehnični podatki: </t>
  </si>
  <si>
    <t>Razred filtracije (EN779): F7</t>
  </si>
  <si>
    <t>Dolžina filtra: 520,0 mm</t>
  </si>
  <si>
    <t>Začetni padec tlaka: 72 Pa</t>
  </si>
  <si>
    <t>Priporoč. končni padec tlaka: 172 Pa</t>
  </si>
  <si>
    <t>Padec tlaka za izračun: 122 Pa</t>
  </si>
  <si>
    <t>Izvedba okvirja in vodil filtra v pocinkanem jeklu</t>
  </si>
  <si>
    <t>Dodatna oprema / Izvedba / Oznake</t>
  </si>
  <si>
    <t>1       Kos     Ključavnica na vratih</t>
  </si>
  <si>
    <t>Odprtina</t>
  </si>
  <si>
    <t>Velikost: 1.160,0 mm x 550,0mm</t>
  </si>
  <si>
    <t>Žaluzija</t>
  </si>
  <si>
    <t>Pogon: Prirejen za motorni pogon</t>
  </si>
  <si>
    <t>Jadrovinasti nastavek</t>
  </si>
  <si>
    <t xml:space="preserve"> Dodatna oprema / Izvedba / Oznake</t>
  </si>
  <si>
    <t>1       Komplet     Tlačni odjemi</t>
  </si>
  <si>
    <t>Rotacijski regenerator v ohišju</t>
  </si>
  <si>
    <t>Dolžina: 457,5 mm</t>
  </si>
  <si>
    <t>Padec tlaka v enoti: 206 Pa</t>
  </si>
  <si>
    <t>Rotacijski regenerator</t>
  </si>
  <si>
    <t>Tehnični podatki:</t>
  </si>
  <si>
    <t>Funkcijski način: Kondenzacijski</t>
  </si>
  <si>
    <t>Poletni režim - hlajenje:</t>
  </si>
  <si>
    <t>Dovod: 5.000 m3/h</t>
  </si>
  <si>
    <t>Temp. zraka – vstop / izstop: 35,00 / 27,80 °C</t>
  </si>
  <si>
    <t>Vlažnost zraka – vstop / izstop: [r.h. %]   40,0 / 60,8 r.h. %</t>
  </si>
  <si>
    <t>Padec tlaka: 217 Pa</t>
  </si>
  <si>
    <t>Odvod: 5.000 m3/h</t>
  </si>
  <si>
    <t>Temp. zraka – vstop / izstop: 26,00 / 33,20 °C</t>
  </si>
  <si>
    <t>Vlažnost zraka – vstop / izstop: 50,0 / 32,7 r.h. %</t>
  </si>
  <si>
    <t>Padec tlaka: 211 Pa</t>
  </si>
  <si>
    <t>Učinkovitost: 80,1 %</t>
  </si>
  <si>
    <t>Vlaženje:  kg/h</t>
  </si>
  <si>
    <t>Hladilna moč – senzibilna: 12,10 kW</t>
  </si>
  <si>
    <t>Hladilna moč – latentna: 0,50 kW</t>
  </si>
  <si>
    <t>Hladilna moč: 12,70 kW</t>
  </si>
  <si>
    <t>Zimski režim - gretje:</t>
  </si>
  <si>
    <t>Temp. zraka – vstop / izstop: -16,00 / 12,80 °C</t>
  </si>
  <si>
    <t>Vlažnost zraka – vstop / izstop: 90,0 / 48,9 r.h. %</t>
  </si>
  <si>
    <t>Padec tlaka: 180 Pa</t>
  </si>
  <si>
    <t>Temp. zraka – vstop / izstop: 20,00 / -8,80 °C</t>
  </si>
  <si>
    <t>Vlažnost zraka – vstop / izstop: 40,0 / 99,0</t>
  </si>
  <si>
    <t>Padec tlaka: 206 Pa</t>
  </si>
  <si>
    <t>Vlaženje: 22,20 kg/h</t>
  </si>
  <si>
    <t>Hladilna moč – senzibilna: 48,50 kW</t>
  </si>
  <si>
    <t>Hladilna moč – latentna: 15,40 kW</t>
  </si>
  <si>
    <t>Hladilna moč: 64,00 kW</t>
  </si>
  <si>
    <t>Prazna enota</t>
  </si>
  <si>
    <t>Padec tlaka v enoti:  Pa</t>
  </si>
  <si>
    <t>Hladilnik</t>
  </si>
  <si>
    <t>Padec tlaka v enoti: 68 Pa</t>
  </si>
  <si>
    <t>Vodni/glikolni hladilnik</t>
  </si>
  <si>
    <t>Materiali:</t>
  </si>
  <si>
    <t>Rebra (lamele): Aluminij</t>
  </si>
  <si>
    <t>Cevi: Baker</t>
  </si>
  <si>
    <t>Okvir: Pocinkana pločevina</t>
  </si>
  <si>
    <t>Zbirna cev: Baker</t>
  </si>
  <si>
    <t>Pretok zraka: 5.000 m3/h</t>
  </si>
  <si>
    <t>Hitrost zraka: 2,46 m/s</t>
  </si>
  <si>
    <t>Temp. zraka – vstop / izstop: 27,80 / 20,00 °C</t>
  </si>
  <si>
    <t>Vlažnost zraka – vstop / izstop: 60,8 / 84,5 r.h. %</t>
  </si>
  <si>
    <t>Moč: 21,61 kW</t>
  </si>
  <si>
    <t>Padec tlaka: 55 Pa</t>
  </si>
  <si>
    <t>Medij: Voda</t>
  </si>
  <si>
    <t>Pretok medija: 0,8600 l/s</t>
  </si>
  <si>
    <t>Temperatura medija – vstop / izstop: 8,00 / 14,00 °C</t>
  </si>
  <si>
    <t>Padec tlaka medija: 18,60 kPa</t>
  </si>
  <si>
    <t>Vsebina: 10,900 l</t>
  </si>
  <si>
    <t>Korito</t>
  </si>
  <si>
    <t>Material: Pocinkana pločevina</t>
  </si>
  <si>
    <t xml:space="preserve"> Eliminator vodnih kapljic</t>
  </si>
  <si>
    <t>Protizmrzovalna zaščita</t>
  </si>
  <si>
    <t>Dolžina: 152,5 mm</t>
  </si>
  <si>
    <t>Termostat (ni priložen)</t>
  </si>
  <si>
    <t>1       Kos     Protizmrzovalna zaščita - pocinkan okvir</t>
  </si>
  <si>
    <t>Prostotekoči ventilator</t>
  </si>
  <si>
    <t>Dolžina: 915,0 mm</t>
  </si>
  <si>
    <t>Padec tlaka v enoti: 3 Pa</t>
  </si>
  <si>
    <t>Visoko učinkoviti rotor z nazaj zakrivljenimi lopaticami , statično ter dinamično uravnotežen</t>
  </si>
  <si>
    <t>Tehnični podatki ventilatorja:</t>
  </si>
  <si>
    <t>Pretok zraka: 5.030 m3/h</t>
  </si>
  <si>
    <t>Eksterni padec tlaka: 350 Pa</t>
  </si>
  <si>
    <t>Dinamični padec tlaka: 67 Pa</t>
  </si>
  <si>
    <t>Skupni padec tlaka: 835 Pa</t>
  </si>
  <si>
    <t>Totalni izkoristek: 78,47 %</t>
  </si>
  <si>
    <t>Število vrtljajev: 2.780 1/min</t>
  </si>
  <si>
    <t>Frek. [Hz]    63    125    250    500    1000    2000    4000   8000</t>
  </si>
  <si>
    <t>Okt.[dB]      64,2   67,5   76,9    75,6      78,8      78,6       78,7     75,8</t>
  </si>
  <si>
    <t>1       Kos     Odjem za merjenje pretoka</t>
  </si>
  <si>
    <t>Podatki motorja:</t>
  </si>
  <si>
    <t>Nominalna moč: 2,680/ /  kW</t>
  </si>
  <si>
    <t>Nominalni tok: 4,10 /  /  A</t>
  </si>
  <si>
    <t>Učinkovitost: 86,11 %</t>
  </si>
  <si>
    <t>Absorbirana el. moč: 1,72 kW</t>
  </si>
  <si>
    <t>Razred učinkovitosti motorja: IEC60034: IE 4</t>
  </si>
  <si>
    <t>Motor predkabliran</t>
  </si>
  <si>
    <t>1       Komplet     Kabelska uvodnica</t>
  </si>
  <si>
    <t xml:space="preserve"> Odprtina</t>
  </si>
  <si>
    <t>Velikost: 350,0 mm x 350,0mm</t>
  </si>
  <si>
    <t>Zvočni podatki enote Dovod</t>
  </si>
  <si>
    <t xml:space="preserve">Zvočni podatki enote Dovod   Tot dB (A)       </t>
  </si>
  <si>
    <t xml:space="preserve">1  Zvočna moč ohišje+/- 4 dB   55,2                </t>
  </si>
  <si>
    <t xml:space="preserve">2  Zvočna moč vstop zraka +/- 4 dB   62,8               </t>
  </si>
  <si>
    <t xml:space="preserve">3  Zvočna moč izstop zraka +/- 4 dB   85,0               </t>
  </si>
  <si>
    <t xml:space="preserve">4  Zvočni tlak 1 m oddaljeno od naprave   39,5               </t>
  </si>
  <si>
    <t xml:space="preserve">5  Zvočni tlak 1 m oddaljeno od vstopa zraka   57,5                </t>
  </si>
  <si>
    <t xml:space="preserve">6  Zvočni tlak 1 m oddaljeno od izstopa zraka   79,9                </t>
  </si>
  <si>
    <t>Odvod</t>
  </si>
  <si>
    <t>Padec tlaka v enoti: 83 Pa</t>
  </si>
  <si>
    <t>Razred filtracije (EN779): M5</t>
  </si>
  <si>
    <t>Začetni padec tlaka: 40 Pa</t>
  </si>
  <si>
    <t>Priporoč. končni padec tlaka: 120 Pa</t>
  </si>
  <si>
    <t>Padec tlaka za izračun: 80 Pa</t>
  </si>
  <si>
    <t>Padec tlaka v enoti: 7 Pa</t>
  </si>
  <si>
    <t>Dinamični padec tlaka: 41 Pa</t>
  </si>
  <si>
    <t>Skupni padec tlaka: 698 Pa</t>
  </si>
  <si>
    <t>Totalni izkoristek: 79,92 %</t>
  </si>
  <si>
    <t>Število vrtljajev: 2.025 1/min</t>
  </si>
  <si>
    <t>Okt.[dB]      68,5   75,1   72,3    75,0      79,5      73,4       74,2     67,0</t>
  </si>
  <si>
    <t>Nominalna moč: 2,500/ /  kW</t>
  </si>
  <si>
    <t>Nominalni tok: 3,80 /  /  A</t>
  </si>
  <si>
    <t>Učinkovitost: 86,3 %</t>
  </si>
  <si>
    <t>Absorbirana el. moč: 1,41 kW</t>
  </si>
  <si>
    <t>Velikost: 395,0 mm x 395,0mm</t>
  </si>
  <si>
    <t>Zvočni podatki enote Odvod</t>
  </si>
  <si>
    <t xml:space="preserve">Zvočni podatki enote Odvod   Tot dB (A)       </t>
  </si>
  <si>
    <t xml:space="preserve">1  Zvočna moč ohišje+/- 4 dB   53,3                </t>
  </si>
  <si>
    <t xml:space="preserve">2  Zvočna moč vstop zraka +/- 4 dB   69,1               </t>
  </si>
  <si>
    <t xml:space="preserve">3  Zvočna moč izstop zraka +/- 4 dB   82,4               </t>
  </si>
  <si>
    <t xml:space="preserve">4  Zvočni tlak 1 m oddaljeno od naprave   38,3               </t>
  </si>
  <si>
    <t xml:space="preserve">5  Zvočni tlak 1 m oddaljeno od vstopa zraka   63,8                </t>
  </si>
  <si>
    <t xml:space="preserve">6  Zvočni tlak 1 m oddaljeno od izstopa zraka   77,2                </t>
  </si>
  <si>
    <t>1       Komplet     Pokrov za podstavek, not mounted</t>
  </si>
  <si>
    <t>1       Komplet     Podstavek ZHK GR-LP80</t>
  </si>
  <si>
    <t>1            Truck - Transport</t>
  </si>
  <si>
    <t>1       Kos     Embaliranje z raztegljivo folijo, na paleti</t>
  </si>
  <si>
    <t>1       Komplet     Noge Std 170,0 mm Fiksna višina</t>
  </si>
  <si>
    <t>1       Check usage of EASY CONNECTION for delivery sections</t>
  </si>
  <si>
    <t>1       Kos     Čelni pokrov</t>
  </si>
  <si>
    <t xml:space="preserve">Elektro krmilna omara </t>
  </si>
  <si>
    <t>s krmilnikom za povezavo na CNS, varovalkami, relejem,
periferije na klimatu, ter ožičenje po klimatu</t>
  </si>
  <si>
    <t>Elektro komandna omara z DDC enotami in vsemi potrebnimi regulacijskimi, krmilnimi, močnostnimi, zaščitnimi ter signalizacijskimi elementi. Programabilni krmilnik z displejem za lokalno nastavitev parametrov, primeren za povezavo na centralni nadzorni sistem (CNS).  Vključeno programiranje krmilnika. Upravljanje na napravi obvezno preko displeja. WEB strežnik in ethernet vmesnik kot standardna rešitev za oddaljeni dostop ali povezavo na CNS</t>
  </si>
  <si>
    <t xml:space="preserve">Prostorska CO2 tipala so vezana na krmilnik </t>
  </si>
  <si>
    <t>Krmiljenje ERP-jev glede na vrednosti iz CO2 tipal</t>
  </si>
  <si>
    <t>V okviru dobave zagotoviti podroben načrt el. omare, listo ožičenja/kablov, listo spončnih letev in seznam vgrajenih elementov (za vzdrževanje/rezervne dele)</t>
  </si>
  <si>
    <t>kot npr. proizvod:EUROCLIMA, tip:</t>
  </si>
  <si>
    <t>ZKH Inova ZL 12/6 - AL 12/6</t>
  </si>
  <si>
    <t>Dobava in montaža, ožičenje, kabliranje in zagon kompaktne prezračevalne naprave za notranjo postavitev za 2- NADSTROPJE KNJIŽNICO</t>
  </si>
  <si>
    <t xml:space="preserve">-Dovod: </t>
  </si>
  <si>
    <t xml:space="preserve"> Dimezije ŠxVxD: 1.320,0 x 660,0 x 4.270,0 mm</t>
  </si>
  <si>
    <t xml:space="preserve"> Pretok zraka: 4.100 m3/h</t>
  </si>
  <si>
    <t xml:space="preserve">- Odvod: </t>
  </si>
  <si>
    <t>SFP vrednost: 1.297 W/(m³/s)</t>
  </si>
  <si>
    <t>Razred hitrosti zraka: V1</t>
  </si>
  <si>
    <t>Padec tlaka v enoti: 112 Pa</t>
  </si>
  <si>
    <t>Začetni padec tlaka: 58 Pa</t>
  </si>
  <si>
    <t>Priporoč. končni padec tlaka: 158 Pa</t>
  </si>
  <si>
    <t>Padec tlaka za izračun: 108 Pa</t>
  </si>
  <si>
    <t>Padec tlaka v enoti: 196 Pa</t>
  </si>
  <si>
    <t>Funkcijski način: Entalpijski</t>
  </si>
  <si>
    <t>Dovod: 4.100 m3/h</t>
  </si>
  <si>
    <t>Vlažnost zraka – vstop / izstop: [r.h. %]   40,0 / 55,2 r.h. %</t>
  </si>
  <si>
    <t>Padec tlaka: 207 Pa</t>
  </si>
  <si>
    <t>Odvod: 4.100 m3/h</t>
  </si>
  <si>
    <t>Vlažnost zraka – vstop / izstop: 50,0 / 36,7 r.h. %</t>
  </si>
  <si>
    <t>Padec tlaka: 200 Pa</t>
  </si>
  <si>
    <t>Učinkovitost: 79,7 %</t>
  </si>
  <si>
    <t>Vlaženje: 5,41 kg/h</t>
  </si>
  <si>
    <t>Hladilna moč – senzibilna: 9,90 kW</t>
  </si>
  <si>
    <t>Hladilna moč – latentna: 4,30 kW</t>
  </si>
  <si>
    <t>Hladilna moč: 14,20 kW</t>
  </si>
  <si>
    <t>Temp. zraka – vstop / izstop: -16,00 / 13,00 °C</t>
  </si>
  <si>
    <t>Vlažnost zraka – vstop / izstop: 90,0 / 47,1 r.h. %</t>
  </si>
  <si>
    <t>Padec tlaka: 171 Pa</t>
  </si>
  <si>
    <t>Temp. zraka – vstop / izstop: 20,00 / -9,00 °C</t>
  </si>
  <si>
    <t>Vlažnost zraka – vstop / izstop: 40,0 / 94,1</t>
  </si>
  <si>
    <t>Padec tlaka: 196 Pa</t>
  </si>
  <si>
    <t>Učinkovitost: 80,7 %</t>
  </si>
  <si>
    <t>Vlaženje: 17,71 kg/h</t>
  </si>
  <si>
    <t>Hladilna moč – senzibilna: 40,10 kW</t>
  </si>
  <si>
    <t>Hladilna moč – latentna: 12,30 kW</t>
  </si>
  <si>
    <t>Hladilna moč: 52,30 kW</t>
  </si>
  <si>
    <t>Dolžina: 762,5 mm</t>
  </si>
  <si>
    <t>Padec tlaka v enoti: 133 Pa</t>
  </si>
  <si>
    <t>Pretok zraka: 4.100 m3/h</t>
  </si>
  <si>
    <t>Hitrost zraka: 2,05 m/s</t>
  </si>
  <si>
    <t>Temp. zraka – vstop / izstop: 28,10 / 11,00 °C</t>
  </si>
  <si>
    <t>Vlažnost zraka – vstop / izstop: 54,7 / 100,0 r.h. %</t>
  </si>
  <si>
    <t>Moč: 41,09 kW</t>
  </si>
  <si>
    <t>Padec tlaka: 124 Pa</t>
  </si>
  <si>
    <t>Medij: Ethylen Glycol</t>
  </si>
  <si>
    <t>Pretok medija: 1,6300 l/s</t>
  </si>
  <si>
    <t>Padec tlaka medija: 27,04 kPa</t>
  </si>
  <si>
    <t>Vsebina: 33,400 l</t>
  </si>
  <si>
    <t>Grelnik</t>
  </si>
  <si>
    <t>Dolžina: 305,0 mm</t>
  </si>
  <si>
    <t>Padec tlaka v enoti: 40 Pa</t>
  </si>
  <si>
    <t>Vodni/glikolni grelnik</t>
  </si>
  <si>
    <t>Hitrost zraka: 2,11 m/s</t>
  </si>
  <si>
    <t>Temp. zraka – vstop / izstop: 12,10 / 30,00 °C</t>
  </si>
  <si>
    <t>Moč: 24,83 kW</t>
  </si>
  <si>
    <t>Padec tlaka: 40 Pa</t>
  </si>
  <si>
    <t>Pretok medija: 1,2000 l/s</t>
  </si>
  <si>
    <t>Temperatura medija – vstop / izstop: 45,00 / 40,00 °C</t>
  </si>
  <si>
    <t>Padec tlaka medija: 11,23 kPa</t>
  </si>
  <si>
    <t>Vsebina: 7,800 l</t>
  </si>
  <si>
    <t>Kontaktni vlažilnik</t>
  </si>
  <si>
    <t>Padec tlaka v enoti: 43 Pa</t>
  </si>
  <si>
    <t xml:space="preserve">Izvedba rezervoarja: NERP / NERP </t>
  </si>
  <si>
    <t>Izvedba ohišja: POCPB / POCPB</t>
  </si>
  <si>
    <t>Cevi: PVC</t>
  </si>
  <si>
    <t>Vodila: NERP</t>
  </si>
  <si>
    <t>Učinkovitost: 51,7 %</t>
  </si>
  <si>
    <t xml:space="preserve">Moč črpalke          </t>
  </si>
  <si>
    <t>1. Stopnja: 0,090 kW</t>
  </si>
  <si>
    <t>2. Stopnja:  kW</t>
  </si>
  <si>
    <t>3. Stopnja:  kW</t>
  </si>
  <si>
    <t xml:space="preserve">Število vrtljajev     </t>
  </si>
  <si>
    <t>1. Stopnja: 2.620 1/min</t>
  </si>
  <si>
    <t>2. Stopnja:  1/min</t>
  </si>
  <si>
    <t>3. Stopnja:  1/min</t>
  </si>
  <si>
    <t>Napetost: 3x400 V</t>
  </si>
  <si>
    <t>Nominalni tok</t>
  </si>
  <si>
    <t>1. Stopnja: 0,20 A</t>
  </si>
  <si>
    <t>2. Stopnja:  A</t>
  </si>
  <si>
    <t>3. Stopnja:  A</t>
  </si>
  <si>
    <t>1       Kos     TA - izpustni ventil</t>
  </si>
  <si>
    <t>Padec tlaka v enoti: 2 Pa</t>
  </si>
  <si>
    <t>Dinamični padec tlaka: 45 Pa</t>
  </si>
  <si>
    <t>Skupni padec tlaka: 929 Pa</t>
  </si>
  <si>
    <t>Totalni izkoristek: 77,17 %</t>
  </si>
  <si>
    <t>Število vrtljajev: 2.665 1/min</t>
  </si>
  <si>
    <t>Okt.[dB]      63,9   68,9   76,6    75,5      78,5      77,4       76,8     72,1</t>
  </si>
  <si>
    <t>Učinkovitost: 85,88 %</t>
  </si>
  <si>
    <t>Absorbirana el. moč: 1,6 kW</t>
  </si>
  <si>
    <t xml:space="preserve">1  Zvočna moč ohišje+/- 4 dB   54,3                </t>
  </si>
  <si>
    <t xml:space="preserve">2  Zvočna moč vstop zraka +/- 4 dB   58,1               </t>
  </si>
  <si>
    <t xml:space="preserve">3  Zvočna moč izstop zraka +/- 4 dB   83,8               </t>
  </si>
  <si>
    <t xml:space="preserve">4  Zvočni tlak 1 m oddaljeno od naprave   37,7               </t>
  </si>
  <si>
    <t xml:space="preserve">5  Zvočni tlak 1 m oddaljeno od vstopa zraka   52,4                </t>
  </si>
  <si>
    <t xml:space="preserve">6  Zvočni tlak 1 m oddaljeno od izstopa zraka   78,6                </t>
  </si>
  <si>
    <t>Padec tlaka v enoti: 66 Pa</t>
  </si>
  <si>
    <t>Začetni padec tlaka: 32 Pa</t>
  </si>
  <si>
    <t>Priporoč. končni padec tlaka: 96 Pa</t>
  </si>
  <si>
    <t>Padec tlaka za izračun: 64 Pa</t>
  </si>
  <si>
    <t>Padec tlaka v enoti: 4 Pa</t>
  </si>
  <si>
    <t>Dinamični padec tlaka: 27 Pa</t>
  </si>
  <si>
    <t>Skupni padec tlaka: 650 Pa</t>
  </si>
  <si>
    <t>Totalni izkoristek: 75,77 %</t>
  </si>
  <si>
    <t>Število vrtljajev: 1.872 1/min</t>
  </si>
  <si>
    <t>Okt.[dB]      67,7   79,2   71,9    74,4      78,1      72,0       70,7     65,2</t>
  </si>
  <si>
    <t>Učinkovitost: 85,64 %</t>
  </si>
  <si>
    <t>Absorbirana el. moč: 1,14 kW</t>
  </si>
  <si>
    <t xml:space="preserve">1  Zvočna moč ohišje+/- 4 dB   52,6                </t>
  </si>
  <si>
    <t xml:space="preserve">2  Zvočna moč vstop zraka +/- 4 dB   68,0               </t>
  </si>
  <si>
    <t xml:space="preserve">3  Zvočna moč izstop zraka +/- 4 dB   80,8               </t>
  </si>
  <si>
    <t xml:space="preserve">4  Zvočni tlak 1 m oddaljeno od naprave   37,6               </t>
  </si>
  <si>
    <t xml:space="preserve">5  Zvočni tlak 1 m oddaljeno od vstopa zraka   62,5                </t>
  </si>
  <si>
    <t xml:space="preserve">6  Zvočni tlak 1 m oddaljeno od izstopa zraka   75,5                </t>
  </si>
  <si>
    <t>1            Check usage of EASY CONNECTION for delivery sections</t>
  </si>
  <si>
    <t xml:space="preserve">Dobava in montaža pravokotnega dušilnika zvoka za montažo v prezračevalni kanal, kompletno z montažnim in tesnilnim materialom </t>
  </si>
  <si>
    <t>kot npr. proizvod:TROX, tip:</t>
  </si>
  <si>
    <t>MSA200-90-4-PF/1160x550x1250</t>
  </si>
  <si>
    <t>MSA200-90-4-PF/800x500x1500</t>
  </si>
  <si>
    <t>MSA200-90-4-PF/800x400x1500</t>
  </si>
  <si>
    <t>MSA200-90-4-PF/1000x500x1500</t>
  </si>
  <si>
    <t>MSA200-90-4-PF/700x700x1500</t>
  </si>
  <si>
    <t>MSA200-90-4-PF/1000x700x750</t>
  </si>
  <si>
    <t>MSA200-90-4-PF/1000x700x500</t>
  </si>
  <si>
    <t xml:space="preserve">Dobava in montaža dušilne lopute za montažo v prezračevalni kanal, kompletno z montažnim in tesnilnim materialom </t>
  </si>
  <si>
    <t>kot npr. proizvod:IMP Lindab, tip:</t>
  </si>
  <si>
    <t>DL-1/R 250</t>
  </si>
  <si>
    <t>DL-1/R 200</t>
  </si>
  <si>
    <t>DL-1/R 160</t>
  </si>
  <si>
    <t>DL-1/R 125</t>
  </si>
  <si>
    <t>DL-1/R 100</t>
  </si>
  <si>
    <t>EN-D/400x200</t>
  </si>
  <si>
    <t>EN-D/400x250</t>
  </si>
  <si>
    <t>EN-D/400x300</t>
  </si>
  <si>
    <t>EN-D/500x300</t>
  </si>
  <si>
    <t>EN-D/600x250</t>
  </si>
  <si>
    <t xml:space="preserve">Dobava in montaža prezračevalnih ventilov iz jeklene pločevine za  odvod in dovod zraka za montažo na prezračevalni kanal in v spuščeni strop, ustrezno pobarvan, kompletno z montažnim, pritrdilnim in tesnilnim materialom. Barva po izboru naročnika iz RAL barvne lestvice (prašno barvano) </t>
  </si>
  <si>
    <t>kot npr. proizvod: Systemair, Trox:</t>
  </si>
  <si>
    <t xml:space="preserve"> tip: EFF dim. Ø100</t>
  </si>
  <si>
    <t xml:space="preserve">Dobava in montaža prezračevalne rešetke za montažo v kanal iz jeklene pločevine za dovod zraka za montažo na prezračevalni kanal in v spuščeni strop, ustrezno pobarvan, kompletno z montažnim, pritrdilnim in tesnilnim materialom. Barva po izboru naročnika iz RAL barvne lestvice (prašno barvano) </t>
  </si>
  <si>
    <t>kot npr. proizvod: Trox:</t>
  </si>
  <si>
    <t>ASL-AG/425x125</t>
  </si>
  <si>
    <t>ASL-AG/525x125</t>
  </si>
  <si>
    <t>ASL-AG/625x125</t>
  </si>
  <si>
    <t>ASL-AG/1025x125</t>
  </si>
  <si>
    <t>ASL-AG/1225x125</t>
  </si>
  <si>
    <t>AGS-AG/625x125</t>
  </si>
  <si>
    <t>Izdelava in montaža pravokotnih prezračevalnih kanalov  za dovodu in odvodu zraka. Kanal se izdela iz pocinkane plocevine debeline glede na dimenzije kanala po DIN 24190, z vzdolžnimi zgibi, prirobničnimi spoji, vključno s koleni, odcepi in prehodnimi kosi, obešali ter spojnim in tesnilnim materialom. Kanali v tleh dodatno ojačani.</t>
  </si>
  <si>
    <t>Debelina pločevine prezračevalnih kanalov glede na nazivno velikost kanala po :</t>
  </si>
  <si>
    <t>od 250mm do 530mm -      0,6 mm</t>
  </si>
  <si>
    <t>od 530mm do 1000mm -    0,8 mm</t>
  </si>
  <si>
    <t>nad 1000mm -    1.0 mm</t>
  </si>
  <si>
    <t>Izdelava in montaža kanala okroglega preseka SPIRO, namenjenega dovodu in odvodu zraka. Kanal se izdela iz pocinkane plocevine debeline  glede na dimenzije kanala po DIN 24190, z vzdolžnimi zgibi, prirobničnimi spoji, vključno s koleni, odcepi in prehodnimi kosi</t>
  </si>
  <si>
    <t>proizvod: PICHLER</t>
  </si>
  <si>
    <t>dim. Ø100</t>
  </si>
  <si>
    <t>dim. Ø125</t>
  </si>
  <si>
    <t>dim. Ø160</t>
  </si>
  <si>
    <t>dim. Ø200</t>
  </si>
  <si>
    <t>dim. Ø250</t>
  </si>
  <si>
    <t>Dobava in montaža gibke aluminijasta cev, sestavljene iz
aluminij/poliester laminata z vgrajeno spiralo iz vzmetnega
jekla, kompletno z montažnim, pritrdilnim in tesnilnim materialom.</t>
  </si>
  <si>
    <t>Izolacija zračnih kanalov  izvedena s toplotno in kondenčno odporno izolacijo, s certifikatom o skladnosti, to je z materialom iz sintetičnega kavčuka z zaprto celično strukturo, težko gorljiva in samougasljiva, ki ne kaplja in širi ognja - s toplotno prevodnostjo l &lt; 0,035 W/mK pri 0 °C, primerna za temperaturno območje -50 do + 85 °C, s koeficientom upornosti proti difuziji vodne pare m ≥ 10000, plošče širine 1m, vključno z vsem potrebnim veznim in montažnim materialom. Oplaščene z Aluminijasto pločevino, negorljiva izvedba - razred A1, s tesnjenimi stiki - parozaporna izvedba, kompletno z montažnim materialom. 
proizvod: KAIFLEX, tip ST</t>
  </si>
  <si>
    <t>debelina b=19mm</t>
  </si>
  <si>
    <t>Dobava in montaža protipožarne lopute z elektromotornim pogonom 230 V, končnimi stikali, termo člen, za preprečevanje širjenja požara skozi stene s požarno odpornostjo 60 minut, z ohišjem iz pocinkane pločevine, lamele iz izolacijskega  materiala, z vzmetjo, ter ostalim potrebnim pritrdilnim in tesnilnim materialom.</t>
  </si>
  <si>
    <t>kot npr. proizvod: IMP Lindab</t>
  </si>
  <si>
    <t>tip: PL-19/800x500-230V</t>
  </si>
  <si>
    <t>tip: PL-19/800x400-230V</t>
  </si>
  <si>
    <t>Požarne lopute s končnim stikalom je potrebno zaporedno povezati na posamezen klimat. Na krmilnik klimata se ločeno priključi signal o stanju loput. Kontakte končnega stikala na loputah lahko v posameznih grupah)  se zaporedno poveže v zanko in signal pelje na  vhod krmilnika. Ob sklenitvi enega od kontaktov se klimat ustavi in pošlje obvestilo o napaki</t>
  </si>
  <si>
    <t>Dobava in montaža zaščitne rešetke na prezračevalnih kanalih iz pocinkane pločevine, vključno s pritrdilnim in tesnilnim materialom. Barva po izboru arhitekta iz RAL barvne lestvice ( prašno barvano), velikosti:</t>
  </si>
  <si>
    <t>kot npr. proizvod IMP Lindab, tip:</t>
  </si>
  <si>
    <t>AZR-4/1000 x 700</t>
  </si>
  <si>
    <t>Dobava in montaža dovodnega in odvodnega  difuzorja z masko v beli barvi, izolirno komoro s stranskim priključko in regulacijsko loputo, preforirano pločevino na  difuzorjih, vključno z vsem potrebnim veznim, pritrdilnim in montažnim materialom. Prašno barvani srebrne barve  RAL9006 ( barvani ali izbor iz tipske ponudbe v navedeni barvi )</t>
  </si>
  <si>
    <t>kot npr. proizvod: SYSTEMAIR, tip:</t>
  </si>
  <si>
    <t>TSF 125+ Thor 100</t>
  </si>
  <si>
    <t>Dobava in montaža dovodnega vrtinčnega difuzorja z masko v beli barvi, izolirno komoro s stranskim in vertikalnim priključkom in regulacijsko loputo, preforirano pločevino na dovodnih difuzorjih, vključno z vsem potrebnim veznim, pritrdilnim in montažnim materialom, ustrezno popravan (beli)</t>
  </si>
  <si>
    <t>VDW-Q-Z-H-M-L 600x24</t>
  </si>
  <si>
    <t>VDW-Q-Z-V-M-L 600x24</t>
  </si>
  <si>
    <t>VDW-Q-Z-H-M-L 500x24</t>
  </si>
  <si>
    <t xml:space="preserve">Dobava in montaža elektronskega regulatorja pretoka z motornim pogonom in krmilno regulacijsko enoto, vključno z vsem potrebnim veznim, pritrdilnim in montažnim materialom. </t>
  </si>
  <si>
    <t xml:space="preserve">kot npr. proizvod: TROX, tip: </t>
  </si>
  <si>
    <t>TVJ-D/300x200/BC0/E0/820</t>
  </si>
  <si>
    <t>TVJ-D/500x400/BC0/E0/2660</t>
  </si>
  <si>
    <t>TVJ-D/500x300/BC0/E0/2310</t>
  </si>
  <si>
    <t>TVJ-R/250/BC0/E0/820</t>
  </si>
  <si>
    <t>TVJ-D/500x200/BC0/E0/1310</t>
  </si>
  <si>
    <t>TVJ-R/250/BC0/E0/800</t>
  </si>
  <si>
    <t>TVJ-D/400x300/BC0/E0/1510</t>
  </si>
  <si>
    <t>TVJ-D/500x300/BC0/E0/1800</t>
  </si>
  <si>
    <t>TVJ-R/250/BC0/E0/600</t>
  </si>
  <si>
    <t>skupaj z dobavo, montažo, ožičenjem in vzpostavitev delovanja CO2 senzorja za uravnavanje koncentracije CO2 v prostoru. Senzor krmili
ERP, koncentracija CO2 pod nastavljeno vrednostjo</t>
  </si>
  <si>
    <t>proizvod: Sauter, tip: EGQ222, 24V</t>
  </si>
  <si>
    <t>Dobava in izvedba požarnega premaza in kamene volne ali požarne pene, kot zapora prehoda inštalacij skozi meje požarnega sektroja, ki so lahko masivni zidovi, kakor tudi lahke predelne stene, minimalne debeline 10cm, požarne odpornosti EI 90S. Inštalacije je potrebno obojestransko premazati v debelini najmanj 1mm. Prav tako je potrebno upoštevati navodila proizvajlca. Po montaži je potrebno zaporo označiti s podatki o sistemu in izdelovalcu. Za celotno konstrukcijo je potrebno predložiti ustrezna dokazila o požarnih odpornostih vključno z vsem potrebnim materialom za učinkovito izvedbo požarnega zatesnenja.</t>
  </si>
  <si>
    <t>proizvod: PROMAT, tip: Promat stop/Promapyr/Promafoam C</t>
  </si>
  <si>
    <t>do 0.08 m2</t>
  </si>
  <si>
    <t>Montažni in pritrdilni material sestaljen iz tipskih jeklenih vroče cinkanih konstrukcijskih elementov, s tipskimi spojnimi elementi z vijačnimi zvezami. Kombinacije tipskih elementov se izbere skladno z navodili oz. priporočili proizvajalca.</t>
  </si>
  <si>
    <t xml:space="preserve">Izdelava-vrtanje preboja v leseni steni debeline 150 mm, zatesnitev prebojev po končanih instelaterskih delih </t>
  </si>
  <si>
    <t xml:space="preserve">  Ø50</t>
  </si>
  <si>
    <t xml:space="preserve">  Ø75</t>
  </si>
  <si>
    <t>Vgradnja revizijskih odprtin v prezračevalne naprave po SIST EN 12097:1997, skupaj s pritrdilnim in montažnim materialom</t>
  </si>
  <si>
    <t>Vzdrževanje in servisiranje klimatskih naprav za dobo 3 let</t>
  </si>
  <si>
    <t>Pregled vgradnje in priključitve požarnih loput, skupaj z izdajo potrdila o brezhibnem delovanju s strani pooblaščenega podjetja;</t>
  </si>
  <si>
    <t>Merjenje količin zraka, ureguliranje količin zraka in sistemov na predpisane količine zraka, meritve ostalih parametrov, ureguliranje do polne funkcionalnosti</t>
  </si>
  <si>
    <t>SKUPAJ PREZRAČEVANJE</t>
  </si>
  <si>
    <r>
      <t>OPOMBA</t>
    </r>
    <r>
      <rPr>
        <sz val="10"/>
        <rFont val="Tahoma"/>
        <family val="2"/>
        <charset val="238"/>
      </rPr>
      <t xml:space="preserve"> - izvajalec je dolžan dostaviti v potrditev vzorce vseh izdelkov kopalniške opreme . V primeru nejasnosti pri navedbah in šifrah artiklov je potrebno obvestiti naročnika pred dobavo.</t>
    </r>
  </si>
  <si>
    <t>Dobava in montaža kompletnega ergonomskega stenskega umivalnika z luknjo, pravokotne oblike z zaobljenimi tankimi robovi,  glaziran z galzuro, ki izravna površino keramike in je bakteriološko odporna , vključno z dvema medeninastima kromanima kotnima regulirnima ventiloma DN 15 z rozetama in s povezovalnima cevkama, kromanega inox sifona DN 32 z vezno cevjo in s kromano rozeto, pritrdilnim in montažnim materialom.
proizvod: CATALANO</t>
  </si>
  <si>
    <t>U.1 - umivalnik</t>
  </si>
  <si>
    <t>Catalano Sfera 60x45</t>
  </si>
  <si>
    <t>U.2 - umivalnik</t>
  </si>
  <si>
    <t>Catalano Sfera 50x40</t>
  </si>
  <si>
    <t>U.3 - umivalnik (med koritoma umivalnika je ravna površina za odlaganje širine 20 cm)</t>
  </si>
  <si>
    <t>Catalano Sfera 125x48</t>
  </si>
  <si>
    <t xml:space="preserve">in armaturo: </t>
  </si>
  <si>
    <t>A.1 – mešalna armatura za umivalnik</t>
  </si>
  <si>
    <t>enoročna senzorska  mešalna armatura, 230V , prednastavljena temperatura vode, dolžina / projekcija 128mm, h= 170mm</t>
  </si>
  <si>
    <t xml:space="preserve">Hans Grohe Metris S 31103000 </t>
  </si>
  <si>
    <t>A.2 – mešalna armatura za umivalnik</t>
  </si>
  <si>
    <t>enoročna mešalna armatura, varčna armatura 'Lowflow 3,5 L' , dolžina / projekcija 113mm , h= 162mm</t>
  </si>
  <si>
    <t xml:space="preserve">Hans Grohe Metris S 31063000 </t>
  </si>
  <si>
    <t>okrasni kromirani sifoni – kot HansGrohe Flowstar design 52100000</t>
  </si>
  <si>
    <t>Dobava in montaža kompletnega otroškega stenskega kermaičnega umivalnika, zelena barva pokrova z luknjo in stoječe kromirane mešalne baterije, možnost omejitve temperature, keramični ležaj), vključno z dvema medeninastima kromanima kotnima regulirnima ventiloma DN 15 z rozetama in s povezovalnima cevkama, kromanega inox sifona DN 32 z vezno cevjo in s kromano rozeto, pritrdilnim in montažnim materialom</t>
  </si>
  <si>
    <t xml:space="preserve">U.5 - umivalnik </t>
  </si>
  <si>
    <t>Cloud Laufen Florakids , 815031</t>
  </si>
  <si>
    <t xml:space="preserve">Laufen Florakids, 45x41  </t>
  </si>
  <si>
    <t>A.3– mešalna armatura za umivalnik</t>
  </si>
  <si>
    <t xml:space="preserve">enoročna mešalna armatura , prostostoječa, h=110mm, h=110mm </t>
  </si>
  <si>
    <t>Laufen Florakids , zelena barva pokrova</t>
  </si>
  <si>
    <t>Dobava in montaža montažnega elementa za umivalnik za masivno vzidavo in suhomontažno vgradnjo, skupaj s pritrdilnim in montažnim materialom sestavljen iz:
-montažnega okvirja
-opornimi nogami
-armaturnih priključkov za vodo
-navojnih palic
-montažnih plošč za armaturne priključke
-PE odtočnega kolena
-gumijastih tesnil
proizvod: GEBERTI</t>
  </si>
  <si>
    <t>Duofix</t>
  </si>
  <si>
    <t>Dobava in montaža komplet konzolna WC školjka, brez roba na notranji strani školjke, skrita pritrditev, glaziran z galzuro, ki izravna površino keramike in je bakteriološko odporna, glaziran sifon , max raba vode za splakovanje 3,75L ( 'waterlabel') , pokrov školjke 'softclose plus', kromanega kotnega ventila DN15/Ø10 mm za splakovalnik z gibljivo cevko Ø10 mm z rozeto, vezne cevi Ø30 mm z manšeto,kompletno z montažnim in tesnilnim materialom.</t>
  </si>
  <si>
    <t>WC.1-wc školjka</t>
  </si>
  <si>
    <t xml:space="preserve">Catalano Sfera Newflush 50x35 </t>
  </si>
  <si>
    <t>Dobava in montaža komplet WC talne izvedbe primernega za gibalno ovirane s talnim iztokom,s keramičnim kotličkom, skupaj polne plastične sedežne deske s pokrovom in z gumijastimi nastavki, kromanega kotnega ventila DN15/Ø10 mm za splakovalnik z gibljivo cevko Ø10 mm z rozeto, vezne cevi Ø30 mm z manšeto, kompletno z montažnim in tesnilnim materialom.</t>
  </si>
  <si>
    <t>WC.2 – wc školjka za gibalno ovirane</t>
  </si>
  <si>
    <t xml:space="preserve">Pozzi Ginori Selnova D , rimfree , 70x35x34 </t>
  </si>
  <si>
    <t xml:space="preserve">Dobava in montaža komplet konzolna otroška WC školjka, s snemljivim in višinsko nastavljivim wc pokrovom, pokrov školjke 'softclose plus', kromanega kotnega ventila DN15/Ø10 mm za splakovalnik z gibljivo cevko Ø10 mm z rozeto, vezne cevi Ø30 mm z manšeto,kompletno z montažnim in tesnilnim materialom.
</t>
  </si>
  <si>
    <t>WC.3 – wc školjka za otroke</t>
  </si>
  <si>
    <t xml:space="preserve">Laufen Florakids, 31x52 </t>
  </si>
  <si>
    <t>Dobava in montaža kompletnega invalidskega stenskega umivalnika z luknjo iz sanitarne keramikepravokotne oblike z zaobljenimi robovi , -bela in stoječe kromirane enoročne mešalne baterije za gibalno ovirane, vključno z dvema medeninastima kromanima kotnima regulirnima ventiloma DN 15 z rozetama in s povezovalnima cevkama, kromanega medeninastega sifona DN 32 z vezno cevjo in s kromano rozeto, pritrdilnim in montažnim materialom.
proizvod: POZZI GINORI</t>
  </si>
  <si>
    <t xml:space="preserve">U.4 - umivalnik </t>
  </si>
  <si>
    <t xml:space="preserve">Pozzi Ginori Selnova D 65x55 </t>
  </si>
  <si>
    <t xml:space="preserve">Selnova D 65 SFTP 58210 </t>
  </si>
  <si>
    <t>A.4– mešalna armatura za umivalnik za gibalno ovirane</t>
  </si>
  <si>
    <t xml:space="preserve">enoročna mešalna armatura s podaljšano ročico za gibalno ovirane osebe , prostostoječa </t>
  </si>
  <si>
    <t>Dolomite , Atlantis b0137</t>
  </si>
  <si>
    <t xml:space="preserve">Dobava in montaža dvižnega konzolnega držala za invalide, aluminij oblečen v PVC , protizdrsni, možnost blokiranja v vertiklanem in horizontalnem položaju, skupaj s pritrdilnim vijaki in montažnim materialom.
</t>
  </si>
  <si>
    <t>R.1 – dvižni ročaj za gibalno ovirane</t>
  </si>
  <si>
    <t>Pozzi Ginori Abele, l=64</t>
  </si>
  <si>
    <t>Abele 97051</t>
  </si>
  <si>
    <t>Dobava in montaža konzolnega fiksnega belega držala fiksni ročaj stenski za gibalno ovirane, aluminij oblečen v PVC , protizdrsni, z nerjavečimi nastavki za pritrditev na steno, skupaj s pritrdilnim vijaki in montažnim materialom.</t>
  </si>
  <si>
    <t>R.2 – fiksni ročaj za gibalno ovirane</t>
  </si>
  <si>
    <t>Pozzi Ginori Abele, l=105</t>
  </si>
  <si>
    <t>Abele 97061</t>
  </si>
  <si>
    <t>Dobava in montaža nagibnega ogledala za pritrjevanje v dveh točkah, nosilni element plastična cev fi 36m z rozeto, brez okvirja, skupaj s pritrdilnim vijaki in montažnim materialom.
proizvod: PBA</t>
  </si>
  <si>
    <t>O.1 –ogledalo za gibalno ovirane</t>
  </si>
  <si>
    <t>Abele 97009 , 70x60 cm</t>
  </si>
  <si>
    <t>Pozzi Ginori Abele</t>
  </si>
  <si>
    <t>Kompleten pisoar, sestoječ se iz zidne pisoarne školjke iz belesanitarne keramike, enote za izplakovanje z elektronsko krmiljenim splakovanjem z elektromagnetnim ventilom DN 15, 230 V, medeninastega ravnega ventila s kromirano kapo in rozeto, odtočne garniture s sifonom skupaj s potrebnim pritrdilnim in tesnilnim materialom.
proizvod: POZZI GINORI</t>
  </si>
  <si>
    <t>P.1- pisoar ( P.1e – pisoar na fotocelico )</t>
  </si>
  <si>
    <t>Catalano Sfera Newflush 35x32</t>
  </si>
  <si>
    <t xml:space="preserve">in senzorsko armaturo: </t>
  </si>
  <si>
    <t>proizvod: ELMER</t>
  </si>
  <si>
    <t>ES 1016</t>
  </si>
  <si>
    <t>Dobava in montaža konzolne straniščne metlice z držalom in posodo, iz aluminija prevlečen z nylon oblogo, z nerjavečimi nastavki za pritrditev na steno, skupaj s pritrdilnim vijaki in montažnim materialom.
proizvod: PBA</t>
  </si>
  <si>
    <t>art. 4CN.486.000C, dim. 380x80 mm</t>
  </si>
  <si>
    <t>Dobava in montaža trokadera, sestavljenega iz konzolne školjke za pritrditev na steno, zadnjim iztokom DN 100 in s nerjavečo dvižno rešetko, kromane stenske enoročne armature za trokadero z gibko cevjo s prho ter z dvema medeninastima kotnima regulirnima ventiloma DN 15 z rozetama in s kapama, kompletno z montažnim in pritrdilnim materialom.</t>
  </si>
  <si>
    <t>TR.1 – trocadero</t>
  </si>
  <si>
    <t>Pozzi Ginori , GORGO , 48x40</t>
  </si>
  <si>
    <t>Gorgo 35515 000 , z dvižno inox rešetko 35945 099, dim. 48x40cm</t>
  </si>
  <si>
    <t>A.6 – mešalna armatura</t>
  </si>
  <si>
    <t xml:space="preserve">stenska mešalna armatura za korito in za trocadero s podaljšano ročico </t>
  </si>
  <si>
    <t xml:space="preserve">Ceramica Dolomite B8282 Forum </t>
  </si>
  <si>
    <t>Dobava in montaža vgradnega splakovalnika za stranišče konzolne izvedbe z zadnjim iztokom z odcepom za interno odzračevanje DN50, kompletno z montažnim in pritrdilnim materialom sestavljen iz:
-podometnim vgrajenim izplakovalnim kotličkom
-opornimi nogami
-prehodnim kosom
-WC priključno armaturo
-setom za zvočno izolacijo
-PE odtočnega kolena
-dvodelno varčno tipko, (posluževanje od spredaj)
proizvod: GEBERTI</t>
  </si>
  <si>
    <t>Duofix Sigma</t>
  </si>
  <si>
    <t>in tipko za dvojno splakovanje 24/16 cm</t>
  </si>
  <si>
    <t>proizvod:  Bolero 'alpsko bela'</t>
  </si>
  <si>
    <t>Montaža kuhinjskega korita s stoječe kromirane enoročne mešalne baterije, skupaj s pritrdilnimi elementi, s tesnilnim, prehodnim in montažnim materialom, PVC odtočno cevjo začepljeno na koncu kotnim regulirnim ventilom DN 15, kotnim ventilom s priključkom za pomivalni stroj DN15 kompletno z montažnim, tesnilnim, pritrdilnim in povezovalnim materialom. 
Korito dobavljeno v sklopu notranje opreme.</t>
  </si>
  <si>
    <t>K.1-kuhinjsko korito</t>
  </si>
  <si>
    <t>konzolno keramično korito, dim. 42x38x24 cm</t>
  </si>
  <si>
    <t xml:space="preserve">Ceramica Dolomite – Persia 42x38 </t>
  </si>
  <si>
    <t>K.2-kuhinjsko korito</t>
  </si>
  <si>
    <t>okroglo kuhinjsko korito iz nerjaveče pločevine , nadgradna izvedba , standardno vsadno , fi45 cm ( posoda fi38,5x15,5) , širina omarice za vgradnjo 45 cm</t>
  </si>
  <si>
    <t>Alveus – Form 10</t>
  </si>
  <si>
    <t>K.3-kuhinjsko korito</t>
  </si>
  <si>
    <t>pravokotno kuhinjsko korito iz nerjaveče pločevine ,  40x50 cm</t>
  </si>
  <si>
    <t>Alveus ( opomba – model se še določi)</t>
  </si>
  <si>
    <t>K.4-kuhinjsko korito</t>
  </si>
  <si>
    <t>A.7 – mešalna armatura</t>
  </si>
  <si>
    <t>enoročna mešalna armatura za kuhinjsko korito , kromirana , dim. 189x332 mm ( model)</t>
  </si>
  <si>
    <t>Alveus, OZ</t>
  </si>
  <si>
    <t>Alveus OZ 1097968</t>
  </si>
  <si>
    <t>A.8– mešalna armatura</t>
  </si>
  <si>
    <t>enoročna mešalna armatura za kuhinjsko korito , kromirana , z izvlečno cevjo</t>
  </si>
  <si>
    <t>HansGrohe , Talis S</t>
  </si>
  <si>
    <t>Talis S2 Variarc 220</t>
  </si>
  <si>
    <t>Dobava in montaža mešalne armature za tuš s termostatom , pipo in izpustom za tuš , varnostna omejitev temperature na 40 stopinj, priključitev odtočne garniture za talno prho s kromano rozeto s čepom, dveh podometnih medeninastih ventilov DN 15 z rozetama in kapama, skupaj s pritrdilnim in tesnilnim materialom.</t>
  </si>
  <si>
    <t>A.5 – mešalna armatura za tuš</t>
  </si>
  <si>
    <t xml:space="preserve">Hans Grohe, Ecostat </t>
  </si>
  <si>
    <t>Grohe Ecostat 1001 CL  , 13201000</t>
  </si>
  <si>
    <t xml:space="preserve">v kompletu : tuš ročka ( Hans Grohe Raindance Select E120 ecosmart 9L/min ) , cev Isiflex </t>
  </si>
  <si>
    <t>Dobava in montaža držala za tuš, vertikalno držalo z jedrom iz aluminija in nylonsko prevleko, dim. 97 cm , s pomičnim nastavkom za tuš ročko, skupaj montažnim materialom.
proizvod: PBA</t>
  </si>
  <si>
    <t>R.4 – držalo za tuš ročko</t>
  </si>
  <si>
    <t>PBA, program 400NY ( 4CN.487.00B)</t>
  </si>
  <si>
    <t>Dobava in montaža stenskega obešalnika z dvema kljukama iz aluminija prevlečen z nylon oblogo, z nerjavečimi nastavki za pritrditev na steno, skupaj montažnim materialom.
proizvod: PBA</t>
  </si>
  <si>
    <t>R.8 – stenski obešalnik</t>
  </si>
  <si>
    <t>PBA, program 400NY ( 4CN.48.000D)</t>
  </si>
  <si>
    <t xml:space="preserve">Dobava in montaža stenskega držala za brisače, držalo z jedrom iz aluminija in nylonsko prevleko, dim. 40 cm </t>
  </si>
  <si>
    <t>R.7 – držalo za brisače</t>
  </si>
  <si>
    <t>PBA, program 400NY ( 4CN.425.000)</t>
  </si>
  <si>
    <t>Dobava in montaža PVC škatle za šampone, dim. 21 / 12 / 11 cm , sistemska za namestitev na ročaj R.5, skupaj montažnim materialom.</t>
  </si>
  <si>
    <t>R.6 – škatla za šampone</t>
  </si>
  <si>
    <t>PBA, program 400NY ( 4CN.492.00B)</t>
  </si>
  <si>
    <t>Dobava in montaža vertikalnega držala z jedrom iz aluminija in nylonsko prevleko, dim. 97 cm , s pomičnim nastavkom za tuš ročko, skupaj montažnim materialom.</t>
  </si>
  <si>
    <t>Dobava in montaža kotnega ročaja, držalo z jedrom iz aluminija in nylonsko prevleko, dim. 76 / 76 cm , skupaj montažnim materialom.</t>
  </si>
  <si>
    <t>R.5 – ročaj v tušu</t>
  </si>
  <si>
    <t>PBA, program 400NY ( 4CN.422.0000)</t>
  </si>
  <si>
    <t>Dobava in montaža zložljivega sedeža za tuš dim. 40x45 cm , jekleno jedro z nylon protizdrsno oblogo , skupaj montažnim materialom.</t>
  </si>
  <si>
    <t xml:space="preserve">S.1 Zložljivi sedež za tuš </t>
  </si>
  <si>
    <t xml:space="preserve">PBA,  program 400NY ( 4CN.447.00BL) </t>
  </si>
  <si>
    <t>Dobava in montaža nosilca za WC papir, iz aluminija prevlečen z nylon oblogo, z nerjavečimi nastavki za pritrditev na steno, skupaj s pritrdilnim vijaki in montažnim materialom.
proizvod: PBA</t>
  </si>
  <si>
    <t>art. 4CN.481.0000, dim. 160x120 mm</t>
  </si>
  <si>
    <t>Dobava in montaža PVC zavesa za tuš , dim. 200x200 cm, pralna, vodoodbojna, spodnji rob obtežen, skupaj z montažnim materialom</t>
  </si>
  <si>
    <t>R.3a – zavesa za tuš</t>
  </si>
  <si>
    <t>PBA, program 400NY ( 4CN.0SC.00DE)</t>
  </si>
  <si>
    <t>Dobava in montaža držalo z jedrom iz aluminija in nylonsko prevleko, dim. 90 ( 94) x 90 ( 94 )  cm , vjključno z obešali za zaveso  ( *opomba zagotoviti podkonstrukcijo za vertikalno oporo držala do višine spuščenega stropa ), skupaj z montažnim materialom</t>
  </si>
  <si>
    <t>R.3b – držalo zavese za tuš</t>
  </si>
  <si>
    <t>Dobava in montaža kotnega držala za zaveso  z jedrom iz aluminija in nylonsko prevleko, dim. 90 ( 94) x 90 ( 94 )  cm , ( *opomba zagotoviti podkonstrukcijo za vertikalno oporo držala do višine spuščenega stropa ), skupaj z montažnim materialom</t>
  </si>
  <si>
    <t>PBA, program 400NY ( 4CN.436.00BA)</t>
  </si>
  <si>
    <t>Dobava in montaža keramične tuš kadi za vgradnjo v nivo tal, z nagibom proti sredini , dim. 90x90x7cm, površina narebrana protizdrsna z iztokom DN50 s smradno zaporo, skupaj z vsem potrebnim vgradnim in tesnilnim materialom.</t>
  </si>
  <si>
    <t xml:space="preserve">T.1 Tuš kad v nivoju tal za gibalno ovirane </t>
  </si>
  <si>
    <t xml:space="preserve">Pozzi-Ginori Abele 90x90cm </t>
  </si>
  <si>
    <t xml:space="preserve">Abele 60141 </t>
  </si>
  <si>
    <t>OPOMBA: vsa držala morajo biti montirana skladno s tehničnimi specifikacijemi proizvajalca in s pritrdilnim materilaom, ki ustreza predpisom o ustrezni dinamični in strižni obtežbi za držala za gibalno ovirane osebe. Za držala nameščena na montažne stene in obloge je potrebna uporaba vijakov za večje obtežbe z vložki za votle stene skladno s sistemskimi rešitvami proizvajalca montažnih sten ( kot je npr. Knauh Hartmut vijak M5). Vse pritrdilne točke v montažnih stenah morajo imeti nameščene ojačitve , izvajalec je dolžan preveriti ustreznost priprave podlage za montažo</t>
  </si>
  <si>
    <t xml:space="preserve">Izdelava priključkov hladne vode DN 15 in sifonskega odtoka za pomivalni stroj, vključno z izpustno pipo in sifonom ter pritrdilnim in montažnim materialom.                                                                                        </t>
  </si>
  <si>
    <t>Dobava in montaža komplet litoželeznega talnega sifon s ploščo iz nerjavečega jekla prilagodljivega po višini, z iztokom DN75 s smradno zaporo, skupaj z vsem potrebnim vgradnim in tesnilnim materialom.
proizvod: HL</t>
  </si>
  <si>
    <t>150x150mm (DN100)</t>
  </si>
  <si>
    <t>Dobava in montaža predizolirane univerzalne večplastne cevi z atestom in certifikatom za hladno  pitno vodo, v kolutih vstavljena v toplotno izolacijo debeline 6 mm (sestavljena iz PE-RT-vezni spoj-vzdolžno pokrivno verjen aluminij-vezni sloj-PE-RT). Normalno vnetljivo, klasifikacija materiala B2 skladno s standartom DIN 4002. Maksimalna temperatura 95°C, maksimalni obratovalni tlak 10 bar-ov pri trajni obratovalni temperaturi 70°C, testirana odpornost proti pregrevanju 50 let, varnostni faktor 1.5, vključno z vsem potrebnim povezovalnimi spoji (T-kos, baterijskijskimi priključki, reducirni kosi, kolena 90°, kolena 45°,..) tesnilnim materilom in pritrdilnim priborom
proizvod: UPONOR</t>
  </si>
  <si>
    <t>MLC 16x2</t>
  </si>
  <si>
    <t>MLC 20x2.25</t>
  </si>
  <si>
    <t>MLC 26x3</t>
  </si>
  <si>
    <t>Dobava in montaža predizolirane univerzalne večplastne cevi z atestom in certifikatom za  pitno vodo-topla voda in cirkulacija, v kolutih vstavljena v toplotno izolacijo debeline 9 mm (sestavljena iz PE-RT-vezni spoj-vzdolžno pokrivno verjen aluminij-vezni sloj-PE-RT). Normalno vnetljivo, klasifikacija materiala B2 skladno s standartom DIN 4002. Maksimalna temperatura 95°C, maksimalni obratovalni tlak 10 bar-ov pri trajni obratovalni temperaturi 70°C, testirana odpornost proti pregrevanju 50 let, varnostni faktor 1.5, vključno z vsem potrebnim povezovalnimi spoji (T-kos, baterijskijskimi priključki, reducirni kosi, kolena 90°, kolena 45°,..) tesnilnim materilom in pritrdilnim priborom.
proizvod: UPONOR</t>
  </si>
  <si>
    <t>MLC 20x2</t>
  </si>
  <si>
    <t xml:space="preserve">Dobava in montaža  jeklene cevi iz nerjavnega jekla št. 1.4521 za napeljave pitne vode po DIN EN 10088 in DIN EN 10312, s fazonskimi kosi, z dodatkom za razrez, s spojnim materialom za spajanje s hladnim stiskanjem z zagotavljanjem tlačne stopnje PN 16, tmax = 110 °C, s pritrdilnim materialom - za razvod hladne, tople vode in cirkulacije.
proizvod: Viega, tip Sanpress Inox </t>
  </si>
  <si>
    <t xml:space="preserve">  15 x 1,0</t>
  </si>
  <si>
    <t xml:space="preserve">  18 x 1,0</t>
  </si>
  <si>
    <t xml:space="preserve">  22 x 1,2</t>
  </si>
  <si>
    <t xml:space="preserve">  28 x 1,2</t>
  </si>
  <si>
    <t xml:space="preserve">  35 x 1,5</t>
  </si>
  <si>
    <t xml:space="preserve">  42 x 1,5</t>
  </si>
  <si>
    <t>Dobava in montaža toplotne izolacije cevi vodene na prostem za razvod tople vode in cirkulacije, zaščitena s fleksibilnimi cevaki z zaprtimi celicami, toplotne prevodnosti 0,037 W/mK; vključno ves tesnilni in lepilni material.
proizvod: KAIFLEX, tip ST</t>
  </si>
  <si>
    <t xml:space="preserve">  20 x 15</t>
  </si>
  <si>
    <t xml:space="preserve">  20 x 18</t>
  </si>
  <si>
    <t xml:space="preserve">  30 x 22</t>
  </si>
  <si>
    <t xml:space="preserve">  30 x 28</t>
  </si>
  <si>
    <t>Dobava in montaža toplotne izolacije cevi vodene v tlaku za razvod tople vode in cirkulacije, zaščitena s fleksibilnimi cevaki z zaprtimi celicami, toplotne prevodnosti 0,037 W/mK; vključno ves tesnilni in lepilni material.</t>
  </si>
  <si>
    <t>proizvod: KAIFLEX ST</t>
  </si>
  <si>
    <t xml:space="preserve">  13 x 15 </t>
  </si>
  <si>
    <t xml:space="preserve">  13 x 18 </t>
  </si>
  <si>
    <t xml:space="preserve">  12 x 22 </t>
  </si>
  <si>
    <t xml:space="preserve">  13 x 28 </t>
  </si>
  <si>
    <t>Dobava in montaža toplotne izolacije cevi vodene na prostem za razvod hladne vode, zaščitena s fleksibilnimi cevaki z zaprtimi celicami, toplotne prevodnosti 0,037 W/mK; vključno ves tesnilni in lepilni material.
proizvod: KAIFLEX, tip ST</t>
  </si>
  <si>
    <t xml:space="preserve">  13 x 15</t>
  </si>
  <si>
    <t xml:space="preserve">  13 x 18</t>
  </si>
  <si>
    <t xml:space="preserve">  13 x 22</t>
  </si>
  <si>
    <t xml:space="preserve">  13 x 28</t>
  </si>
  <si>
    <t xml:space="preserve">  13 x 35</t>
  </si>
  <si>
    <t xml:space="preserve">  19 x 42</t>
  </si>
  <si>
    <t>Dobava in montaža toplotne izolacije cevi vodene v tlaku za razvod hladne vode, zaščitena s fleksibilnimi cevaki z zaprtimi celicami, toplotne prevodnosti 0,037 W/mK; vključno ves tesnilni in lepilni material.</t>
  </si>
  <si>
    <t xml:space="preserve">  6 x 22 </t>
  </si>
  <si>
    <t xml:space="preserve">  6 x 28 </t>
  </si>
  <si>
    <t xml:space="preserve">  6 x 35 </t>
  </si>
  <si>
    <t>Dobava in montaža troslojne zvočno izolacijske PVC kanalizacijske cevi po DIN 19 538-10 in DIN EN 1566-1 z in fazonski kosi, z obojkami  zatesnjene z gumijastimi tesnili (obročki, manšete) za vertikalni razvod, standardnimi cinkanimi cevnimi objemkami-kombi s spojkami G 1/2" z osnovnimi pritrdilnimi ploščami in navojnimi palicami, vključno z mazalnim sredstvom, namenjeni za priključke sanitarnih elementov vključno z vsem potrebnim pritrdilm im montažnim materialom.
proizvod: VALSIR, tip Silere</t>
  </si>
  <si>
    <t xml:space="preserve">  Ø110</t>
  </si>
  <si>
    <t xml:space="preserve">Dobava in montaža kanalizacijske PP-HT cevi po DIN 19 560 in DIN EN 1451-1 z obojkami, fazonskimi kosi, in fazonski kosi, z obojkami  zatesnjene z gumijastimi tesnili (obročki, manšete) za kondenz, odduh, in razvod v tlaku,  ter s pritrdilnim in montažnim materialom 
proizvod: VALSIR, tip PP HT
</t>
  </si>
  <si>
    <t xml:space="preserve">  Ø32</t>
  </si>
  <si>
    <t xml:space="preserve">  Ø125</t>
  </si>
  <si>
    <t>Dobava in montaža krogelne navojne pipe z navojnima priključkoma z tesnilnim prilegom po DIN2999, ohišje iz medenine MS58 niklano, krogla kovana iz medenine MS58 kromana, jekleno ročico ter z vsem tesnilnim in pritrdilnim materialo, tlačne stopnje PN10.
proizvod: KOVINA, tip KV</t>
  </si>
  <si>
    <t xml:space="preserve">  DN15</t>
  </si>
  <si>
    <t xml:space="preserve">  DN20</t>
  </si>
  <si>
    <t xml:space="preserve">  DN25</t>
  </si>
  <si>
    <t xml:space="preserve">  DN32</t>
  </si>
  <si>
    <t xml:space="preserve">  DN40</t>
  </si>
  <si>
    <t xml:space="preserve">Spiranje, razmaščevanje in dezinfekcija razvoda sanitarne vode, izdaja atesta in izdelava poročila o neoporečnosto pitne vode s strani pooblaščene inštitucije                                                                                           </t>
  </si>
  <si>
    <t xml:space="preserve">Dobava in vgradnja zidne hidrantne omare, sestavljene iz:
- omare velikosti 740 x 840 x 250 mm iz črne pločevine, z vrati z jezično zaporo,
- gibljivega priključka s priključnim ventilom DN 50 levo ali desno
- gumijaste cevi premera Ø25 mm dolžine 30 m navite na kolutu 
- ročnika Ø25 mm na zasun, s šobo Ø6 mm  proizvod GALLUS SM                                                                     </t>
  </si>
  <si>
    <t>Dobava in montaža modularnega večfunkcijskega termostatskega obtočnega ventila, termometer z adapterjem, za termično balansiranje vodov cirkulacije sanitarne vode, s funkcijo termične dezinfekcije, s tesnilnim materialom; PN 10
proizvod: DANFOSS</t>
  </si>
  <si>
    <t>MTCV-B DN15</t>
  </si>
  <si>
    <t>Dobava in montaža krogelne pipe navojne izvedbe, z nastavkom za gibko cev, s tesnilnim materialom; PN 10
proizvod: KOVINA</t>
  </si>
  <si>
    <t xml:space="preserve"> DN15</t>
  </si>
  <si>
    <t>Toplotna izolacija za izolacijo odduhe kanalizacije (vodena pod streho) s cevno izolacijo iz vulkanizirane sintetične gume z zaprto celično strukturo
proizvod: KAIFLEX, tip ST</t>
  </si>
  <si>
    <t xml:space="preserve"> s=19 mm</t>
  </si>
  <si>
    <t>Izdelava priključka kondenza iz PVC cevi na litoželezne cevi meteorne kanalizacije, kompletno z montažnim in pritrdilnim materialom</t>
  </si>
  <si>
    <t xml:space="preserve"> DN125/32</t>
  </si>
  <si>
    <t xml:space="preserve"> DN125/50</t>
  </si>
  <si>
    <t xml:space="preserve">Dobava in montaža zaključnih strešnih kosov odduh iz PEHD, barva po izboru arhitekta iz RAL barvne lestvice ( prašno barvano) </t>
  </si>
  <si>
    <t>DN100</t>
  </si>
  <si>
    <t>Dobava in montaža tesnila preboja inštalacijske cevi za tesnenje kanalizacijskih odduhov</t>
  </si>
  <si>
    <t xml:space="preserve">Dobava in montaža prenosne opreme za gašenje požara, skupaj s pritrdilnim in montažnim materialom za na steno: </t>
  </si>
  <si>
    <t xml:space="preserve">gasilni aparat z nosilcem na prah s stalnim tlakom EG ABC </t>
  </si>
  <si>
    <t>enot</t>
  </si>
  <si>
    <t>gasilni aparat ročni na prah 9 EG</t>
  </si>
  <si>
    <t>gasilni aparat ročni na prah 6 EG</t>
  </si>
  <si>
    <t>Dobava in vgradnja vodomera za hladno vodo za horizontalno vgradnjo z impulznim izhodom; do 30 °C; PN 16; s priborom in overjen; 
Modularni sanitarni vodomer sistem -V
M-BUS Modul BM+m za +m sanitarne vodomere
nazivni pretok Qn = 1,5 m³/h;
maksimalni pretok Qmax = 3 m³/h;
proizvod: ALMESS</t>
  </si>
  <si>
    <t>EVK 3/110-V-15mm +m Qn1,5 DN15 30</t>
  </si>
  <si>
    <t>Vodomer 15 impulzni izhod:
Dobava in vgradnja vodomera za toplo vodo za vertikalno vgradnjo z impulznim izhodom; do 90 °C; PN 16; s priborom in overjen; spojnici DN15
Modularni sanitarni vodomer sistem -V
M-BUS Modul BM+m za +m sanitarne vodomere
nazivni pretok Qn = 1,5 m³/h;
maksimalni pretok Qmax = 3 m³/h;
proizvod: ALMESS</t>
  </si>
  <si>
    <t>Almess, tip EVW 3/110-V-15mm +m Qn1,5 DN15 90</t>
  </si>
  <si>
    <t>Almess, tip EVW 3/110-V-20mm +m Qn2,5 DN20 90</t>
  </si>
  <si>
    <t>Dobav in montaža, zagon sistema ELCME21002  CMe2100 GSM/GPRS + CMeX13S
proizvod: ALMESS</t>
  </si>
  <si>
    <t xml:space="preserve">256 naprav (v IP55 plastičnem ohišju)   </t>
  </si>
  <si>
    <t>Zagon M-BUS sistema:                               
- priklop toplotnih števcev na M-Bus vertikalo
- priklop vodomerov ba M-Bus vertikalo
- popis toplotnih števcev in vodomerov
- montaža M-Bus centrale</t>
  </si>
  <si>
    <t xml:space="preserve"> Instalacija in zagon CMe2100 GPRS          
- vnos naprav
- parametriranje pošiljanja podatkov</t>
  </si>
  <si>
    <t>Prikaz podatkov CMe2100 na EnerWEB (letno)</t>
  </si>
  <si>
    <t>Dobava in vgradnja merilnega mesta odštevalnih vodomerov, velikosti:</t>
  </si>
  <si>
    <t>za 2 vodomera, izvedba FAR Komplet vsebuje:
2x vmesni kos
4x ventili (pred in za vodomerom)</t>
  </si>
  <si>
    <t>za 1 vodomera, izvedba FAR Komplet vsebuje:
2x vmesni kos
2x ventili (pred in za vodomerom)</t>
  </si>
  <si>
    <t>1x dvokrilna pločevinasta vratca na tečajih v beli barvi prašno barvano dim. 36x36 s ključavnico</t>
  </si>
  <si>
    <t>Dobava in montaža vodovodne cevi iz polietilena, izdelana v skladu s standardom SIST ISO 4427,vključno z vsem potrebnim povezovalnimi spoji (T-kos, reducirni kosi, kolena 90°, kolena 45°,..) tesnilnim materilom in pritrdilnim priborom.
Proizvod: TOTRA PLASTIKA</t>
  </si>
  <si>
    <t>PE 80 SDR 11 d22x2.0 (10 bar)</t>
  </si>
  <si>
    <t>PE 80 SDR 11 d50x3.7 (10 bar)</t>
  </si>
  <si>
    <t>Dobava in montaža navojnega cevnega ločevalnika z dvema kontrolnima ventiloma, komoro za redukcijo tlaka ter z izpustnim ventilom; z ohišjem iz medi, navojneizvedbe,navojnima zapornima ventiloma in čistilnim kosom ter s tesnilnim materialom; PN 10
proizvod: CALEFFI</t>
  </si>
  <si>
    <t>BA DN20</t>
  </si>
  <si>
    <t>Dobava in izvedba požarne manšete, požarnega premaza in kamene volne ali požarne pene, kot zapora prehoda inštalacij skozi meje požarnega sektroja, ki so lahko masivni zidovi, kakor tudi lahke predelne stene, minimalne debeline 10cm, požarne odpornosti EI 90S. Inštalacije je potrebno obojestransko premazati v debelini najmanj 1mm. Prav tako je potrebno upoštevati navodila proizvajlca, ter smernica SZPV 408. Po montaži je potrebno zaporo označiti s podatki o sistemu in izdelovalcu. Za celotno konstrukcijo je potrebno predložiti ustrezna dokazila o požarnih odpornostih vključno z vsem potrebnim materialom za učinkovito izvedbo požarnega zatesnenja.
proizvod: PROMAT</t>
  </si>
  <si>
    <t>Požarne manšete Promastop Unicollar</t>
  </si>
  <si>
    <t>DN110</t>
  </si>
  <si>
    <t>Promat stop/Promapyr/Promafoam C do 0.08 m2</t>
  </si>
  <si>
    <t>Dobava in montaža stoječe kromirane enoročne baterije za hladno vodo za zunanje pomivalno korito, skupaj s pritrdilnimi elementi, s tesnilnim, prehodnim in montažnim materialom, PVC odtočno cevjo in sifonom, kotnim regulirnim ventilom DN 15,  kompletno z montažnim, tesnilnim, pritrdilnim in povezovalnim materialom. 
Korito dobavljeno v sklopu notranje opreme.</t>
  </si>
  <si>
    <t>proizvod: BLITZ</t>
  </si>
  <si>
    <t>MIB-1103</t>
  </si>
  <si>
    <t xml:space="preserve">Dobava, montaža, spuščanje v obratovanje naprave za pripravo vode za kontaktno vlaženje, kompletno z montažnim, tesnilnim, pritrdilnim in povezovalnim materialom. </t>
  </si>
  <si>
    <t xml:space="preserve">AVTOMATSKI  DVOJNI  IONSKI  MEHČALEC VODE,  </t>
  </si>
  <si>
    <t>z:</t>
  </si>
  <si>
    <t>- elektro-mehanskim krmilnikom</t>
  </si>
  <si>
    <t>- večpotnim ventilom z  dvema distributorjema</t>
  </si>
  <si>
    <t>- električnim kontaktom za signalizacijo stanja naprave</t>
  </si>
  <si>
    <t>- tlačno posodo iz armiranega polietilena    komplet 2</t>
  </si>
  <si>
    <t>- solnim ventilom</t>
  </si>
  <si>
    <t>- solnikom</t>
  </si>
  <si>
    <t>- smolo močno kislega ionskega izmenjevalca</t>
  </si>
  <si>
    <t>- čistilnim kosom</t>
  </si>
  <si>
    <t>- tabletirano soljo: kg 25</t>
  </si>
  <si>
    <t>- montažo</t>
  </si>
  <si>
    <t>- spuščanjem v obratovanje</t>
  </si>
  <si>
    <t xml:space="preserve">                       </t>
  </si>
  <si>
    <t>Dimenzije naprave   1500x700x1100  mm
Volumen ionske smole               2 x 25   l
Volumen tlačne posode             2 x 33,6   l
Volumen solnika 100  l
Poraba tabletirane soli 3,75 – 6 kg/reg
Pretok 0,1 – 1,2 m3/h
Kapaciteta         13,8 –15,6 mol/reg
Priključki vstop/izstop 20 DN
Delovni tlak 2,5 – 6 bar
Delovna temperatura do 40 oC
El. priključek 220/50 V/Hz</t>
  </si>
  <si>
    <t>tip.: MINOM 1DF - 25</t>
  </si>
  <si>
    <t xml:space="preserve">SISTEM REVERZNE OSMOZE S PREDFILTRACIJO,  </t>
  </si>
  <si>
    <t>- svečnim filtrom s 5 m filternimi vložki</t>
  </si>
  <si>
    <t>- vstopnim magnetnim ventilom</t>
  </si>
  <si>
    <t>- vstopnim zaščitnim tlačnim stikalom</t>
  </si>
  <si>
    <t>- spiralno navitimi RO moduli v tlačnem ohišju</t>
  </si>
  <si>
    <t>- internimi cevnimi povezavami</t>
  </si>
  <si>
    <t>- merilcema trenutnega pretoka dobitka in koncentrata</t>
  </si>
  <si>
    <t>- manometri za kontrolo tlaka vode na vstopu in izstopu koncentrata</t>
  </si>
  <si>
    <t>- merilcem prevodnosti dobitka</t>
  </si>
  <si>
    <t>- mikroprocesorsko krmilno enoto</t>
  </si>
  <si>
    <t>- vzorčevalno pipico</t>
  </si>
  <si>
    <t>- nosilno konstrukcijo iz nerjavnega jekla</t>
  </si>
  <si>
    <t>Dimenzije naprave   500x1500x500  mm
Pretok dobitka              80   l/h
Izkoristek naprave             50 - 70   %
Zadržani topljenec min 98 %
Priključki vstop/izstop 15 DN
Vstopni tlak min 1,5 bar
Delovni tlak 15 bar
Delovna temperatura 10- 35 oC
Električni priključek 220/50/0,55 V/Hz/kW</t>
  </si>
  <si>
    <t>tip.: MINIRO 08</t>
  </si>
  <si>
    <t>REZERVOAR DEIONIZIRANE VODE IN ČRPALNA POSTAJA z:</t>
  </si>
  <si>
    <t>- rezervoarjem iz PE</t>
  </si>
  <si>
    <t>- nivojskimi stikali: min/maks, za zaščito črpalke in signaliz. preliva</t>
  </si>
  <si>
    <t>- pripadajočo PVC armaturo</t>
  </si>
  <si>
    <t>- varnostnim prelivom</t>
  </si>
  <si>
    <t>- kontrolnim manometrom</t>
  </si>
  <si>
    <t>- ekspanzijsko posodo iz nerjavnega jekla</t>
  </si>
  <si>
    <t>- tlačnim stikalom</t>
  </si>
  <si>
    <t>- centrifugalno črpalko CM 1-3; material nerjavno jeklo</t>
  </si>
  <si>
    <t>Volumen rezervoarja 115 l
Dimenzije rezervoarja D460x775 mm
Kapaciteta črpalke                 1   m3/h
Tlak 2,5                       bar
Priključki 20  DN
El. priključek 400/50/480 V/Hz/W</t>
  </si>
  <si>
    <t>tip.: RDI_1 C1</t>
  </si>
  <si>
    <t>Atestiran obešalni in pritrdilni material, kot npr. sistem HILTI ali enakovredno, z drsniki in fiksnimi točkami ter gumiranimi profili in obešali, z vsem montažnim in pritrdilnim materialom, vključno z izdelavo delavniške dokumentacije v sklopu priprave dela, komplet
OPOMBA:
- Temperatura medija do ca. 90ºC.
- Ves obešalni in pritrdilni material 
  mora biti iz negorljivega materiala 
  evrorazreda A1 ali A2 po 
  SIST EN 13501.                                                                           Pred izvedbo je potrebno pridobiti od izbranega sistemskega dobavitelja sistema predlog obešanja in prtirjevanja, ki ga potrdi projektant.                   
proizvod: HILTI</t>
  </si>
  <si>
    <t>Atestiran obešalni in pritrdilni material požarne odpornosti EI60 za razvode vodene v požarnem stropu v kleti objekta. V primeru, da so navojne palice daljše od 100cm jih je potrebno dodatno požarno zaščititi s promat oblogami.</t>
  </si>
  <si>
    <t xml:space="preserve">Tlačni preizkus, regulacija in spustitev vodovoda v obratovanje                                                                                       </t>
  </si>
  <si>
    <t xml:space="preserve">Izdelava utorov in vrtanje prebojev do DN80 za izvedbo strojnih inštalacij, skupaj s tesnjenjem in zazidanje v prvotno stanje po končanih delih, ter čiščenjem in odvozom odpadnega materiala na deponijo                                                                                 </t>
  </si>
  <si>
    <t xml:space="preserve">Pripravljalna dela, zarisovanje tras, poskusno obratovanje, toplotni preskus, regulacija armatur in zaključna dela                                                                              </t>
  </si>
  <si>
    <t>SKUPAJ VODOVOD IN KANALIZACIJA</t>
  </si>
  <si>
    <t>NOTRANJA PLINSKA NAPELJAVA</t>
  </si>
  <si>
    <t xml:space="preserve">Dobava in montaža nerjavnnih jeklenih cevi  izdelane iz nerjavnega jekla 3.4401, skladne z EN 10088 in DVGW GW 541 in nerjavni jekleni fitingi skladni z EN 1057 in DVGW GW 393. Nerjavne jeklene cevi in nerjavni jekleni fitingi morajo imeti oznako GAS PN 5 GT/5, , tesnilnim, pritrdilnim materialom, kotnimi loki, reducirnimi R kosi in odcepnimi T kosi ter 5% dodatkom za razrez
</t>
  </si>
  <si>
    <t xml:space="preserve">proizvajalca VIEGA , tip:  </t>
  </si>
  <si>
    <t>Ponujeni proizvod/tip:</t>
  </si>
  <si>
    <t>DN50 (54x2)</t>
  </si>
  <si>
    <t>2</t>
  </si>
  <si>
    <r>
      <t xml:space="preserve">Dobava in vgradnja zaščitne cevi s privarjenimi sidri na prehodih plinske napeljave skozi zid, ovite z bituminizirano vrvjo in na konceh zatesnjene s trajnim elastičnim kitom.
</t>
    </r>
    <r>
      <rPr>
        <b/>
        <sz val="10"/>
        <rFont val="Arial"/>
        <family val="2"/>
        <charset val="238"/>
      </rPr>
      <t>PREHODI CEVI MORAJO BITI PLINOTESNI IN VODOTESNI.</t>
    </r>
  </si>
  <si>
    <t>za: DN80, l=300mm</t>
  </si>
  <si>
    <t>3</t>
  </si>
  <si>
    <t>Dobava in montaža plinske kroglične navojne pipe tlačne stopnje PN4 z izolirnim kosom, kovana st.52,3 bzw, kroglica izdelana iz medenine MS58, skupaj z tesnilom s navojnimi priključki  atestirana za uporabo zemljskega plina, opremljena z ročko za posluževanje ter s tesnilnim materialom, pritrdilnim in vijačnim materialom</t>
  </si>
  <si>
    <t>proizvajalca RMA, dimenzije:</t>
  </si>
  <si>
    <t>Izpihovanje in notranje čiščenje cevovoda</t>
  </si>
  <si>
    <t>5</t>
  </si>
  <si>
    <t>Tlačni preizkus plinovoda z zrakom ali z dušikom pri nadtlaku 1,1 bar ter preizkus tesnosti z nadtlakom 0,11 bar in izdaja atesta (distributer)</t>
  </si>
  <si>
    <t>6</t>
  </si>
  <si>
    <t>Pregled plinske inštalacije ter spuščanje plina v notranjo plinsko inštalacijo s strani distributerja</t>
  </si>
  <si>
    <t>7</t>
  </si>
  <si>
    <t>8</t>
  </si>
  <si>
    <t>9</t>
  </si>
  <si>
    <t>Skupaj notranja plinska napeljava</t>
  </si>
  <si>
    <t>Dobava in montaža plinovodne cevi iz polietilena visoke gostote iz materiala PE100, izdelana v skladu s standardom SIST EN 1555, skupaj z vsem tesnilnim in pritrdilnim materialom</t>
  </si>
  <si>
    <t xml:space="preserve">kot npr. proizvod: TOTRA PLASTIKA / dimenzije: </t>
  </si>
  <si>
    <t>PE 80 d63x5,8 (zaščitna cev)</t>
  </si>
  <si>
    <t>PE 100 SDR 11 d32x3,0</t>
  </si>
  <si>
    <t xml:space="preserve">Dobava in montaža varilne objemke iz trdega polietilena, (PE100), ustreza standardoma ONORM B 5192 in OVGW – GF 21, skupaj z vsem tesnilnim in pritrdilnim materialom    </t>
  </si>
  <si>
    <t>Tip PE10EM32</t>
  </si>
  <si>
    <t>Dobava in montaža prehodnega kosa PE/jeklo s PE nastavkom in jeklenim nastavkom, skupaj z vsem tesnilnim in pritrdilnim materialom</t>
  </si>
  <si>
    <t xml:space="preserve">kot npr. proizvod: PIPELIFE / dimenzije: </t>
  </si>
  <si>
    <t>PE32/DN25</t>
  </si>
  <si>
    <t xml:space="preserve">Dobava in montaža jeklene brezšivnih črne cevi po EN 10 208-1 in ENV 10 220, material ST 37.2  skupaj z varilnim, tesnilnim, pritrdilnim materialom, kotnimi loki, reducirnimi R kosi in odcepnimi T-kosi, dodatkom za razrez., skupaj z vsem tesnilnim in pritrdilnim materialom </t>
  </si>
  <si>
    <t xml:space="preserve">Dobava in vgradnja zaščitne cevi  za zaščito cevi vodeno na prostem (nadometno voden priključek do plinska nadometne omarice)           </t>
  </si>
  <si>
    <t xml:space="preserve">Dobava in montaža plinske pipe, tlačne stopnje PN6 z izolirnim kosom, kovana st.52,3 bzw, kroglica izdelana iz medenine MS58, skupaj z tesnilom s navojnimi priključki  atestirana za uporabo zemljskega plina, opremljena z ročko za posluževanje ter s tesnilnim materialom, pritrdilnim in vijačnim materialom       </t>
  </si>
  <si>
    <t>Dobava in montaža podometne plinske omarice izdelana iz nerjaveče pločevine debeline 1,0 mm, z odprtinami za prezračevanje in rumeno nalepko z napisom v črni barvi GLAVNA PLINSKA ZAPORNA PIPA kompletna z montažnim in pritrdilnim materialom.</t>
  </si>
  <si>
    <t>dimenzije (DxŠxG) 1500x900x400</t>
  </si>
  <si>
    <t xml:space="preserve">Priključitev na puščeni odcep Pe d32 </t>
  </si>
  <si>
    <t>Dobava in polaganje signalnega in opozorilnega traku nad vodovodnimi cevmi</t>
  </si>
  <si>
    <t xml:space="preserve">Tlačni in tesnostni preizkus plinske napeljave, zdaja atesta (distributer) </t>
  </si>
  <si>
    <t>Kvalitativni nadzor upravljalca komunalnih vodov nad izgradnjo.</t>
  </si>
  <si>
    <t xml:space="preserve">Pregled plinske inštalacije ter spuščanje plina v  plinsko inštalacijo s strani distributerja </t>
  </si>
  <si>
    <t>Izdelava raznih utorov, prebojev za potrebe izdelave strojnih inštalacij, skupaj z odvozom odvečnega materiala na deponijo</t>
  </si>
  <si>
    <t>Pripravljalna dela, zarisovanje tras, poskusno obratovanje in zaključna dela</t>
  </si>
  <si>
    <t>Skupaj plinski priključek</t>
  </si>
  <si>
    <r>
      <t xml:space="preserve">Dobava in montaža Naprave za mehčanje vode PURICOM DENVER delujejo na osnovi izločevanja vodnega kamna s postopkom ionske izmenjave. Delujejo tako, da iz vode odstranijo kalcij in magnezij, glavna krivca za nastanek vodnega kamna. Vse naprave so opremljene z obvodnim ventilom in modulom za nastavitev izhodne trdote vode  s:
- časovnim mikroprocesorskim krmilnikom
- večpotnim ventilom z distributorjem
- tlačno posodo iz armiranega polietilena v solniku
- solnim ventilom
- smolo močno kislega ionskega izmenjevalca
- svečnim zaščitnim filtrom
- tabletirano soljo: 25 kg
- vodomerom DN 20
- spuščanjem v obratovanje                                                     </t>
    </r>
    <r>
      <rPr>
        <sz val="10"/>
        <color indexed="10"/>
        <rFont val="Tahoma"/>
        <family val="2"/>
        <charset val="238"/>
      </rPr>
      <t xml:space="preserve"> </t>
    </r>
    <r>
      <rPr>
        <sz val="10"/>
        <rFont val="Tahoma"/>
        <family val="2"/>
        <charset val="238"/>
      </rPr>
      <t xml:space="preserve">     </t>
    </r>
  </si>
  <si>
    <r>
      <t xml:space="preserve"> </t>
    </r>
    <r>
      <rPr>
        <sz val="10"/>
        <color indexed="8"/>
        <rFont val="Tahoma"/>
        <family val="2"/>
        <charset val="238"/>
      </rPr>
      <t>Dodatna oprema / Izvedba / Oznake</t>
    </r>
  </si>
  <si>
    <t>REKAPITULACIJA GOI DELA</t>
  </si>
  <si>
    <t>KRAJINSKA UREDITEV</t>
  </si>
  <si>
    <t>ELEKTRIČNE INŠTALACIJE IN OPREMA - NN PRIKLJUČEK</t>
  </si>
  <si>
    <t>STROJNE INŠTALACIJE IN OPREMA IN PLINSKI PRIKLJUČEK</t>
  </si>
  <si>
    <t>NEPREDVIDENA DELA 5 %</t>
  </si>
  <si>
    <t>SKUPAJ GRADBENO OBRTNIŠKA IN INŠTALACIJSKA DELA:</t>
  </si>
  <si>
    <t xml:space="preserve">   DDV %</t>
  </si>
  <si>
    <t xml:space="preserve"> VII. - ELEKTRIČNE INSTALACIJE IN OPREMA</t>
  </si>
  <si>
    <t xml:space="preserve"> VIII. - ELEKTRIČNE INSTALACIJE IN OPREMA - NN PRIKLJUČEK</t>
  </si>
  <si>
    <t>IX. - STROJNE INŠTALACIJE IN OPREMA</t>
  </si>
  <si>
    <t xml:space="preserve">PROJEKTANTSKI POPIS IN PREDIZMERE </t>
  </si>
  <si>
    <t xml:space="preserve"> -</t>
  </si>
  <si>
    <t>Ta popis zajema izvedbo zelenih površin v območju urejanja Medgeneracijskega centra Vezenine Bled.</t>
  </si>
  <si>
    <t xml:space="preserve">V načrtu je obdelana vegetacija (drevje, grmovnice, trata). </t>
  </si>
  <si>
    <t>Zemeljska dela je potrebno izvesti skladno z DIN 18 915. Priprava rastišča, sajenje in vzdrževanje rastlin se izvede v skladu z DIN 18 916. Trate se izvede po DIN 18 917.</t>
  </si>
  <si>
    <t xml:space="preserve">Izvajalec mora jamčiti vsaj z dvoletno garancijo za kvaliteto rastlin in zasaditve. </t>
  </si>
  <si>
    <t>OPOMBA:</t>
  </si>
  <si>
    <t xml:space="preserve">Izvajalec del mora upoštevati vse tehnične predpise in standarde o graditvi tovrstnih objektov. V kolikor ugotovi napako v projektu, je dolžan o tem obvestiti projektanta, da jo le-ta odpravi. </t>
  </si>
  <si>
    <t>Samovoljne spremembe in odstopanja od projekta niso dovoljene. V kolikor pride do sprememb, jih morajo skupno reševati investitor, izvajalec in projektant.</t>
  </si>
  <si>
    <t>Vsi med gradnjo postavljeni provizoriji in začasne deponije se morajo pokončani gradnji odstraniti. Pri vseh delih je potrebno upoštevati vse higiensko – tehnične predpise o varstvu pri delu.</t>
  </si>
  <si>
    <t>Enota cene mora vsebovati:</t>
  </si>
  <si>
    <t>vsa potrebna pripravljalna dela</t>
  </si>
  <si>
    <t>vsa potrebna merjenja na objektu</t>
  </si>
  <si>
    <t>vse potrebne transporte do mesta vgrajevanja</t>
  </si>
  <si>
    <t>skladiščenje materiala na gradbišču</t>
  </si>
  <si>
    <t>atestiranje materialov in dokazovanje kvalitete z atesti</t>
  </si>
  <si>
    <t>vso potrebno delo za dokončanje izdelka</t>
  </si>
  <si>
    <t>vsa potrebna pomožna sredstva na objektu kot so lestve, odri ...</t>
  </si>
  <si>
    <t xml:space="preserve">usklajevanje z osnovnim načrtom in posvetovanje s projektantom </t>
  </si>
  <si>
    <t>terminsko usklajevanje del z ostalimi izvajalci na objektu</t>
  </si>
  <si>
    <t>popravilo eventualne škode povzročene ostalim izvajalcem na gradbišču</t>
  </si>
  <si>
    <t>čiščenje in odvoz odvečnega materiala v stalno deponijo</t>
  </si>
  <si>
    <t>plačilo komunalnega prispevka za stalno deponijo odpadnega materiala</t>
  </si>
  <si>
    <t>Legenda:</t>
  </si>
  <si>
    <t>SD</t>
  </si>
  <si>
    <t>soliterno drevo: gojeno v širšem razmiku, pomembna tudi širina krošnje</t>
  </si>
  <si>
    <t>DD</t>
  </si>
  <si>
    <t xml:space="preserve">drevoredno drevo: </t>
  </si>
  <si>
    <t>SG</t>
  </si>
  <si>
    <t>solitrna grmovnica; &gt; 3xpr, gojeno v širšem razmiku, pomembna tudi širina krošnje</t>
  </si>
  <si>
    <t>3xpr</t>
  </si>
  <si>
    <t>3 x presajeno</t>
  </si>
  <si>
    <t>ŽK</t>
  </si>
  <si>
    <t xml:space="preserve">žičnata košara </t>
  </si>
  <si>
    <t>18/20</t>
  </si>
  <si>
    <t>obseg debla v cm v prsni višini</t>
  </si>
  <si>
    <t>VK</t>
  </si>
  <si>
    <t>višina rastline ob sajenju v cm</t>
  </si>
  <si>
    <t>ŠK</t>
  </si>
  <si>
    <t>širina krošnje ob sajenju v cm</t>
  </si>
  <si>
    <t>pozicija</t>
  </si>
  <si>
    <t xml:space="preserve">                           opis                                           </t>
  </si>
  <si>
    <t>cena/enoto</t>
  </si>
  <si>
    <t>A</t>
  </si>
  <si>
    <t>PRIPRAVLJALNA DELA</t>
  </si>
  <si>
    <t>A/1</t>
  </si>
  <si>
    <t>A/1.1</t>
  </si>
  <si>
    <t>Odkop nerodovitnega material, odvoz na stalno deponijo do 5 km</t>
  </si>
  <si>
    <t>/drevo</t>
  </si>
  <si>
    <t>A/1.2</t>
  </si>
  <si>
    <t>90 cm peščene rjave zemlje I.kategorije; nabava, dovoz, vgraditev</t>
  </si>
  <si>
    <t>A/1.3</t>
  </si>
  <si>
    <t>25 cm  humozne zemlje (nepresejane); nabava, dovoz, vgraditev</t>
  </si>
  <si>
    <t>A/2</t>
  </si>
  <si>
    <t>A/2.1</t>
  </si>
  <si>
    <t>A/2.2</t>
  </si>
  <si>
    <t>30 cm  humozne zemlje (nepresejane); nabava, dovoz, vgraditev</t>
  </si>
  <si>
    <t>A/4</t>
  </si>
  <si>
    <t>A/4.1</t>
  </si>
  <si>
    <t>A/4.2</t>
  </si>
  <si>
    <t>20 cm peščene rjave zemlje I.kategorije; nabava, dovoz, vgraditev</t>
  </si>
  <si>
    <t>A/4.3</t>
  </si>
  <si>
    <t>15 cm  humozne zemlje; nabava, dovoz, vgraditev</t>
  </si>
  <si>
    <t>B</t>
  </si>
  <si>
    <t>DREVESA</t>
  </si>
  <si>
    <t>Pred saditvijo  dreves mora biti zagotovljen živlejnjski prostor za drevo 3x3 metre v tlorisu in 1,5 m v globino, napolnjen z rodovitno z emljo (glej Tehnično poročilo); količine za uredtev zajete v popisu zemeljskih del.</t>
  </si>
  <si>
    <t>Listopadno drevnino je potrebno saditi v času mirovanja. Rastline v zabojnikih lahko sadimo vse leto. Sadilne jame je potrebno izkopati v 1,5-kratnemu premeru koreninske grude. Pred vstavitvijo sadike se doda založno gnojilo. Po vstavitvi sadik je potrebno odpreti vozle zaščitne tkanine za grude in odstraniti žico z zgornjega dela grude. Na vseh straneh grude je potrebno zapolniti z zemljo in potlačiti in močno namočiti z vodo. Vsaki sadiki drevja se doda zaščitno oporo – 3 oporne količke, ki morajo biti zgoraj povezani med seboj v togo celoto. Teren se po saditvi fino splanira. Izvesti je potrebno zalivalne jamice, ki morajo biti izdelane tako, da voda teče k rastlini. Dobava in posaditev dreves vključuje dvoletno vzdrževanje, kar je zajeto v postavki saditve.</t>
  </si>
  <si>
    <t>B/1.</t>
  </si>
  <si>
    <t>Nabava dreves po načrtu in dobava z nakladanjem v drevesnici  s transportom do mesta vsaditve. Drevesa morajo ustrezati vrstni sestavi, velikosti in številu poganjkov, kot je določeno v načrtu.</t>
  </si>
  <si>
    <t>Drevoredna oziroma soliterna vrsta, minimalno 3x presajena - drevoredna vrsta oziroma 4 x presajena za soliterno vrsto, višina min.: 350 - 400 cm*, obseg min.: 14-16 cm*, več kot 7 odganjkov, neporaščeno deblo minimalno 2,2 m brez vej za obseg 16-25 cm oziroma 2,5 cm zs obseg &gt; 25 cm;</t>
  </si>
  <si>
    <t>*razen izjem, kjer je velikost sadike ustrezno prilagojena, kot je predpisano.</t>
  </si>
  <si>
    <t>QUPE</t>
  </si>
  <si>
    <t>Quercus petraea</t>
  </si>
  <si>
    <t>FROR</t>
  </si>
  <si>
    <t>Fraxinus ornus</t>
  </si>
  <si>
    <t>FASI</t>
  </si>
  <si>
    <t>Fagus sylvatica</t>
  </si>
  <si>
    <t>PRSK</t>
  </si>
  <si>
    <t>Prunus serrulata 'Kanzan'</t>
  </si>
  <si>
    <t>B/2.</t>
  </si>
  <si>
    <t xml:space="preserve">Izkop in priprava jam 1,5x premera bale, pognojitev in posaditev novih dreves, ki se fiksirajo vsaka sadika s 3 zgoraj povezanimi lesenimi impregniranimi koli, z zasipanjem jam, odvozom odvečnega materiala, s planiranjem po končanih delih z izdelavo zalivalnih jamic in ostalimi pomožnimi deli. Razporeditev dreves po površinskem saditvenem  načrtu. Postavka vključuje dvoletno vzdrževanje. </t>
  </si>
  <si>
    <t>C</t>
  </si>
  <si>
    <t xml:space="preserve">GRMOVNICE </t>
  </si>
  <si>
    <t>Pred saditvijo  grmovnic mora biti zagotovljen živlejnjski prostor za grmovnice: 30 cm po celotni površini gredenapolnjen z rodovitno z emljo (glej Tehnično poročilo); količine za uredtev zajete v popisu zemeljskih del.</t>
  </si>
  <si>
    <t>V skladu z DIN 18 915 je potrebno pripraviti vegetacijski nosilni sloj in po potrebi tudi teren. Listopadno drevnino je potrebno saditi v času mirovanja. Rastline v zabojnikih lahko sadimo vse leto. Sadilne jame je potrebno izkopati v 1,5-kratnemu premeru koreninske grude. Pred vstavitvijo sadike se doda založno gnojilo. Na vseh straneh grude je potrebno zapolniti z zemljo in potlačiti in močno namočiti z vodo. Po saditvi se teren fino splanira in izvede zastirka v debelini min. 5 cm iz drobljenega lubja iglavcev po celotnem območju grede. Zgornji rob zastirke mora biti uravnan z zgornjim robom robnika in okoliškega terena. Dobava in posaditev dreves vključuje dvoletno vzdrževanje, kar je zajeto v postavki saditve.</t>
  </si>
  <si>
    <t>C/1</t>
  </si>
  <si>
    <t>Izvedba obrobe grede saditve grmovnic iz linijskega kovinskega robnika (npr. Hauraton LINEFIX Super ali podobno), ki se ga vgradi potopljenega v teren v krožnici posameznega območja grmovnic. Sidranje s tipskimi sidri (žeblji), ki zagotavljajo stabilen potek linije in robnika. Zgornji rob robnika mora biti višinsko uravnan z zgornjim robom živice okoliške trate! Polmeri so razvidni iz zasaditvenih situacij. Komplet.</t>
  </si>
  <si>
    <t>C/3</t>
  </si>
  <si>
    <t>Nabava grmovnic po načrtu in dobava z nakladanjem v drevesnici  s transportom do mesta vsaditve. Grmovnice morajo ustrezati vrstni sestavi, velikosti in številu poganjkov, kot je določeno v načrtu.</t>
  </si>
  <si>
    <t>SPVA</t>
  </si>
  <si>
    <t>Spiraea vanhouttei</t>
  </si>
  <si>
    <t>VK: 60-80, vsaj 3 poganjki</t>
  </si>
  <si>
    <t>C/4</t>
  </si>
  <si>
    <t>Izkop in priprava jam 1,5x premera bale/lončka, pognojitev in posaditev novih grmovnic, z zasipanjem jam, odvozom odvečnega materiala, s planiranjem po končanih delih in ostalimi pomožnimi deli. Razporeditev grmovnic po površinskem saditvenem  načrtu. Postavka vključuje dvoletno vzdrževanje.</t>
  </si>
  <si>
    <t>C/5</t>
  </si>
  <si>
    <t>Izvedba zastirke v debelini min. 5 cm iz drobljenega lubja iglavcev po celotnem območju grede.</t>
  </si>
  <si>
    <t>F</t>
  </si>
  <si>
    <t>TRATA</t>
  </si>
  <si>
    <t>Travnata površina mora biti pripravljena v skladu z popisom v tehničnem poročilu: 15 cm  humozne zemlje,   20 cm peščene rjave zemlje I.kategorije, pod tem nasutje peščene zemljine (lahko izkopan teren).</t>
  </si>
  <si>
    <t>Površino je potrebno fino zrahljati pred setvijo. Sejati je možno le na uležanih površinah.</t>
  </si>
  <si>
    <t>F/1</t>
  </si>
  <si>
    <t>Nabava in dobava ustrezne travne mešanice npr.: “Bled” Semenarne Ljubljana ali enakovredno.</t>
  </si>
  <si>
    <t>F/2</t>
  </si>
  <si>
    <t>Fino zrahljanje površine pred setvijo. Po potrebi odstranitev plevela in kamnov s premerom &gt;5 cm.</t>
  </si>
  <si>
    <t>Strojna setev semen za trate (glavnino območja z mešanico “Bled”. Nizko podkopanje (ne globlje kot 1 cm!) in potlačenje posejane površine. Po setvi se površine zalije, orosi z vodo v čim bolj drobnih kapljicah. Postavka vključuje dvoletno vzdrževanje.</t>
  </si>
  <si>
    <t>D1</t>
  </si>
  <si>
    <t>D2</t>
  </si>
  <si>
    <t>D3</t>
  </si>
  <si>
    <t>sanacija</t>
  </si>
  <si>
    <t>OPOMBA: DDV ni upoštevan</t>
  </si>
  <si>
    <r>
      <t xml:space="preserve">Življenjski prostor za </t>
    </r>
    <r>
      <rPr>
        <b/>
        <sz val="10"/>
        <color rgb="FF000000"/>
        <rFont val="Arial"/>
        <family val="2"/>
        <charset val="238"/>
      </rPr>
      <t xml:space="preserve">drevesa </t>
    </r>
    <r>
      <rPr>
        <sz val="10"/>
        <color rgb="FF000000"/>
        <rFont val="Arial"/>
        <family val="2"/>
        <charset val="238"/>
      </rPr>
      <t xml:space="preserve">mora biti pripravljen v skladu z popisom v tehničnem poročilu: 25 cm  humozne zemlje (nepresejane),  90 cm peščene rjave zemlje I.kategorije,  pod tem nasutje peščene zemljine (lahko izkopan teren),  upošteva se  površina 3x3m = 9 m2 za posamezno drevo. </t>
    </r>
  </si>
  <si>
    <r>
      <t xml:space="preserve">Življenjski prostor za </t>
    </r>
    <r>
      <rPr>
        <b/>
        <sz val="10"/>
        <color rgb="FF000000"/>
        <rFont val="Arial"/>
        <family val="2"/>
        <charset val="238"/>
      </rPr>
      <t>grmovnice in popenjavke</t>
    </r>
    <r>
      <rPr>
        <sz val="10"/>
        <color rgb="FF000000"/>
        <rFont val="Arial"/>
        <family val="2"/>
        <charset val="238"/>
      </rPr>
      <t xml:space="preserve"> v raščenem terenu  mora biti pripravljen v skladu z popisom v tehničnem poročilu: 30 cm  humozne zemlje (nepresejane), pod tem nasutje peščene zemljine (lahko izkopan teren), upošteva se  površina 1x1m = 1 m2 za posamezno grmovnico </t>
    </r>
  </si>
  <si>
    <r>
      <rPr>
        <b/>
        <sz val="10"/>
        <color rgb="FF000000"/>
        <rFont val="Arial"/>
        <family val="2"/>
        <charset val="238"/>
      </rPr>
      <t>Travnata površina</t>
    </r>
    <r>
      <rPr>
        <sz val="10"/>
        <color rgb="FF000000"/>
        <rFont val="Arial"/>
        <family val="2"/>
        <charset val="238"/>
      </rPr>
      <t xml:space="preserve"> mora biti pripravljena v skladu z popisom v tehničnem poročilu: 15 cm  humozne zemlje,   20 cm peščene rjave zemlje I.kategorije, pod tem nasutje peščene zemljine (lahko izkopan teren).</t>
    </r>
  </si>
  <si>
    <t>ZASADITVE IN ZATRAVITVE SKUPAJ:</t>
  </si>
  <si>
    <t>ZUNANJA UREDITEV GO DELA</t>
  </si>
  <si>
    <t>ARHITEKTURA GO DELA</t>
  </si>
  <si>
    <t>EKO SKLAD  - STAVBNI OVOJ IN ENERGETSKA UČINKOVITOST</t>
  </si>
  <si>
    <t xml:space="preserve"> - izdelavo načrtov jeklenih konstrukcij (potrdi jih odg. proj. grad. konst.)</t>
  </si>
  <si>
    <t>Vzorce potrdi izključno odgovorni projektant arhitekture in investitor. Vgradnja ali izvedba delov objekta, za katere je potrebno izdelati vzorce brez pisne potrditve odgovornega projektanta arhitekture NI DOVOLJENA.</t>
  </si>
  <si>
    <t>— Fasadna obloga: deske iz lesene masive , sibirski macesen ( avtohtoni, kvaliteta AB-VEH), trapezne oblike , deske so radialno rezane, skoblane, deb. 24mm, širine 145mm,  z izvrtinami premera 35-90 mm ( izvrtine v sistemskem modularnem vzorcu  po načrtu fasade ), izvrtine izvedene pod kotom 40 stopinj , deske so vijačene v vertikalno nosilno podkonstrukcijo na distanci cca 60 cm , horizontalno 2 vijaka na desko , deske so pred montažo vodoodbojno zaščitene z belo toniranim voskom ( kot npr. Silvacera - Silvaprodukt) po navodilih proizvajalca</t>
  </si>
  <si>
    <t>— finalna obdelava fasadne obloge mora zagotavljati dolgotrajno vodoobojno zaščito lesa pred vlago in padavinami na površini in v notranjosti, ter  pred delovanjem lesnih gliv in drugimi škodljivci</t>
  </si>
  <si>
    <t>predložiti dokazila o toplotnih karakteristikah zunanjega stavbnega pohištva (okna, fiksne zasteklitve, vrata), skladno s standardom SIST EN 14351-1:2006+A1:2010, iz katerega morajo biti razvidni podatki o toplotni prehodnosti celotnega zunanjega stavbnega pohištva (Uw), zasteklitve (Ug) in profila (Uf), podatki o linijski toplotni upornosti distančnika v zasteklitvi (ψ) in geometrijski podatki profila in zasteklitve;</t>
  </si>
  <si>
    <t>predložiti dokazila o toplotni prevodnosti (λ) toplotno izolacijskih materialov v toplotnem ovoju stavbe;</t>
  </si>
  <si>
    <t>Za zagotovitev navedenih projektiranih elementov in pogojev EKO sklada mora izvajalec pri izvedbi:</t>
  </si>
  <si>
    <t xml:space="preserve"> 18 / 06</t>
  </si>
  <si>
    <t xml:space="preserve"> NOVEMBER 2019</t>
  </si>
  <si>
    <t>- vse splošne in stalne stroške,  povezane z organizacijo in delom na gradbišču,</t>
  </si>
  <si>
    <t>- vse stroške potrebnega gretja prostorov s "tajfuni",</t>
  </si>
  <si>
    <t xml:space="preserve"> - stroški ureditve  in organizacije ter zaščite gradbišča in izvajanja ukrepov za zagotavljanje varnosti in zdravja pri delu, imenovanja in aktivne udeležbe koordinatorjev za varstva pri delu za vse izvajalce na objektu,</t>
  </si>
  <si>
    <t xml:space="preserve"> - nadzor, usklajevanje koordinatorjev varstva pri delu posameznih izvajalcev,</t>
  </si>
  <si>
    <t>SPLOŠNI POGOJI - OBVEZNOSTI PONUDNIKA PRI IZPOLNJEVANJU POPISA</t>
  </si>
  <si>
    <r>
      <rPr>
        <b/>
        <sz val="10"/>
        <rFont val="Arial CE"/>
        <charset val="238"/>
      </rPr>
      <t>NAVODILA ZA IZPOLNJEVANJE PONUDBENEGA PREDRAČUNA - POPISA MATERIALA IN DEL</t>
    </r>
    <r>
      <rPr>
        <sz val="10"/>
        <rFont val="Arial CE"/>
        <charset val="238"/>
      </rPr>
      <t xml:space="preserve">
</t>
    </r>
    <r>
      <rPr>
        <sz val="10"/>
        <rFont val="Arial CE"/>
        <charset val="238"/>
      </rPr>
      <t>Cene morajo biti v EUR glede na pogoje in specifikacijo tehnične dokumentacije tega razpisa in z vsemi stroški: taksami, stroški transporta, zavarovanja in ostalimi lokalnimi stroški, ki se nanašajo na pridobitev ustreznih dovoljenj za izvedbo predmetnega objekta in primopredajo objekta s strani izvajalca naročniku. V ceni mora biti vključen tudi strošek vseh potrebnih testov pri ponudniku in na objektu, certifikatov in izjav, pridobitve potrebnih dokumentov za uspešno opravljen tehnični pregled, potrebnih meritev, elaboratov in testov po pogojih geomehanskega nadzora. Pri kalkulaciji cen za posamezno postavko mora ponudnik upoštevati tudi dela in stroške, ki gredo v njegovo breme in so navedeni v vzorcu pogodbe.
Ponudbena cena je seštevek cen iz posameznih postavk popisa del s skupno rekapitulacijo del po zaporedju iz popisa del. Cene morajo biti fiksne in nespremenljive za ves čas gradnje.</t>
    </r>
  </si>
  <si>
    <t xml:space="preserve">Izvajanje geotehničnega nadzora na gradbišču v času gradnje za izvedbo objekta, komunalnih vodov in zunanje ter prometne ureditve. Obvezni pregled izkopa za temeljno ploščo. Geotehnični nadzor  kompletno s  predlogi za izvajanje del ter zaključnim poročilom. </t>
  </si>
  <si>
    <t>Celotna organizacija del in formiranje gradbišča skladno z pravili stroke in navodili naročnika s postavitvijo pisarne za naročnika in nadzorno službo, sejne sobe za do 20 oseb, polne gradbiščne ograje, ureditev dovoznih poti, dnevno čiščenje javnih površin, postavitev napisnih tabel, opozoril, znakov ter odstranitev po zaključku del.</t>
  </si>
  <si>
    <t>4. V ceni vseh postavk je zajeti vse potrebne delovne, lovilne odre in dvigalne naprave</t>
  </si>
  <si>
    <t xml:space="preserve"> - Pokrovi jaškov morajo biti opremljeni z motivom "rajske ptice", skladno s Katalogom urbane opreme Občine Bled.</t>
  </si>
  <si>
    <t xml:space="preserve">Nabava, dobava in vgraditev pokrova za AB jašek dim 40/40cm; pokrov dim 54/54cm iz nerjeveče jeklene pločevine, s smradno zaporo, pokrov se zapolni z enakim materialom in obdela kot ostali tlak v objektu; na dnu jaška se izdela betonska koritnica zglajena do črnega sijaja; zatesnitev stika med cevjo in betonom (AB dela se izvedejo v sklopu AB plošče). </t>
  </si>
  <si>
    <r>
      <rPr>
        <b/>
        <sz val="10"/>
        <rFont val="Arial CE"/>
        <charset val="238"/>
      </rPr>
      <t>OPOZORILO!</t>
    </r>
    <r>
      <rPr>
        <sz val="10"/>
        <rFont val="Arial CE"/>
        <family val="2"/>
        <charset val="238"/>
      </rPr>
      <t xml:space="preserve">
V primeru, da je v popisu del za izdelavo ponudbenega predračuna pri materialih/proizvodih naveden proizvajalec ali »tip«, se šteje, da gre za navedbo »kot na primer«, kar pomeni, da lahko ponudnik ponudi druge enakovredne ali boljše materiale/recepture/proizvode. Soroden (nadomesten) izdelek, ki ga predlaga ponudnik, mora biti popolnoma enak navedenemu. Enaka mora biti oblika, barva, odtenek barve, sestava materiala, tekstura, dimenzije, način vgradnje, skladnost z zakonodajo in veljavnimi pravilniki in vse ostale tehnične karakteristike, tako po kvaliteti kot po funkcionalnosti, estetskem izgledu, življenjski dobi, stroških obratovanja in vzdrževanja, ki pa jih mora ponudnik izrecno navesti v Predračunu (v papirnati obliki oz. prilogi in natančen opis del v ločenem zavihku xls formata). Če tega ne stori, se šteje, da je ponudil referenčno navedeni proizvod, če pa tega ni, ima naročnik pravico izbrati svojega v cenovnem in kvalitetnem razredu objekta. Na zahtevo naročnika mora ponudnik enakovrednost dokazati z listinami in drugimi postopki in dejstvi. Če naročnik oceni, da enakovrednost ni dokazana, lahko zavrne ponujeno, ponudnik pa je dolžan ponuditi drug enakovreden element ali pa referenčno navedeni element za isto ceno. Za vse tipe materiale/proizvode je treba pred vgradnjo pridobiti soglasje naročnika. Vsi materiali in proizvodi, ki se bodo vgrajevali, morajo imeti izjavo o lastnostih, navodila za vzdrževanje in uporabo in garancijske liste v slovenskem jeziku. Vzorce bo pred vgraditvijo potrjeval naročnik z nadzornikom in po potrebi projektantom.</t>
    </r>
  </si>
  <si>
    <t xml:space="preserve"> - V popisu niso zajeti cestni požiralniki in linijske kanalete (zajeto v načrtu zunanje ureditve)  </t>
  </si>
  <si>
    <t xml:space="preserve">EUR/enoto </t>
  </si>
  <si>
    <t>95</t>
  </si>
  <si>
    <t>Dobava, montaža, demontaža in amortizacija fasadnih odrov, z izdelavo vseh dostopov, varovalnih ograj in protiprašne zaščite, višine do 16 m, z amortizacijo do 60 dni.</t>
  </si>
  <si>
    <t>* zgornji trak je položen v isti smeri kot predhodni z zamikom v prečni in vzdolžni smeri, trak je polno zlepljen s spodnjim in zavihan preko robnega venca, skupna debelina 0,9 cm</t>
  </si>
  <si>
    <t>Dobava in vgrajevanje pustega drenažnega betona (sestava T.1.10 )</t>
  </si>
  <si>
    <t>Dobava in vgrajevanje betona v pasovne temelje (ZU.PO.1  - prostor za odpadke )</t>
  </si>
  <si>
    <t xml:space="preserve">Dobava in montaža visoko učinkovita črpalka  z mokrim rotorjem, brez vzdrževanja, z navojnim ali prirobničnim priključkom, sinhronski motor po tehnologiji ECM in vgrajena elektronska regulacija moči za brezstopenjsko regulacijo diferenčnega tlaka. Z najvišjimi stopnjami učinkovitosti in visokim zagonskim momentom, vključno s funkcijo avtomatskega deblokiranja.                         Oprema
Prednastavitev vrste regulacijske za optimalno prilagajanje obremenitvi
dp-c (diferenčni tlak konstanten),
dp-v (diferenčni tlak spremenljiv),
dp-T (diferenčni tlak temperaturno krmiljen); nastavitev s pomočjo IR-monitorja / IR-modula, LON ali CAN.
Obratovanje z ročnim nastavljanjem za prednastavljeno število vrtljajev (konstantno delovanje). Avtomatska nočna redukcija št. vrtljajev. Upravljanje dveh črpalk (dve paralelo nameščeni ločeni črpalki). Obratovanje kot glavna / rezervna (samodejni preklop pri motnjah / časovno odvisna izmenjava črpalk), obratovanje z dodajanjem (optimizacija zmogljivosti, za maks. obremenitev priklop/odklop). 
- Ročno upravljanje z enim gumbom za vklop/izklop črpalke, izbiro načina regulacije, deelovanje z ročno nastavitvijo št. vrtljajev, avtomatska nočna redukcija št. vrtljajev, nastavitev referenčne vrednosti oz. števila vrtljajev.
- Vgrajena zaščita motorja. - Signalna lučka napake in kontakt za zbirno sporočilo o napaki.
- Grafični prikazovalnik črpalke z vrtljivim prikazom.
- Programiranje prek ročnega upravljanja 
- Infrardeči vmesnik za brezžično komunikacijo  </t>
  </si>
  <si>
    <t>Dobava in montaža prirobničnega ventila z regulacijskim ventilom za omejevanje oziroma možnostjo nastavitve pretoka, z merilnimim nastavki, izpustom, protiprirobnicami primeren za ogrevno vodo do 120°C, PN16</t>
  </si>
  <si>
    <t>Dobava in montaža ročnega navojnega ventila z regulacijskim ventilom za omejevanje oziroma možnostjo nastavitve pretoka, z merilnimim nastavki, izpustom, navojnimi priključki, primeren za ogrevno vodo do 120°C, PN16</t>
  </si>
  <si>
    <t>SKUPAJ POST.1</t>
  </si>
  <si>
    <t>SKUPAJ POST.2</t>
  </si>
  <si>
    <t>Koordinacija varstva in zdravja pri delu vseh izvajalcev na gradbišču, v skladu s predpisi in VN, ki obravnavajo to področje ter nadzor pri izvajanju del</t>
  </si>
  <si>
    <t>SD, 5 xpr, ŽK, 16/18, VK: 500-700, ŠK:200-300</t>
  </si>
  <si>
    <t>SD, 4 xpr, ŽK, 14/16, VK: 400-500, ŠK:100-150</t>
  </si>
  <si>
    <t>SD, 5 xpr, ŽK, 14/16, VK: 400-500, ŠK:200-300</t>
  </si>
  <si>
    <t>SD, 5 xpr, ŽK, 12/14, VK: 400-500, ŠK:200-300</t>
  </si>
  <si>
    <t>SD, 4 xpr, ŽK, 16/18, VK: 400-500, ŠK:150-200</t>
  </si>
  <si>
    <t>SD, 5 xpr, ŽK, 12/14, VK: 500-700, ŠK:200-300</t>
  </si>
  <si>
    <r>
      <t xml:space="preserve">SD500M podnožje za javljalnik (univerzalno), Ø 90, PAKIRANO PO 10 kos, </t>
    </r>
    <r>
      <rPr>
        <b/>
        <u/>
        <sz val="10"/>
        <rFont val="Arial Narrow"/>
        <family val="2"/>
        <charset val="238"/>
      </rPr>
      <t>CENA NA KOS</t>
    </r>
  </si>
  <si>
    <t>GSM modul IMG/500 za prenos podatkov preko GSM/UMTS omrežja, posredovanje dogodkov o alarmih, SMS alarmiranje, zvočno sporočilo (samo z vokalnim modulom SV500N)
OPOMBA: Modul je prilagojen za vgradnjo v vlomne centrale MP500/4-N, MP500/8 in MP500/16! 
(NI ZA MP500/4 !)</t>
  </si>
  <si>
    <t>Nosilec za javljalnike IR15, IR15P, DT15 in DT15AM , kot nastavljanja 90° horizontalno/vertikalno (koda velja za 10 kos)</t>
  </si>
  <si>
    <t>cena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</si>
</sst>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4" formatCode="_-* #,##0.00\ &quot;€&quot;_-;\-* #,##0.00\ &quot;€&quot;_-;_-* &quot;-&quot;??\ &quot;€&quot;_-;_-@_-"/>
    <numFmt numFmtId="43" formatCode="_-* #,##0.00\ _€_-;\-* #,##0.00\ _€_-;_-* &quot;-&quot;??\ _€_-;_-@_-"/>
    <numFmt numFmtId="164" formatCode="#,##0.00\ &quot;SIT&quot;;\-#,##0.00\ &quot;SIT&quot;"/>
    <numFmt numFmtId="165" formatCode="_-* #,##0.00\ &quot;SIT&quot;_-;\-* #,##0.00\ &quot;SIT&quot;_-;_-* &quot;-&quot;??\ &quot;SIT&quot;_-;_-@_-"/>
    <numFmt numFmtId="166" formatCode="_-* #,##0.00\ _S_I_T_-;\-* #,##0.00\ _S_I_T_-;_-* &quot;-&quot;??\ _S_I_T_-;_-@_-"/>
    <numFmt numFmtId="167" formatCode="_ * #,##0.00_-\ _S_L_T_ ;_ * #,##0.00\-\ _S_L_T_ ;_ * &quot;-&quot;??_-\ _S_L_T_ ;_ @_ "/>
    <numFmt numFmtId="168" formatCode="&quot;$&quot;#,##0.00_);[Red]\(&quot;$&quot;#,##0.00\)"/>
    <numFmt numFmtId="169" formatCode="_(&quot;$&quot;* #,##0_);_(&quot;$&quot;* \(#,##0\);_(&quot;$&quot;* &quot;-&quot;_);_(@_)"/>
    <numFmt numFmtId="170" formatCode="#,##0.00\ [$€-1]"/>
    <numFmt numFmtId="171" formatCode="#,##0.00_ ;[Red]\-#,##0.00\ "/>
    <numFmt numFmtId="172" formatCode="#,##0.00\ [$EUR]"/>
    <numFmt numFmtId="173" formatCode="#,##0.00\ [$EUR];[Red]\-#,##0.00\ [$EUR]"/>
    <numFmt numFmtId="174" formatCode="_-* #,##0.00\ [$EUR]_-;\-* #,##0.00\ [$EUR]_-;_-* &quot;-&quot;??\ [$EUR]_-;_-@_-"/>
    <numFmt numFmtId="175" formatCode="_-* #,##0.00\ [$€-1]_-;\-* #,##0.00\ [$€-1]_-;_-* &quot;-&quot;??\ [$€-1]_-;_-@_-"/>
    <numFmt numFmtId="176" formatCode="#,##0.00\ &quot;€&quot;"/>
    <numFmt numFmtId="177" formatCode="#,##0.00;#,##0.00;&quot;&quot;"/>
    <numFmt numFmtId="178" formatCode="0.0%"/>
    <numFmt numFmtId="179" formatCode="#,##0.0\ &quot;€&quot;"/>
    <numFmt numFmtId="180" formatCode="00&quot;.&quot;"/>
    <numFmt numFmtId="181" formatCode="#,##0.00\ [$€-1];\-#,##0.00\ [$€-1]"/>
  </numFmts>
  <fonts count="91">
    <font>
      <sz val="10"/>
      <name val="Arial CE"/>
      <charset val="238"/>
    </font>
    <font>
      <sz val="11"/>
      <color theme="1"/>
      <name val="Calibri"/>
      <family val="2"/>
      <charset val="238"/>
      <scheme val="minor"/>
    </font>
    <font>
      <sz val="10"/>
      <name val="Arial CE"/>
      <charset val="238"/>
    </font>
    <font>
      <sz val="8"/>
      <name val="Arial CE"/>
      <charset val="238"/>
    </font>
    <font>
      <sz val="10"/>
      <name val="Arial"/>
      <family val="2"/>
      <charset val="238"/>
    </font>
    <font>
      <b/>
      <sz val="10"/>
      <name val="Arial CE"/>
      <family val="2"/>
      <charset val="238"/>
    </font>
    <font>
      <sz val="10"/>
      <name val="Arial CE"/>
      <family val="2"/>
      <charset val="238"/>
    </font>
    <font>
      <b/>
      <sz val="10"/>
      <name val="Arial CE"/>
      <charset val="238"/>
    </font>
    <font>
      <b/>
      <sz val="10"/>
      <name val="Arial"/>
      <family val="2"/>
      <charset val="238"/>
    </font>
    <font>
      <sz val="10"/>
      <name val="Arial"/>
      <family val="2"/>
      <charset val="238"/>
    </font>
    <font>
      <sz val="10"/>
      <name val="Arial CE"/>
      <charset val="238"/>
    </font>
    <font>
      <sz val="10"/>
      <name val="Arial"/>
      <family val="2"/>
    </font>
    <font>
      <b/>
      <sz val="18"/>
      <color indexed="56"/>
      <name val="Cambria"/>
      <family val="2"/>
      <charset val="238"/>
    </font>
    <font>
      <sz val="9"/>
      <name val="Futura Prins"/>
      <charset val="238"/>
    </font>
    <font>
      <sz val="9"/>
      <name val="Futura Prins"/>
    </font>
    <font>
      <u/>
      <sz val="10"/>
      <color indexed="12"/>
      <name val="MS Sans Serif"/>
      <family val="2"/>
    </font>
    <font>
      <sz val="10"/>
      <name val="MS Sans Serif"/>
      <family val="2"/>
    </font>
    <font>
      <b/>
      <sz val="9"/>
      <name val="Arial"/>
      <family val="2"/>
      <charset val="238"/>
    </font>
    <font>
      <b/>
      <sz val="10"/>
      <color indexed="10"/>
      <name val="Arial CE"/>
      <charset val="238"/>
    </font>
    <font>
      <i/>
      <sz val="10"/>
      <name val="Arial"/>
      <family val="2"/>
      <charset val="238"/>
    </font>
    <font>
      <u/>
      <sz val="10"/>
      <name val="Arial"/>
      <family val="2"/>
      <charset val="238"/>
    </font>
    <font>
      <sz val="10"/>
      <color indexed="62"/>
      <name val="Arial"/>
      <family val="2"/>
      <charset val="238"/>
    </font>
    <font>
      <b/>
      <sz val="10"/>
      <color indexed="62"/>
      <name val="Arial"/>
      <family val="2"/>
      <charset val="238"/>
    </font>
    <font>
      <b/>
      <sz val="10"/>
      <color indexed="62"/>
      <name val="Arial"/>
      <family val="2"/>
      <charset val="238"/>
    </font>
    <font>
      <b/>
      <sz val="10"/>
      <name val="Arial"/>
      <family val="2"/>
    </font>
    <font>
      <b/>
      <u/>
      <sz val="10"/>
      <name val="Arial"/>
      <family val="2"/>
      <charset val="238"/>
    </font>
    <font>
      <b/>
      <sz val="14"/>
      <name val="Arial CE"/>
      <family val="2"/>
      <charset val="238"/>
    </font>
    <font>
      <sz val="11"/>
      <color theme="1"/>
      <name val="Calibri"/>
      <family val="2"/>
      <charset val="238"/>
      <scheme val="minor"/>
    </font>
    <font>
      <b/>
      <sz val="11"/>
      <color theme="1"/>
      <name val="Calibri"/>
      <family val="2"/>
      <charset val="238"/>
      <scheme val="minor"/>
    </font>
    <font>
      <sz val="12"/>
      <color indexed="24"/>
      <name val="Times New Roman"/>
      <family val="1"/>
      <charset val="238"/>
    </font>
    <font>
      <b/>
      <sz val="12"/>
      <name val="Arial CE"/>
      <family val="2"/>
      <charset val="238"/>
    </font>
    <font>
      <sz val="10"/>
      <name val="Times New Roman"/>
      <family val="1"/>
      <charset val="238"/>
    </font>
    <font>
      <sz val="10"/>
      <color rgb="FFFF0000"/>
      <name val="Arial"/>
      <family val="2"/>
      <charset val="238"/>
    </font>
    <font>
      <sz val="11"/>
      <name val="Arial"/>
      <family val="2"/>
      <charset val="238"/>
    </font>
    <font>
      <sz val="10"/>
      <color rgb="FF00B050"/>
      <name val="Arial"/>
      <family val="2"/>
    </font>
    <font>
      <i/>
      <sz val="10"/>
      <color rgb="FF808080"/>
      <name val="Arial CE"/>
      <charset val="238"/>
    </font>
    <font>
      <sz val="10"/>
      <name val="Times New Roman CE"/>
      <charset val="238"/>
    </font>
    <font>
      <i/>
      <sz val="10"/>
      <color rgb="FF000000"/>
      <name val="Arial"/>
      <family val="2"/>
      <charset val="238"/>
    </font>
    <font>
      <sz val="10"/>
      <color rgb="FF000000"/>
      <name val="Arial"/>
      <family val="2"/>
      <charset val="238"/>
    </font>
    <font>
      <b/>
      <sz val="10"/>
      <color rgb="FF000000"/>
      <name val="Arial"/>
      <family val="2"/>
      <charset val="238"/>
    </font>
    <font>
      <sz val="11"/>
      <name val="Arial Narrow"/>
      <family val="2"/>
      <charset val="238"/>
    </font>
    <font>
      <b/>
      <sz val="10"/>
      <name val="Arial Narrow"/>
      <family val="2"/>
      <charset val="238"/>
    </font>
    <font>
      <b/>
      <sz val="10"/>
      <color rgb="FF00B050"/>
      <name val="Arial Narrow"/>
      <family val="2"/>
      <charset val="238"/>
    </font>
    <font>
      <b/>
      <i/>
      <sz val="10"/>
      <name val="Arial Narrow"/>
      <family val="2"/>
      <charset val="238"/>
    </font>
    <font>
      <sz val="10"/>
      <name val="Arial Narrow"/>
      <family val="2"/>
      <charset val="238"/>
    </font>
    <font>
      <u/>
      <sz val="10"/>
      <name val="Arial Narrow"/>
      <family val="2"/>
      <charset val="238"/>
    </font>
    <font>
      <sz val="10"/>
      <color theme="1"/>
      <name val="Arial Narrow"/>
      <family val="2"/>
      <charset val="238"/>
    </font>
    <font>
      <sz val="11"/>
      <color theme="1"/>
      <name val="Arial Narrow"/>
      <family val="2"/>
      <charset val="238"/>
    </font>
    <font>
      <b/>
      <sz val="10"/>
      <color theme="1"/>
      <name val="Arial Narrow"/>
      <family val="2"/>
      <charset val="238"/>
    </font>
    <font>
      <b/>
      <i/>
      <sz val="10"/>
      <color theme="1"/>
      <name val="Arial Narrow"/>
      <family val="2"/>
      <charset val="238"/>
    </font>
    <font>
      <b/>
      <sz val="10"/>
      <color indexed="10"/>
      <name val="Arial Narrow"/>
      <family val="2"/>
      <charset val="238"/>
    </font>
    <font>
      <b/>
      <sz val="10"/>
      <color indexed="62"/>
      <name val="Arial Narrow"/>
      <family val="2"/>
      <charset val="238"/>
    </font>
    <font>
      <sz val="10"/>
      <color indexed="17"/>
      <name val="Arial Narrow"/>
      <family val="2"/>
      <charset val="238"/>
    </font>
    <font>
      <sz val="11"/>
      <name val="Calibri"/>
      <family val="2"/>
      <charset val="238"/>
      <scheme val="minor"/>
    </font>
    <font>
      <b/>
      <sz val="10"/>
      <color indexed="22"/>
      <name val="Arial Narrow"/>
      <family val="2"/>
      <charset val="238"/>
    </font>
    <font>
      <sz val="10"/>
      <color indexed="8"/>
      <name val="Arial Narrow"/>
      <family val="2"/>
      <charset val="238"/>
    </font>
    <font>
      <sz val="10"/>
      <color indexed="22"/>
      <name val="Arial Narrow"/>
      <family val="2"/>
      <charset val="238"/>
    </font>
    <font>
      <sz val="11"/>
      <color rgb="FF000000"/>
      <name val="Calibri"/>
      <family val="2"/>
      <charset val="238"/>
      <scheme val="minor"/>
    </font>
    <font>
      <b/>
      <sz val="14"/>
      <name val="Tahoma"/>
      <family val="2"/>
      <charset val="238"/>
    </font>
    <font>
      <sz val="9"/>
      <name val="Tahoma"/>
      <family val="2"/>
      <charset val="238"/>
    </font>
    <font>
      <sz val="10"/>
      <name val="Tahoma"/>
      <family val="2"/>
      <charset val="238"/>
    </font>
    <font>
      <b/>
      <sz val="10"/>
      <name val="Tahoma"/>
      <family val="2"/>
      <charset val="238"/>
    </font>
    <font>
      <sz val="9"/>
      <name val="Arial"/>
      <family val="2"/>
      <charset val="238"/>
    </font>
    <font>
      <sz val="12"/>
      <name val="Courier"/>
      <family val="3"/>
    </font>
    <font>
      <sz val="10"/>
      <color rgb="FFFF0000"/>
      <name val="Arial CE"/>
      <family val="2"/>
      <charset val="238"/>
    </font>
    <font>
      <sz val="10"/>
      <name val="Gatineau"/>
    </font>
    <font>
      <sz val="11"/>
      <name val="Times New Roman"/>
      <family val="1"/>
      <charset val="238"/>
    </font>
    <font>
      <sz val="10"/>
      <name val="Arial Narrow"/>
      <family val="2"/>
    </font>
    <font>
      <sz val="11"/>
      <name val="Tahoma"/>
      <family val="2"/>
      <charset val="238"/>
    </font>
    <font>
      <sz val="8"/>
      <name val="Tahoma"/>
      <family val="2"/>
      <charset val="238"/>
    </font>
    <font>
      <vertAlign val="superscript"/>
      <sz val="10"/>
      <name val="Arial"/>
      <family val="2"/>
      <charset val="238"/>
    </font>
    <font>
      <sz val="11"/>
      <name val="Arial Narrow"/>
      <family val="2"/>
    </font>
    <font>
      <sz val="11"/>
      <name val="Times New Roman"/>
      <family val="1"/>
      <charset val="1"/>
    </font>
    <font>
      <i/>
      <sz val="10"/>
      <name val="Tahoma"/>
      <family val="2"/>
      <charset val="238"/>
    </font>
    <font>
      <b/>
      <sz val="10"/>
      <color indexed="8"/>
      <name val="Tahoma"/>
      <family val="2"/>
      <charset val="238"/>
    </font>
    <font>
      <b/>
      <sz val="11"/>
      <color indexed="8"/>
      <name val="Tahoma"/>
      <family val="2"/>
      <charset val="238"/>
    </font>
    <font>
      <sz val="9"/>
      <color indexed="8"/>
      <name val="Tahoma"/>
      <family val="2"/>
      <charset val="238"/>
    </font>
    <font>
      <sz val="10"/>
      <color indexed="8"/>
      <name val="Tahoma"/>
      <family val="2"/>
      <charset val="238"/>
    </font>
    <font>
      <b/>
      <sz val="9"/>
      <color indexed="8"/>
      <name val="Tahoma"/>
      <family val="2"/>
      <charset val="238"/>
    </font>
    <font>
      <b/>
      <sz val="10"/>
      <color theme="1"/>
      <name val="Tahoma"/>
      <family val="2"/>
      <charset val="238"/>
    </font>
    <font>
      <b/>
      <sz val="9"/>
      <color theme="1"/>
      <name val="Tahoma"/>
      <family val="2"/>
      <charset val="238"/>
    </font>
    <font>
      <sz val="10"/>
      <color theme="1"/>
      <name val="Arial CE"/>
      <family val="2"/>
      <charset val="238"/>
    </font>
    <font>
      <sz val="10"/>
      <color theme="1"/>
      <name val="Arial"/>
      <family val="2"/>
      <charset val="238"/>
    </font>
    <font>
      <b/>
      <sz val="10"/>
      <color theme="1"/>
      <name val="Arial"/>
      <family val="2"/>
      <charset val="238"/>
    </font>
    <font>
      <sz val="8.25"/>
      <color theme="1"/>
      <name val="Calibri"/>
      <family val="2"/>
      <charset val="238"/>
    </font>
    <font>
      <sz val="10"/>
      <color theme="1"/>
      <name val="Tahoma"/>
      <family val="2"/>
      <charset val="238"/>
    </font>
    <font>
      <sz val="10"/>
      <color indexed="10"/>
      <name val="Tahoma"/>
      <family val="2"/>
      <charset val="238"/>
    </font>
    <font>
      <b/>
      <i/>
      <sz val="10"/>
      <name val="Arial"/>
      <family val="2"/>
      <charset val="238"/>
    </font>
    <font>
      <i/>
      <u/>
      <sz val="10"/>
      <name val="Arial"/>
      <family val="2"/>
      <charset val="238"/>
    </font>
    <font>
      <b/>
      <sz val="11"/>
      <name val="Calibri"/>
      <family val="2"/>
      <charset val="238"/>
      <scheme val="minor"/>
    </font>
    <font>
      <b/>
      <u/>
      <sz val="10"/>
      <name val="Arial Narrow"/>
      <family val="2"/>
      <charset val="238"/>
    </font>
  </fonts>
  <fills count="14">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DBE5F1"/>
        <bgColor rgb="FF000000"/>
      </patternFill>
    </fill>
    <fill>
      <patternFill patternType="solid">
        <fgColor rgb="FFBFD5EF"/>
        <bgColor rgb="FF000000"/>
      </patternFill>
    </fill>
    <fill>
      <patternFill patternType="solid">
        <fgColor rgb="FF8DB4E3"/>
        <bgColor rgb="FF000000"/>
      </patternFill>
    </fill>
    <fill>
      <patternFill patternType="solid">
        <fgColor theme="5" tint="0.79998168889431442"/>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rgb="FFBFBFBF"/>
        <bgColor rgb="FF000000"/>
      </patternFill>
    </fill>
    <fill>
      <patternFill patternType="solid">
        <fgColor rgb="FFFFFF00"/>
        <bgColor indexed="64"/>
      </patternFill>
    </fill>
  </fills>
  <borders count="37">
    <border>
      <left/>
      <right/>
      <top/>
      <bottom/>
      <diagonal/>
    </border>
    <border>
      <left style="double">
        <color indexed="64"/>
      </left>
      <right style="double">
        <color indexed="64"/>
      </right>
      <top style="double">
        <color indexed="64"/>
      </top>
      <bottom style="double">
        <color indexed="64"/>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top style="thin">
        <color theme="0" tint="-0.14996795556505021"/>
      </top>
      <bottom style="thin">
        <color theme="0" tint="-0.14996795556505021"/>
      </bottom>
      <diagonal/>
    </border>
    <border>
      <left/>
      <right/>
      <top/>
      <bottom style="thin">
        <color theme="0" tint="-0.14996795556505021"/>
      </bottom>
      <diagonal/>
    </border>
    <border>
      <left/>
      <right/>
      <top style="thin">
        <color theme="0" tint="-0.14996795556505021"/>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double">
        <color indexed="64"/>
      </bottom>
      <diagonal/>
    </border>
    <border>
      <left/>
      <right/>
      <top style="thin">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thick">
        <color indexed="64"/>
      </bottom>
      <diagonal/>
    </border>
    <border>
      <left style="hair">
        <color indexed="64"/>
      </left>
      <right style="hair">
        <color indexed="64"/>
      </right>
      <top/>
      <bottom/>
      <diagonal/>
    </border>
  </borders>
  <cellStyleXfs count="51">
    <xf numFmtId="0" fontId="0" fillId="0" borderId="0"/>
    <xf numFmtId="0" fontId="4" fillId="2" borderId="1">
      <alignment horizontal="center" vertical="top" wrapText="1" shrinkToFit="1"/>
    </xf>
    <xf numFmtId="169" fontId="11" fillId="0" borderId="0" applyFont="0" applyFill="0" applyBorder="0" applyAlignment="0" applyProtection="0"/>
    <xf numFmtId="0" fontId="13" fillId="0" borderId="2" applyAlignment="0"/>
    <xf numFmtId="0" fontId="14" fillId="0" borderId="2" applyAlignment="0"/>
    <xf numFmtId="0" fontId="14" fillId="0" borderId="2">
      <alignment vertical="top" wrapText="1"/>
    </xf>
    <xf numFmtId="0" fontId="15" fillId="0" borderId="0" applyNumberFormat="0" applyFill="0" applyBorder="0" applyAlignment="0" applyProtection="0">
      <alignment vertical="top"/>
      <protection locked="0"/>
    </xf>
    <xf numFmtId="0" fontId="12" fillId="0" borderId="0" applyNumberFormat="0" applyFill="0" applyBorder="0" applyAlignment="0" applyProtection="0"/>
    <xf numFmtId="0" fontId="11" fillId="0" borderId="0"/>
    <xf numFmtId="0" fontId="16" fillId="0" borderId="0">
      <alignment vertical="top"/>
    </xf>
    <xf numFmtId="0" fontId="16" fillId="0" borderId="0"/>
    <xf numFmtId="0" fontId="11" fillId="0" borderId="0"/>
    <xf numFmtId="0" fontId="10" fillId="0" borderId="0"/>
    <xf numFmtId="0" fontId="4" fillId="0" borderId="0"/>
    <xf numFmtId="0" fontId="4" fillId="0" borderId="0"/>
    <xf numFmtId="0" fontId="9" fillId="0" borderId="0"/>
    <xf numFmtId="0" fontId="4" fillId="0" borderId="0"/>
    <xf numFmtId="0" fontId="6" fillId="0" borderId="0"/>
    <xf numFmtId="0" fontId="27" fillId="0" borderId="0"/>
    <xf numFmtId="0" fontId="6" fillId="0" borderId="0"/>
    <xf numFmtId="168" fontId="16" fillId="0" borderId="0" applyFont="0" applyFill="0" applyBorder="0" applyAlignment="0" applyProtection="0"/>
    <xf numFmtId="40" fontId="16"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0" fontId="29" fillId="0" borderId="0"/>
    <xf numFmtId="0" fontId="2" fillId="0" borderId="0"/>
    <xf numFmtId="0" fontId="36"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57" fillId="0" borderId="0"/>
    <xf numFmtId="44" fontId="1" fillId="0" borderId="0" applyFont="0" applyFill="0" applyBorder="0" applyAlignment="0" applyProtection="0"/>
    <xf numFmtId="43" fontId="1" fillId="0" borderId="0" applyFont="0" applyFill="0" applyBorder="0" applyAlignment="0" applyProtection="0"/>
    <xf numFmtId="37" fontId="63" fillId="0" borderId="0"/>
    <xf numFmtId="0" fontId="4" fillId="0" borderId="0"/>
    <xf numFmtId="165" fontId="2" fillId="0" borderId="0" applyFont="0" applyFill="0" applyBorder="0" applyAlignment="0" applyProtection="0"/>
    <xf numFmtId="166" fontId="65" fillId="0" borderId="0" applyFont="0" applyFill="0" applyBorder="0" applyAlignment="0" applyProtection="0"/>
    <xf numFmtId="0" fontId="65" fillId="0" borderId="0"/>
    <xf numFmtId="166" fontId="66" fillId="0" borderId="0" applyFont="0" applyFill="0" applyBorder="0" applyAlignment="0" applyProtection="0"/>
    <xf numFmtId="0" fontId="4" fillId="0" borderId="0"/>
    <xf numFmtId="0" fontId="4" fillId="0" borderId="0"/>
    <xf numFmtId="0" fontId="66" fillId="0" borderId="0"/>
    <xf numFmtId="166" fontId="66" fillId="0" borderId="0" applyFont="0" applyFill="0" applyBorder="0" applyAlignment="0" applyProtection="0"/>
    <xf numFmtId="0" fontId="2" fillId="0" borderId="0"/>
    <xf numFmtId="4" fontId="72" fillId="0" borderId="0">
      <alignment vertical="top"/>
    </xf>
    <xf numFmtId="0" fontId="4" fillId="0" borderId="0"/>
    <xf numFmtId="165" fontId="2" fillId="0" borderId="0" applyFont="0" applyFill="0" applyBorder="0" applyAlignment="0" applyProtection="0"/>
  </cellStyleXfs>
  <cellXfs count="1180">
    <xf numFmtId="0" fontId="0" fillId="0" borderId="0" xfId="0"/>
    <xf numFmtId="0" fontId="5" fillId="0" borderId="0" xfId="0" quotePrefix="1" applyFont="1" applyBorder="1" applyAlignment="1">
      <alignment horizontal="left"/>
    </xf>
    <xf numFmtId="0" fontId="5" fillId="0" borderId="0" xfId="0" applyFont="1" applyBorder="1"/>
    <xf numFmtId="0" fontId="5" fillId="0" borderId="0" xfId="0" applyFont="1" applyBorder="1" applyAlignment="1">
      <alignment horizontal="left"/>
    </xf>
    <xf numFmtId="0" fontId="5" fillId="0" borderId="0" xfId="0" applyFont="1" applyBorder="1" applyAlignment="1">
      <alignment horizontal="right"/>
    </xf>
    <xf numFmtId="0" fontId="6" fillId="0" borderId="0" xfId="0" applyFont="1" applyBorder="1" applyAlignment="1">
      <alignment horizontal="right"/>
    </xf>
    <xf numFmtId="0" fontId="6" fillId="0" borderId="0" xfId="0" applyFont="1" applyBorder="1" applyAlignment="1"/>
    <xf numFmtId="0" fontId="6" fillId="0" borderId="0" xfId="0" applyFont="1"/>
    <xf numFmtId="0" fontId="6" fillId="0" borderId="0" xfId="0" quotePrefix="1" applyFont="1" applyBorder="1" applyAlignment="1">
      <alignment horizontal="left"/>
    </xf>
    <xf numFmtId="0" fontId="6" fillId="0" borderId="0" xfId="0" applyFont="1" applyBorder="1"/>
    <xf numFmtId="0" fontId="6" fillId="0" borderId="0" xfId="0" applyFont="1" applyBorder="1" applyAlignment="1">
      <alignment horizontal="left"/>
    </xf>
    <xf numFmtId="0" fontId="5" fillId="0" borderId="0" xfId="0" applyFont="1"/>
    <xf numFmtId="164" fontId="6" fillId="0" borderId="0" xfId="0" applyNumberFormat="1" applyFont="1" applyBorder="1" applyAlignment="1">
      <alignment horizontal="right" vertical="center"/>
    </xf>
    <xf numFmtId="0" fontId="6" fillId="0" borderId="3" xfId="0" applyFont="1" applyBorder="1" applyAlignment="1">
      <alignment horizontal="justify" vertical="top"/>
    </xf>
    <xf numFmtId="0" fontId="6" fillId="0" borderId="0" xfId="0" applyFont="1" applyBorder="1" applyAlignment="1">
      <alignment horizontal="justify" vertical="top"/>
    </xf>
    <xf numFmtId="4" fontId="6" fillId="0" borderId="0" xfId="0" applyNumberFormat="1" applyFont="1"/>
    <xf numFmtId="167" fontId="6" fillId="0" borderId="0" xfId="0" applyNumberFormat="1" applyFont="1" applyBorder="1" applyAlignment="1">
      <alignment horizontal="right"/>
    </xf>
    <xf numFmtId="4" fontId="6" fillId="0" borderId="0" xfId="0" applyNumberFormat="1" applyFont="1" applyBorder="1"/>
    <xf numFmtId="0" fontId="4" fillId="0" borderId="0" xfId="0" applyFont="1" applyFill="1" applyAlignment="1">
      <alignment wrapText="1"/>
    </xf>
    <xf numFmtId="0" fontId="4" fillId="0" borderId="0" xfId="0" applyFont="1" applyAlignment="1">
      <alignment horizontal="left" vertical="top" wrapText="1"/>
    </xf>
    <xf numFmtId="0" fontId="4" fillId="0" borderId="0" xfId="12" applyFont="1"/>
    <xf numFmtId="0" fontId="4" fillId="0" borderId="0" xfId="12" applyFont="1" applyAlignment="1"/>
    <xf numFmtId="0" fontId="4" fillId="0" borderId="0" xfId="12" applyFont="1" applyAlignment="1">
      <alignment horizontal="right"/>
    </xf>
    <xf numFmtId="49" fontId="4" fillId="0" borderId="0" xfId="12" applyNumberFormat="1" applyFont="1" applyAlignment="1">
      <alignment horizontal="center" vertical="top"/>
    </xf>
    <xf numFmtId="0" fontId="4" fillId="0" borderId="0" xfId="12" applyFont="1" applyFill="1" applyBorder="1"/>
    <xf numFmtId="4" fontId="4" fillId="0" borderId="0" xfId="12" applyNumberFormat="1" applyFont="1" applyFill="1" applyBorder="1" applyAlignment="1"/>
    <xf numFmtId="4" fontId="4" fillId="0" borderId="0" xfId="12" applyNumberFormat="1" applyFont="1" applyFill="1" applyBorder="1" applyAlignment="1">
      <alignment horizontal="right"/>
    </xf>
    <xf numFmtId="49" fontId="4" fillId="0" borderId="0" xfId="12" applyNumberFormat="1" applyFont="1" applyFill="1" applyBorder="1" applyAlignment="1">
      <alignment horizontal="center" vertical="top"/>
    </xf>
    <xf numFmtId="0" fontId="4" fillId="0" borderId="0" xfId="12" applyFont="1" applyFill="1" applyBorder="1" applyAlignment="1">
      <alignment horizontal="center"/>
    </xf>
    <xf numFmtId="49" fontId="4" fillId="0" borderId="0" xfId="12" quotePrefix="1" applyNumberFormat="1" applyFont="1" applyFill="1" applyBorder="1" applyAlignment="1">
      <alignment horizontal="left" vertical="top"/>
    </xf>
    <xf numFmtId="0" fontId="4" fillId="0" borderId="0" xfId="12" applyFont="1" applyFill="1" applyBorder="1" applyAlignment="1"/>
    <xf numFmtId="49" fontId="4" fillId="0" borderId="0" xfId="12" applyNumberFormat="1" applyFont="1" applyFill="1" applyBorder="1" applyAlignment="1">
      <alignment horizontal="left" vertical="top"/>
    </xf>
    <xf numFmtId="0" fontId="4" fillId="0" borderId="0" xfId="12" applyFont="1" applyFill="1" applyBorder="1" applyAlignment="1">
      <alignment horizontal="right"/>
    </xf>
    <xf numFmtId="0" fontId="8" fillId="0" borderId="0" xfId="12" applyFont="1" applyAlignment="1"/>
    <xf numFmtId="0" fontId="8" fillId="0" borderId="0" xfId="12" applyFont="1" applyAlignment="1">
      <alignment horizontal="right"/>
    </xf>
    <xf numFmtId="0" fontId="7" fillId="0" borderId="0" xfId="0" applyFont="1" applyBorder="1" applyAlignment="1">
      <alignment horizontal="left"/>
    </xf>
    <xf numFmtId="0" fontId="7" fillId="0" borderId="0" xfId="0" applyFont="1" applyBorder="1"/>
    <xf numFmtId="164" fontId="7" fillId="0" borderId="0" xfId="0" applyNumberFormat="1" applyFont="1" applyBorder="1" applyAlignment="1">
      <alignment horizontal="right" vertical="center"/>
    </xf>
    <xf numFmtId="0" fontId="7" fillId="0" borderId="0" xfId="0" applyFont="1" applyBorder="1" applyAlignment="1">
      <alignment horizontal="right"/>
    </xf>
    <xf numFmtId="4" fontId="7" fillId="0" borderId="0" xfId="0" applyNumberFormat="1" applyFont="1" applyBorder="1"/>
    <xf numFmtId="0" fontId="18" fillId="0" borderId="0" xfId="0" applyFont="1" applyFill="1" applyBorder="1"/>
    <xf numFmtId="0" fontId="18" fillId="0" borderId="0" xfId="0" applyFont="1" applyFill="1" applyBorder="1" applyAlignment="1">
      <alignment horizontal="left"/>
    </xf>
    <xf numFmtId="164" fontId="18" fillId="0" borderId="0" xfId="0" applyNumberFormat="1" applyFont="1" applyFill="1" applyBorder="1" applyAlignment="1">
      <alignment horizontal="right" vertical="center"/>
    </xf>
    <xf numFmtId="0" fontId="18" fillId="0" borderId="0" xfId="0" applyFont="1" applyFill="1" applyBorder="1" applyAlignment="1">
      <alignment horizontal="right"/>
    </xf>
    <xf numFmtId="0" fontId="7" fillId="0" borderId="0" xfId="0" applyFont="1" applyFill="1" applyBorder="1"/>
    <xf numFmtId="0" fontId="7" fillId="0" borderId="0" xfId="0" applyFont="1" applyFill="1" applyBorder="1" applyAlignment="1">
      <alignment horizontal="left"/>
    </xf>
    <xf numFmtId="164" fontId="7" fillId="0" borderId="0" xfId="0" applyNumberFormat="1" applyFont="1" applyFill="1" applyBorder="1" applyAlignment="1">
      <alignment horizontal="right" vertical="center"/>
    </xf>
    <xf numFmtId="0" fontId="7" fillId="0" borderId="0" xfId="0" applyFont="1" applyFill="1" applyBorder="1" applyAlignment="1">
      <alignment horizontal="right"/>
    </xf>
    <xf numFmtId="0" fontId="8" fillId="0" borderId="0" xfId="0" applyFont="1" applyAlignment="1">
      <alignment wrapText="1"/>
    </xf>
    <xf numFmtId="4" fontId="23" fillId="3" borderId="0" xfId="0" applyNumberFormat="1" applyFont="1" applyFill="1" applyBorder="1" applyAlignment="1" applyProtection="1">
      <alignment horizontal="right" vertical="center"/>
      <protection locked="0"/>
    </xf>
    <xf numFmtId="0" fontId="6" fillId="2" borderId="0" xfId="0" applyFont="1" applyFill="1"/>
    <xf numFmtId="4" fontId="23" fillId="0" borderId="0" xfId="0" applyNumberFormat="1" applyFont="1" applyFill="1" applyBorder="1" applyAlignment="1" applyProtection="1">
      <alignment horizontal="right" vertical="center"/>
      <protection locked="0"/>
    </xf>
    <xf numFmtId="0" fontId="4" fillId="0" borderId="0" xfId="0" applyNumberFormat="1" applyFont="1" applyAlignment="1">
      <alignment vertical="top" wrapText="1"/>
    </xf>
    <xf numFmtId="0" fontId="8" fillId="0" borderId="0" xfId="0" applyFont="1" applyFill="1" applyAlignment="1">
      <alignment wrapText="1"/>
    </xf>
    <xf numFmtId="0" fontId="8" fillId="0" borderId="0" xfId="0" applyFont="1" applyFill="1" applyAlignment="1">
      <alignment horizontal="left" wrapText="1"/>
    </xf>
    <xf numFmtId="170" fontId="8" fillId="0" borderId="0" xfId="0" applyNumberFormat="1" applyFont="1" applyFill="1" applyAlignment="1" applyProtection="1">
      <alignment horizontal="right" wrapText="1"/>
      <protection locked="0"/>
    </xf>
    <xf numFmtId="170" fontId="8" fillId="0" borderId="0" xfId="0" applyNumberFormat="1" applyFont="1" applyAlignment="1" applyProtection="1">
      <alignment horizontal="right" wrapText="1"/>
      <protection locked="0"/>
    </xf>
    <xf numFmtId="170" fontId="6" fillId="0" borderId="0" xfId="0" applyNumberFormat="1" applyFont="1" applyBorder="1"/>
    <xf numFmtId="170" fontId="6" fillId="0" borderId="0" xfId="0" applyNumberFormat="1" applyFont="1"/>
    <xf numFmtId="170" fontId="6" fillId="0" borderId="0" xfId="0" applyNumberFormat="1" applyFont="1" applyBorder="1" applyAlignment="1" applyProtection="1">
      <alignment horizontal="center"/>
      <protection locked="0"/>
    </xf>
    <xf numFmtId="170" fontId="5" fillId="2" borderId="0" xfId="0" applyNumberFormat="1" applyFont="1" applyFill="1" applyAlignment="1" applyProtection="1">
      <alignment horizontal="right"/>
      <protection locked="0"/>
    </xf>
    <xf numFmtId="170" fontId="6" fillId="0" borderId="0" xfId="0" applyNumberFormat="1" applyFont="1" applyAlignment="1" applyProtection="1">
      <alignment horizontal="right"/>
      <protection locked="0"/>
    </xf>
    <xf numFmtId="170" fontId="6" fillId="0" borderId="0" xfId="0" applyNumberFormat="1" applyFont="1" applyBorder="1" applyAlignment="1" applyProtection="1">
      <alignment horizontal="right" vertical="center"/>
      <protection locked="0"/>
    </xf>
    <xf numFmtId="170" fontId="6" fillId="0" borderId="0" xfId="0" applyNumberFormat="1" applyFont="1" applyBorder="1" applyAlignment="1" applyProtection="1">
      <alignment horizontal="right"/>
      <protection locked="0"/>
    </xf>
    <xf numFmtId="49" fontId="4" fillId="0" borderId="0" xfId="0" applyNumberFormat="1" applyFont="1" applyFill="1" applyBorder="1" applyAlignment="1">
      <alignment horizontal="left" vertical="top" wrapText="1"/>
    </xf>
    <xf numFmtId="0" fontId="4" fillId="0" borderId="0" xfId="0" applyFont="1" applyAlignment="1">
      <alignment wrapText="1"/>
    </xf>
    <xf numFmtId="17" fontId="6" fillId="0" borderId="0" xfId="0" applyNumberFormat="1" applyFont="1" applyBorder="1"/>
    <xf numFmtId="0" fontId="8" fillId="0" borderId="0" xfId="0" applyNumberFormat="1" applyFont="1" applyAlignment="1">
      <alignment vertical="top" wrapText="1"/>
    </xf>
    <xf numFmtId="0" fontId="8" fillId="0" borderId="0" xfId="0" applyFont="1" applyAlignment="1">
      <alignment horizontal="center" vertical="top" wrapText="1"/>
    </xf>
    <xf numFmtId="4" fontId="8" fillId="0" borderId="0" xfId="0" applyNumberFormat="1" applyFont="1" applyFill="1" applyAlignment="1">
      <alignment horizontal="left" wrapText="1"/>
    </xf>
    <xf numFmtId="4" fontId="8" fillId="0" borderId="0" xfId="0" applyNumberFormat="1" applyFont="1" applyAlignment="1" applyProtection="1">
      <alignment horizontal="right" wrapText="1"/>
      <protection locked="0"/>
    </xf>
    <xf numFmtId="0" fontId="8" fillId="0" borderId="0" xfId="0" applyFont="1" applyFill="1" applyAlignment="1">
      <alignment horizontal="center" vertical="top" wrapText="1"/>
    </xf>
    <xf numFmtId="0" fontId="4" fillId="0" borderId="0" xfId="0" applyFont="1" applyFill="1" applyBorder="1" applyAlignment="1">
      <alignment horizontal="left" wrapText="1"/>
    </xf>
    <xf numFmtId="4" fontId="4" fillId="0" borderId="0" xfId="0" applyNumberFormat="1" applyFont="1" applyFill="1" applyBorder="1" applyAlignment="1">
      <alignment horizontal="left" wrapText="1"/>
    </xf>
    <xf numFmtId="170" fontId="4" fillId="0" borderId="0" xfId="0" applyNumberFormat="1" applyFont="1" applyFill="1" applyBorder="1" applyAlignment="1" applyProtection="1">
      <alignment horizontal="right" wrapText="1"/>
      <protection locked="0"/>
    </xf>
    <xf numFmtId="4" fontId="4" fillId="0" borderId="0" xfId="0" applyNumberFormat="1" applyFont="1" applyFill="1" applyBorder="1" applyAlignment="1" applyProtection="1">
      <alignment horizontal="right" wrapText="1"/>
      <protection locked="0"/>
    </xf>
    <xf numFmtId="170" fontId="17" fillId="2" borderId="4" xfId="0" applyNumberFormat="1" applyFont="1" applyFill="1" applyBorder="1" applyAlignment="1" applyProtection="1">
      <alignment horizontal="center" wrapText="1"/>
      <protection locked="0"/>
    </xf>
    <xf numFmtId="0" fontId="4" fillId="0" borderId="0" xfId="0" applyFont="1" applyFill="1" applyAlignment="1">
      <alignment horizontal="left" wrapText="1"/>
    </xf>
    <xf numFmtId="170" fontId="4" fillId="0" borderId="0" xfId="0" applyNumberFormat="1" applyFont="1" applyFill="1" applyAlignment="1" applyProtection="1">
      <alignment horizontal="right" wrapText="1"/>
      <protection locked="0"/>
    </xf>
    <xf numFmtId="0" fontId="4" fillId="0" borderId="0" xfId="14" applyFont="1" applyFill="1" applyAlignment="1">
      <alignment wrapText="1"/>
    </xf>
    <xf numFmtId="0" fontId="20" fillId="0" borderId="0" xfId="14" applyFont="1" applyFill="1" applyBorder="1" applyAlignment="1">
      <alignment wrapText="1"/>
    </xf>
    <xf numFmtId="0" fontId="4" fillId="0" borderId="0" xfId="0" applyFont="1" applyAlignment="1">
      <alignment horizontal="center" vertical="top" wrapText="1"/>
    </xf>
    <xf numFmtId="4" fontId="4" fillId="0" borderId="0" xfId="0" applyNumberFormat="1" applyFont="1" applyFill="1" applyAlignment="1">
      <alignment horizontal="left" wrapText="1"/>
    </xf>
    <xf numFmtId="170" fontId="4" fillId="0" borderId="0" xfId="0" applyNumberFormat="1" applyFont="1" applyAlignment="1" applyProtection="1">
      <alignment horizontal="right" wrapText="1"/>
      <protection locked="0"/>
    </xf>
    <xf numFmtId="4" fontId="4" fillId="0" borderId="0" xfId="0" applyNumberFormat="1" applyFont="1" applyAlignment="1" applyProtection="1">
      <alignment horizontal="right" wrapText="1"/>
      <protection locked="0"/>
    </xf>
    <xf numFmtId="0" fontId="8" fillId="4" borderId="5" xfId="0" applyFont="1" applyFill="1" applyBorder="1" applyAlignment="1">
      <alignment horizontal="center" vertical="top" wrapText="1"/>
    </xf>
    <xf numFmtId="0" fontId="8" fillId="4" borderId="6" xfId="0" applyNumberFormat="1" applyFont="1" applyFill="1" applyBorder="1" applyAlignment="1">
      <alignment vertical="top" wrapText="1"/>
    </xf>
    <xf numFmtId="0" fontId="4" fillId="4" borderId="6" xfId="0" applyFont="1" applyFill="1" applyBorder="1" applyAlignment="1">
      <alignment horizontal="left" wrapText="1"/>
    </xf>
    <xf numFmtId="4" fontId="4" fillId="4" borderId="6" xfId="0" applyNumberFormat="1" applyFont="1" applyFill="1" applyBorder="1" applyAlignment="1">
      <alignment horizontal="left" wrapText="1"/>
    </xf>
    <xf numFmtId="170" fontId="4" fillId="4" borderId="6" xfId="0" applyNumberFormat="1" applyFont="1" applyFill="1" applyBorder="1" applyAlignment="1" applyProtection="1">
      <alignment horizontal="right" wrapText="1"/>
      <protection locked="0"/>
    </xf>
    <xf numFmtId="4" fontId="4" fillId="4" borderId="7" xfId="0" applyNumberFormat="1" applyFont="1" applyFill="1" applyBorder="1" applyAlignment="1" applyProtection="1">
      <alignment horizontal="right" wrapText="1"/>
      <protection locked="0"/>
    </xf>
    <xf numFmtId="170" fontId="4" fillId="4" borderId="0" xfId="0" applyNumberFormat="1" applyFont="1" applyFill="1" applyAlignment="1" applyProtection="1">
      <alignment horizontal="right" wrapText="1"/>
      <protection locked="0"/>
    </xf>
    <xf numFmtId="170" fontId="8" fillId="4" borderId="0" xfId="0" applyNumberFormat="1" applyFont="1" applyFill="1" applyAlignment="1" applyProtection="1">
      <alignment horizontal="right" wrapText="1"/>
      <protection locked="0"/>
    </xf>
    <xf numFmtId="170" fontId="17" fillId="0" borderId="0" xfId="0" applyNumberFormat="1" applyFont="1" applyFill="1" applyBorder="1" applyAlignment="1" applyProtection="1">
      <alignment horizontal="center" wrapText="1"/>
      <protection locked="0"/>
    </xf>
    <xf numFmtId="0" fontId="4" fillId="0" borderId="0" xfId="0" applyFont="1" applyFill="1" applyAlignment="1">
      <alignment vertical="top" wrapText="1"/>
    </xf>
    <xf numFmtId="0" fontId="5" fillId="4" borderId="0" xfId="0" applyFont="1" applyFill="1"/>
    <xf numFmtId="0" fontId="5" fillId="4" borderId="8" xfId="0" applyFont="1" applyFill="1" applyBorder="1"/>
    <xf numFmtId="170" fontId="6" fillId="0" borderId="0" xfId="0" applyNumberFormat="1" applyFont="1" applyBorder="1" applyAlignment="1">
      <alignment horizontal="center"/>
    </xf>
    <xf numFmtId="170" fontId="5" fillId="0" borderId="0" xfId="0" applyNumberFormat="1" applyFont="1" applyBorder="1" applyAlignment="1">
      <alignment horizontal="center"/>
    </xf>
    <xf numFmtId="170" fontId="5" fillId="0" borderId="0" xfId="0" applyNumberFormat="1" applyFont="1" applyFill="1" applyBorder="1" applyAlignment="1">
      <alignment horizontal="center"/>
    </xf>
    <xf numFmtId="170" fontId="6" fillId="0" borderId="0" xfId="0" applyNumberFormat="1" applyFont="1" applyBorder="1" applyAlignment="1">
      <alignment horizontal="right" vertical="center"/>
    </xf>
    <xf numFmtId="170" fontId="7" fillId="0" borderId="0" xfId="0" applyNumberFormat="1" applyFont="1" applyBorder="1"/>
    <xf numFmtId="170" fontId="18" fillId="0" borderId="0" xfId="0" applyNumberFormat="1" applyFont="1" applyFill="1" applyBorder="1"/>
    <xf numFmtId="170" fontId="7" fillId="0" borderId="0" xfId="0" applyNumberFormat="1" applyFont="1" applyFill="1" applyBorder="1"/>
    <xf numFmtId="0" fontId="5" fillId="0" borderId="0" xfId="0" applyNumberFormat="1" applyFont="1" applyBorder="1"/>
    <xf numFmtId="0" fontId="6" fillId="0" borderId="0" xfId="0" applyNumberFormat="1" applyFont="1" applyBorder="1"/>
    <xf numFmtId="0" fontId="2" fillId="0" borderId="0" xfId="0" quotePrefix="1" applyNumberFormat="1" applyFont="1" applyBorder="1" applyAlignment="1">
      <alignment horizontal="left"/>
    </xf>
    <xf numFmtId="0" fontId="3" fillId="0" borderId="0" xfId="0" applyNumberFormat="1" applyFont="1" applyBorder="1"/>
    <xf numFmtId="0" fontId="7" fillId="0" borderId="0" xfId="0" applyNumberFormat="1" applyFont="1" applyBorder="1"/>
    <xf numFmtId="0" fontId="6" fillId="0" borderId="0" xfId="0" applyNumberFormat="1" applyFont="1"/>
    <xf numFmtId="49" fontId="8" fillId="4" borderId="0" xfId="12" applyNumberFormat="1" applyFont="1" applyFill="1" applyAlignment="1">
      <alignment horizontal="left" vertical="top"/>
    </xf>
    <xf numFmtId="4" fontId="4" fillId="0" borderId="0" xfId="12" applyNumberFormat="1" applyFont="1" applyFill="1" applyBorder="1"/>
    <xf numFmtId="0" fontId="4" fillId="0" borderId="0" xfId="12" applyFont="1" applyFill="1" applyBorder="1" applyAlignment="1">
      <alignment horizontal="left"/>
    </xf>
    <xf numFmtId="0" fontId="4" fillId="0" borderId="0" xfId="12" applyFont="1" applyAlignment="1">
      <alignment horizontal="left"/>
    </xf>
    <xf numFmtId="4" fontId="4" fillId="0" borderId="0" xfId="12" applyNumberFormat="1" applyFont="1" applyAlignment="1">
      <alignment horizontal="right"/>
    </xf>
    <xf numFmtId="4" fontId="4" fillId="0" borderId="0" xfId="12" applyNumberFormat="1" applyFont="1" applyAlignment="1"/>
    <xf numFmtId="0" fontId="4" fillId="4" borderId="0" xfId="0" applyFont="1" applyFill="1" applyAlignment="1">
      <alignment wrapText="1"/>
    </xf>
    <xf numFmtId="0" fontId="4" fillId="0" borderId="0" xfId="0" applyFont="1" applyFill="1" applyBorder="1" applyAlignment="1">
      <alignment vertical="top" wrapText="1" shrinkToFit="1"/>
    </xf>
    <xf numFmtId="0" fontId="8" fillId="0" borderId="0" xfId="0" applyFont="1" applyBorder="1" applyAlignment="1">
      <alignment horizontal="left" vertical="top" wrapText="1"/>
    </xf>
    <xf numFmtId="0" fontId="10" fillId="0" borderId="0" xfId="0" applyFont="1"/>
    <xf numFmtId="0" fontId="5" fillId="0" borderId="0" xfId="0" applyFont="1" applyFill="1" applyBorder="1"/>
    <xf numFmtId="0" fontId="8" fillId="4" borderId="6" xfId="0" applyNumberFormat="1" applyFont="1" applyFill="1" applyBorder="1" applyAlignment="1">
      <alignment vertical="top" wrapText="1" shrinkToFit="1"/>
    </xf>
    <xf numFmtId="0" fontId="8" fillId="0" borderId="0" xfId="0" applyNumberFormat="1" applyFont="1" applyFill="1" applyAlignment="1">
      <alignment vertical="top" wrapText="1" shrinkToFit="1"/>
    </xf>
    <xf numFmtId="0" fontId="4" fillId="0" borderId="0" xfId="0" applyNumberFormat="1" applyFont="1" applyAlignment="1">
      <alignment vertical="top" wrapText="1" shrinkToFit="1"/>
    </xf>
    <xf numFmtId="0" fontId="8" fillId="0" borderId="0" xfId="0" applyNumberFormat="1" applyFont="1" applyAlignment="1">
      <alignment vertical="top" wrapText="1" shrinkToFit="1"/>
    </xf>
    <xf numFmtId="0" fontId="4" fillId="0" borderId="0" xfId="0" applyFont="1" applyAlignment="1">
      <alignment vertical="top" wrapText="1" shrinkToFit="1"/>
    </xf>
    <xf numFmtId="0" fontId="30" fillId="0" borderId="0" xfId="0" applyFont="1" applyFill="1" applyBorder="1" applyAlignment="1">
      <alignment horizontal="right"/>
    </xf>
    <xf numFmtId="0" fontId="4" fillId="0" borderId="0" xfId="0" applyFont="1" applyFill="1" applyBorder="1"/>
    <xf numFmtId="0" fontId="4" fillId="0" borderId="0" xfId="0" applyFont="1" applyFill="1" applyBorder="1" applyAlignment="1">
      <alignment horizontal="center"/>
    </xf>
    <xf numFmtId="0" fontId="8" fillId="0" borderId="0" xfId="0" applyFont="1" applyFill="1" applyBorder="1"/>
    <xf numFmtId="4" fontId="8" fillId="0" borderId="0" xfId="24" applyNumberFormat="1" applyFont="1" applyFill="1" applyBorder="1" applyAlignment="1">
      <alignment horizontal="center"/>
    </xf>
    <xf numFmtId="0" fontId="8" fillId="0" borderId="0" xfId="0" applyFont="1" applyFill="1" applyBorder="1" applyAlignment="1">
      <alignment horizontal="center"/>
    </xf>
    <xf numFmtId="0" fontId="8" fillId="0" borderId="0" xfId="0" applyFont="1" applyFill="1" applyBorder="1" applyAlignment="1">
      <alignment horizontal="right"/>
    </xf>
    <xf numFmtId="171" fontId="4" fillId="0" borderId="0" xfId="24" applyNumberFormat="1" applyFont="1" applyFill="1" applyBorder="1" applyAlignment="1">
      <alignment horizontal="center" vertical="top"/>
    </xf>
    <xf numFmtId="4" fontId="4" fillId="0" borderId="0" xfId="24" applyNumberFormat="1" applyFont="1" applyFill="1" applyBorder="1" applyAlignment="1">
      <alignment horizontal="center" vertical="center"/>
    </xf>
    <xf numFmtId="4" fontId="8" fillId="0" borderId="0" xfId="0" applyNumberFormat="1" applyFont="1" applyFill="1" applyBorder="1" applyAlignment="1">
      <alignment horizontal="right"/>
    </xf>
    <xf numFmtId="0" fontId="4" fillId="0" borderId="0" xfId="0" applyFont="1" applyFill="1" applyBorder="1" applyAlignment="1"/>
    <xf numFmtId="4" fontId="8" fillId="0" borderId="0" xfId="24" applyNumberFormat="1" applyFont="1" applyFill="1" applyBorder="1" applyAlignment="1">
      <alignment horizontal="right"/>
    </xf>
    <xf numFmtId="0" fontId="4" fillId="0" borderId="0" xfId="0" applyFont="1" applyFill="1" applyBorder="1" applyAlignment="1">
      <alignment vertical="top"/>
    </xf>
    <xf numFmtId="0" fontId="8" fillId="0" borderId="0" xfId="0" applyFont="1" applyFill="1" applyBorder="1" applyAlignment="1">
      <alignment vertical="top"/>
    </xf>
    <xf numFmtId="0" fontId="8" fillId="0" borderId="0" xfId="0" applyFont="1" applyFill="1" applyBorder="1" applyAlignment="1">
      <alignment horizontal="right" vertical="top"/>
    </xf>
    <xf numFmtId="4" fontId="33" fillId="0" borderId="0" xfId="0" applyNumberFormat="1" applyFont="1" applyFill="1" applyBorder="1" applyAlignment="1">
      <alignment horizontal="center" vertical="top"/>
    </xf>
    <xf numFmtId="0" fontId="33" fillId="0" borderId="0" xfId="0" applyFont="1" applyFill="1" applyBorder="1" applyAlignment="1">
      <alignment horizontal="left" vertical="top" wrapText="1"/>
    </xf>
    <xf numFmtId="0" fontId="4" fillId="0" borderId="0" xfId="0" applyFont="1" applyFill="1" applyBorder="1" applyAlignment="1">
      <alignment horizontal="right"/>
    </xf>
    <xf numFmtId="49" fontId="2" fillId="0" borderId="0" xfId="25" applyNumberFormat="1" applyFont="1" applyFill="1" applyBorder="1" applyAlignment="1">
      <alignment horizontal="right" vertical="top"/>
    </xf>
    <xf numFmtId="0" fontId="2" fillId="0" borderId="0" xfId="25" applyFont="1" applyFill="1" applyBorder="1" applyAlignment="1">
      <alignment horizontal="center" vertical="top" wrapText="1"/>
    </xf>
    <xf numFmtId="0" fontId="2" fillId="0" borderId="0" xfId="25" applyFont="1" applyFill="1" applyBorder="1" applyAlignment="1">
      <alignment horizontal="center"/>
    </xf>
    <xf numFmtId="177" fontId="2" fillId="0" borderId="0" xfId="25" applyNumberFormat="1" applyFont="1" applyFill="1" applyBorder="1" applyAlignment="1">
      <alignment horizontal="center"/>
    </xf>
    <xf numFmtId="0" fontId="8" fillId="0" borderId="0" xfId="0" applyFont="1" applyFill="1" applyBorder="1" applyAlignment="1">
      <alignment vertical="top" wrapText="1"/>
    </xf>
    <xf numFmtId="1" fontId="4" fillId="0" borderId="0" xfId="0" applyNumberFormat="1" applyFont="1" applyFill="1" applyBorder="1" applyAlignment="1">
      <alignment horizontal="center" vertical="top"/>
    </xf>
    <xf numFmtId="4" fontId="4" fillId="0" borderId="0" xfId="0" applyNumberFormat="1" applyFont="1" applyFill="1" applyBorder="1" applyAlignment="1" applyProtection="1">
      <alignment horizontal="left" vertical="top" wrapText="1"/>
    </xf>
    <xf numFmtId="4" fontId="4" fillId="0" borderId="0" xfId="0" applyNumberFormat="1" applyFont="1" applyFill="1" applyBorder="1" applyAlignment="1">
      <alignment horizontal="center"/>
    </xf>
    <xf numFmtId="4" fontId="4" fillId="0" borderId="0" xfId="0" applyNumberFormat="1" applyFont="1" applyFill="1" applyBorder="1" applyAlignment="1">
      <alignment horizontal="right"/>
    </xf>
    <xf numFmtId="4" fontId="4" fillId="0" borderId="0" xfId="0" applyNumberFormat="1" applyFont="1" applyFill="1" applyBorder="1"/>
    <xf numFmtId="4" fontId="4" fillId="0" borderId="0" xfId="0" applyNumberFormat="1" applyFont="1" applyFill="1" applyBorder="1" applyAlignment="1" applyProtection="1">
      <alignment horizontal="center"/>
    </xf>
    <xf numFmtId="4" fontId="4" fillId="0" borderId="0" xfId="0" applyNumberFormat="1" applyFont="1" applyFill="1" applyBorder="1" applyAlignment="1">
      <alignment vertical="top" wrapText="1"/>
    </xf>
    <xf numFmtId="9" fontId="4" fillId="0" borderId="0" xfId="0" applyNumberFormat="1" applyFont="1" applyFill="1" applyBorder="1" applyAlignment="1">
      <alignment horizontal="center"/>
    </xf>
    <xf numFmtId="4" fontId="4" fillId="0" borderId="0" xfId="0" applyNumberFormat="1" applyFont="1" applyFill="1" applyBorder="1" applyAlignment="1" applyProtection="1">
      <alignment horizontal="right" wrapText="1"/>
    </xf>
    <xf numFmtId="4" fontId="4" fillId="0" borderId="0" xfId="0" applyNumberFormat="1" applyFont="1" applyFill="1" applyBorder="1" applyAlignment="1"/>
    <xf numFmtId="0" fontId="4" fillId="0" borderId="0" xfId="0" applyFont="1" applyFill="1" applyBorder="1" applyAlignment="1">
      <alignment horizontal="center" vertical="top"/>
    </xf>
    <xf numFmtId="4" fontId="4" fillId="0" borderId="0" xfId="0" applyNumberFormat="1" applyFont="1" applyFill="1" applyBorder="1" applyAlignment="1" applyProtection="1">
      <alignment horizontal="left" wrapText="1"/>
    </xf>
    <xf numFmtId="0" fontId="11" fillId="0" borderId="0" xfId="0" applyFont="1" applyFill="1" applyBorder="1" applyAlignment="1">
      <alignment horizontal="center" vertical="top"/>
    </xf>
    <xf numFmtId="4" fontId="11" fillId="0" borderId="0" xfId="0" applyNumberFormat="1" applyFont="1" applyFill="1" applyBorder="1" applyAlignment="1" applyProtection="1">
      <alignment horizontal="left" vertical="top" wrapText="1"/>
    </xf>
    <xf numFmtId="4" fontId="11" fillId="0" borderId="0" xfId="0" applyNumberFormat="1" applyFont="1" applyFill="1" applyBorder="1" applyAlignment="1">
      <alignment horizontal="center"/>
    </xf>
    <xf numFmtId="4" fontId="11" fillId="0" borderId="0" xfId="0" applyNumberFormat="1" applyFont="1" applyFill="1" applyBorder="1" applyAlignment="1">
      <alignment horizontal="right"/>
    </xf>
    <xf numFmtId="4" fontId="11" fillId="0" borderId="0" xfId="0" applyNumberFormat="1" applyFont="1" applyFill="1" applyBorder="1"/>
    <xf numFmtId="0" fontId="34" fillId="0" borderId="0" xfId="0" applyFont="1" applyFill="1" applyBorder="1" applyAlignment="1">
      <alignment horizontal="center" vertical="top"/>
    </xf>
    <xf numFmtId="49" fontId="34" fillId="0" borderId="0" xfId="0" applyNumberFormat="1" applyFont="1" applyFill="1" applyBorder="1" applyAlignment="1" applyProtection="1">
      <alignment horizontal="left" vertical="top" wrapText="1"/>
    </xf>
    <xf numFmtId="4" fontId="34" fillId="0" borderId="0" xfId="0" applyNumberFormat="1" applyFont="1" applyFill="1" applyBorder="1" applyAlignment="1" applyProtection="1">
      <alignment horizontal="center"/>
    </xf>
    <xf numFmtId="4" fontId="34" fillId="0" borderId="0" xfId="0" applyNumberFormat="1" applyFont="1" applyFill="1" applyBorder="1" applyAlignment="1" applyProtection="1">
      <alignment horizontal="right"/>
    </xf>
    <xf numFmtId="4" fontId="34" fillId="0" borderId="0" xfId="0" applyNumberFormat="1" applyFont="1" applyFill="1" applyBorder="1"/>
    <xf numFmtId="49" fontId="11" fillId="0" borderId="0" xfId="0" applyNumberFormat="1" applyFont="1" applyFill="1" applyBorder="1" applyAlignment="1" applyProtection="1">
      <alignment horizontal="left" vertical="top" wrapText="1"/>
    </xf>
    <xf numFmtId="4" fontId="6" fillId="0" borderId="0" xfId="0" applyNumberFormat="1" applyFont="1" applyFill="1" applyBorder="1" applyAlignment="1">
      <alignment horizontal="center"/>
    </xf>
    <xf numFmtId="4" fontId="6" fillId="0" borderId="0" xfId="0" applyNumberFormat="1" applyFont="1" applyFill="1" applyBorder="1" applyAlignment="1">
      <alignment horizontal="right"/>
    </xf>
    <xf numFmtId="4" fontId="6" fillId="0" borderId="0" xfId="0" applyNumberFormat="1" applyFont="1" applyFill="1" applyBorder="1"/>
    <xf numFmtId="4" fontId="35" fillId="0" borderId="0" xfId="0" applyNumberFormat="1" applyFont="1" applyFill="1" applyBorder="1" applyAlignment="1" applyProtection="1">
      <alignment horizontal="left"/>
    </xf>
    <xf numFmtId="0" fontId="35" fillId="0" borderId="0" xfId="0" applyFont="1" applyFill="1" applyBorder="1" applyAlignment="1">
      <alignment horizontal="center"/>
    </xf>
    <xf numFmtId="4" fontId="35" fillId="0" borderId="0" xfId="0" applyNumberFormat="1" applyFont="1" applyFill="1" applyBorder="1" applyAlignment="1">
      <alignment horizontal="right"/>
    </xf>
    <xf numFmtId="4" fontId="35" fillId="0" borderId="3" xfId="0" applyNumberFormat="1" applyFont="1" applyFill="1" applyBorder="1" applyAlignment="1">
      <alignment horizontal="right"/>
    </xf>
    <xf numFmtId="4" fontId="35" fillId="0" borderId="0" xfId="0" applyNumberFormat="1" applyFont="1" applyFill="1" applyBorder="1"/>
    <xf numFmtId="4" fontId="11" fillId="0" borderId="0" xfId="0" applyNumberFormat="1" applyFont="1" applyFill="1" applyBorder="1" applyAlignment="1" applyProtection="1">
      <alignment horizontal="center"/>
    </xf>
    <xf numFmtId="4" fontId="11" fillId="0" borderId="0" xfId="0" applyNumberFormat="1" applyFont="1" applyFill="1" applyBorder="1" applyAlignment="1" applyProtection="1">
      <alignment horizontal="right"/>
    </xf>
    <xf numFmtId="49" fontId="11" fillId="0" borderId="0" xfId="0" applyNumberFormat="1" applyFont="1" applyFill="1" applyBorder="1" applyAlignment="1" applyProtection="1">
      <alignment horizontal="center" vertical="top"/>
    </xf>
    <xf numFmtId="0" fontId="11" fillId="0" borderId="0" xfId="0" applyFont="1" applyFill="1" applyBorder="1" applyAlignment="1">
      <alignment horizontal="left" vertical="top" wrapText="1"/>
    </xf>
    <xf numFmtId="49" fontId="11" fillId="0" borderId="0" xfId="0" applyNumberFormat="1" applyFont="1" applyFill="1" applyBorder="1" applyAlignment="1" applyProtection="1">
      <alignment horizontal="center"/>
    </xf>
    <xf numFmtId="1" fontId="4" fillId="0" borderId="0" xfId="17" applyNumberFormat="1" applyFont="1" applyFill="1" applyBorder="1" applyAlignment="1">
      <alignment horizontal="center" vertical="top"/>
    </xf>
    <xf numFmtId="0" fontId="4" fillId="0" borderId="0" xfId="26" applyFont="1" applyFill="1" applyBorder="1" applyAlignment="1">
      <alignment vertical="top" wrapText="1"/>
    </xf>
    <xf numFmtId="4" fontId="4" fillId="0" borderId="0" xfId="26" applyNumberFormat="1" applyFont="1" applyFill="1" applyBorder="1" applyAlignment="1">
      <alignment horizontal="center"/>
    </xf>
    <xf numFmtId="4" fontId="4" fillId="0" borderId="0" xfId="26" applyNumberFormat="1" applyFont="1" applyFill="1" applyBorder="1" applyAlignment="1"/>
    <xf numFmtId="4" fontId="4" fillId="0" borderId="0" xfId="26" applyNumberFormat="1" applyFont="1" applyFill="1" applyBorder="1"/>
    <xf numFmtId="4" fontId="4" fillId="0" borderId="0" xfId="17" applyNumberFormat="1" applyFont="1" applyFill="1" applyBorder="1" applyAlignment="1"/>
    <xf numFmtId="0" fontId="11" fillId="0" borderId="0" xfId="0" applyFont="1" applyFill="1" applyBorder="1" applyAlignment="1">
      <alignment vertical="top" wrapText="1"/>
    </xf>
    <xf numFmtId="4" fontId="4" fillId="0" borderId="0" xfId="0" applyNumberFormat="1" applyFont="1" applyFill="1" applyBorder="1" applyAlignment="1" applyProtection="1">
      <alignment horizontal="center" vertical="top"/>
    </xf>
    <xf numFmtId="4" fontId="4" fillId="0" borderId="0" xfId="0" applyNumberFormat="1" applyFont="1" applyFill="1" applyBorder="1" applyAlignment="1" applyProtection="1">
      <alignment horizontal="right" vertical="top"/>
    </xf>
    <xf numFmtId="4" fontId="4" fillId="0" borderId="0" xfId="0" applyNumberFormat="1" applyFont="1" applyFill="1" applyBorder="1" applyAlignment="1">
      <alignment vertical="top"/>
    </xf>
    <xf numFmtId="4" fontId="11" fillId="0" borderId="0" xfId="0" applyNumberFormat="1" applyFont="1" applyFill="1" applyBorder="1" applyAlignment="1">
      <alignment vertical="top" wrapText="1"/>
    </xf>
    <xf numFmtId="0" fontId="4" fillId="0" borderId="0" xfId="0" applyFont="1" applyBorder="1" applyAlignment="1">
      <alignment horizontal="center" vertical="top"/>
    </xf>
    <xf numFmtId="4" fontId="4" fillId="0" borderId="0" xfId="0" applyNumberFormat="1" applyFont="1" applyFill="1" applyBorder="1" applyAlignment="1">
      <alignment horizontal="center" vertical="top"/>
    </xf>
    <xf numFmtId="4" fontId="4" fillId="0" borderId="0" xfId="0" applyNumberFormat="1" applyFont="1" applyFill="1" applyBorder="1" applyAlignment="1">
      <alignment horizontal="right" vertical="top"/>
    </xf>
    <xf numFmtId="0" fontId="11" fillId="0" borderId="0" xfId="0" applyFont="1" applyFill="1" applyBorder="1" applyAlignment="1">
      <alignment horizontal="center"/>
    </xf>
    <xf numFmtId="0" fontId="11" fillId="0" borderId="0" xfId="0" applyFont="1" applyFill="1" applyBorder="1" applyAlignment="1">
      <alignment horizontal="right"/>
    </xf>
    <xf numFmtId="0" fontId="24" fillId="4" borderId="0" xfId="0" applyFont="1" applyFill="1" applyBorder="1" applyAlignment="1">
      <alignment horizontal="left"/>
    </xf>
    <xf numFmtId="0" fontId="11" fillId="4" borderId="0" xfId="0" applyFont="1" applyFill="1" applyBorder="1" applyAlignment="1">
      <alignment vertical="top" wrapText="1"/>
    </xf>
    <xf numFmtId="0" fontId="11" fillId="4" borderId="0" xfId="0" applyFont="1" applyFill="1" applyBorder="1" applyAlignment="1">
      <alignment horizontal="center"/>
    </xf>
    <xf numFmtId="0" fontId="11" fillId="4" borderId="0" xfId="0" applyFont="1" applyFill="1" applyBorder="1" applyAlignment="1">
      <alignment horizontal="right"/>
    </xf>
    <xf numFmtId="0" fontId="11" fillId="4" borderId="0" xfId="0" applyFont="1" applyFill="1" applyBorder="1"/>
    <xf numFmtId="4" fontId="24" fillId="4" borderId="0" xfId="0" applyNumberFormat="1" applyFont="1" applyFill="1" applyBorder="1"/>
    <xf numFmtId="4" fontId="33" fillId="4" borderId="0" xfId="0" applyNumberFormat="1" applyFont="1" applyFill="1" applyBorder="1" applyAlignment="1">
      <alignment horizontal="center" vertical="top"/>
    </xf>
    <xf numFmtId="0" fontId="4" fillId="4" borderId="0" xfId="0" applyFont="1" applyFill="1" applyBorder="1"/>
    <xf numFmtId="0" fontId="4" fillId="0" borderId="0" xfId="0" applyFont="1" applyBorder="1" applyAlignment="1">
      <alignment wrapText="1"/>
    </xf>
    <xf numFmtId="0" fontId="37" fillId="0" borderId="0" xfId="0" applyFont="1" applyFill="1" applyBorder="1" applyAlignment="1">
      <alignment wrapText="1"/>
    </xf>
    <xf numFmtId="49" fontId="25" fillId="0" borderId="0" xfId="8" applyNumberFormat="1" applyFont="1" applyFill="1" applyBorder="1" applyAlignment="1" applyProtection="1">
      <alignment vertical="top" wrapText="1"/>
    </xf>
    <xf numFmtId="0" fontId="38" fillId="0" borderId="0" xfId="0" applyFont="1" applyBorder="1" applyAlignment="1">
      <alignment horizontal="center" vertical="top"/>
    </xf>
    <xf numFmtId="0" fontId="38" fillId="0" borderId="0" xfId="0" applyFont="1" applyBorder="1" applyAlignment="1">
      <alignment horizontal="left" vertical="top" wrapText="1"/>
    </xf>
    <xf numFmtId="0" fontId="38" fillId="0" borderId="0" xfId="0" applyFont="1" applyBorder="1"/>
    <xf numFmtId="0" fontId="39" fillId="0" borderId="0" xfId="0" applyFont="1" applyBorder="1" applyAlignment="1">
      <alignment horizontal="left" vertical="top"/>
    </xf>
    <xf numFmtId="0" fontId="39" fillId="0" borderId="0" xfId="0" applyFont="1" applyBorder="1"/>
    <xf numFmtId="0" fontId="38" fillId="0" borderId="0" xfId="0" applyFont="1" applyBorder="1" applyAlignment="1">
      <alignment horizontal="left" vertical="top"/>
    </xf>
    <xf numFmtId="0" fontId="39" fillId="0" borderId="28" xfId="0" applyFont="1" applyBorder="1" applyAlignment="1">
      <alignment horizontal="left" vertical="top" wrapText="1"/>
    </xf>
    <xf numFmtId="0" fontId="39" fillId="0" borderId="28" xfId="0" applyFont="1" applyBorder="1"/>
    <xf numFmtId="0" fontId="39" fillId="0" borderId="29" xfId="0" applyFont="1" applyBorder="1" applyAlignment="1">
      <alignment horizontal="left" vertical="top" wrapText="1"/>
    </xf>
    <xf numFmtId="0" fontId="39" fillId="0" borderId="29" xfId="0" applyFont="1" applyBorder="1"/>
    <xf numFmtId="0" fontId="39" fillId="0" borderId="0" xfId="0" applyFont="1" applyBorder="1" applyAlignment="1">
      <alignment horizontal="left" vertical="top" wrapText="1"/>
    </xf>
    <xf numFmtId="0" fontId="39" fillId="6" borderId="3" xfId="0" applyFont="1" applyFill="1" applyBorder="1" applyAlignment="1">
      <alignment horizontal="center" vertical="top"/>
    </xf>
    <xf numFmtId="0" fontId="39" fillId="6" borderId="3" xfId="0" applyFont="1" applyFill="1" applyBorder="1"/>
    <xf numFmtId="0" fontId="38" fillId="0" borderId="0" xfId="0" applyFont="1" applyFill="1" applyBorder="1"/>
    <xf numFmtId="0" fontId="39" fillId="0" borderId="0" xfId="0" applyFont="1" applyFill="1" applyBorder="1" applyAlignment="1">
      <alignment horizontal="center" vertical="top"/>
    </xf>
    <xf numFmtId="0" fontId="39" fillId="0" borderId="0" xfId="0" applyFont="1" applyFill="1" applyBorder="1"/>
    <xf numFmtId="0" fontId="38" fillId="0" borderId="0" xfId="0" applyFont="1" applyFill="1" applyBorder="1" applyAlignment="1">
      <alignment horizontal="center" vertical="top"/>
    </xf>
    <xf numFmtId="0" fontId="38" fillId="0" borderId="0" xfId="0" applyFont="1" applyFill="1" applyBorder="1" applyAlignment="1">
      <alignment horizontal="left" vertical="top" wrapText="1"/>
    </xf>
    <xf numFmtId="0" fontId="39" fillId="0" borderId="0" xfId="0" applyFont="1" applyFill="1" applyBorder="1" applyAlignment="1">
      <alignment horizontal="left" vertical="top" wrapText="1"/>
    </xf>
    <xf numFmtId="0" fontId="32" fillId="0" borderId="0" xfId="0" applyFont="1" applyBorder="1" applyAlignment="1">
      <alignment horizontal="center" vertical="top"/>
    </xf>
    <xf numFmtId="0" fontId="32" fillId="0" borderId="0" xfId="0" applyFont="1" applyBorder="1"/>
    <xf numFmtId="0" fontId="41" fillId="0" borderId="8" xfId="13" quotePrefix="1" applyFont="1" applyFill="1" applyBorder="1" applyAlignment="1">
      <alignment horizontal="left" vertical="top" wrapText="1"/>
    </xf>
    <xf numFmtId="4" fontId="42" fillId="0" borderId="8" xfId="13" applyNumberFormat="1" applyFont="1" applyFill="1" applyBorder="1" applyAlignment="1" applyProtection="1">
      <alignment horizontal="right" vertical="top" wrapText="1"/>
      <protection locked="0"/>
    </xf>
    <xf numFmtId="0" fontId="41" fillId="0" borderId="0" xfId="13" quotePrefix="1" applyFont="1" applyFill="1" applyBorder="1" applyAlignment="1">
      <alignment horizontal="left" vertical="top" wrapText="1"/>
    </xf>
    <xf numFmtId="4" fontId="42" fillId="0" borderId="0" xfId="13" applyNumberFormat="1" applyFont="1" applyFill="1" applyBorder="1" applyAlignment="1" applyProtection="1">
      <alignment horizontal="right" vertical="top" wrapText="1"/>
      <protection locked="0"/>
    </xf>
    <xf numFmtId="4" fontId="41" fillId="0" borderId="0" xfId="13" applyNumberFormat="1" applyFont="1" applyFill="1" applyBorder="1" applyAlignment="1" applyProtection="1">
      <alignment horizontal="right" vertical="top" wrapText="1"/>
      <protection locked="0"/>
    </xf>
    <xf numFmtId="0" fontId="41" fillId="0" borderId="0" xfId="13" applyFont="1" applyFill="1" applyBorder="1" applyAlignment="1">
      <alignment wrapText="1"/>
    </xf>
    <xf numFmtId="0" fontId="43" fillId="0" borderId="30" xfId="0" applyFont="1" applyFill="1" applyBorder="1" applyAlignment="1">
      <alignment horizontal="right" vertical="top" wrapText="1"/>
    </xf>
    <xf numFmtId="0" fontId="43" fillId="0" borderId="0" xfId="0" applyFont="1" applyFill="1" applyBorder="1" applyAlignment="1">
      <alignment horizontal="right" vertical="top" wrapText="1"/>
    </xf>
    <xf numFmtId="49" fontId="41" fillId="0" borderId="0" xfId="13" applyNumberFormat="1" applyFont="1" applyFill="1" applyBorder="1" applyAlignment="1">
      <alignment horizontal="left" wrapText="1"/>
    </xf>
    <xf numFmtId="176" fontId="44" fillId="0" borderId="0" xfId="13" applyNumberFormat="1" applyFont="1" applyFill="1" applyBorder="1" applyAlignment="1" applyProtection="1">
      <alignment horizontal="right" vertical="top" wrapText="1"/>
      <protection locked="0"/>
    </xf>
    <xf numFmtId="49" fontId="44" fillId="0" borderId="0" xfId="13" applyNumberFormat="1" applyFont="1" applyFill="1" applyBorder="1" applyAlignment="1">
      <alignment horizontal="left" vertical="top" wrapText="1"/>
    </xf>
    <xf numFmtId="49" fontId="44" fillId="0" borderId="0" xfId="13" applyNumberFormat="1" applyFont="1" applyFill="1" applyBorder="1" applyAlignment="1">
      <alignment horizontal="left" wrapText="1"/>
    </xf>
    <xf numFmtId="0" fontId="44" fillId="0" borderId="0" xfId="0" applyFont="1" applyFill="1" applyBorder="1" applyAlignment="1" applyProtection="1">
      <alignment horizontal="left" vertical="top" wrapText="1"/>
      <protection locked="0"/>
    </xf>
    <xf numFmtId="0" fontId="44" fillId="0" borderId="0" xfId="13" applyNumberFormat="1" applyFont="1" applyFill="1" applyBorder="1" applyAlignment="1">
      <alignment horizontal="left" vertical="top" wrapText="1"/>
    </xf>
    <xf numFmtId="49" fontId="41" fillId="0" borderId="0" xfId="13" applyNumberFormat="1" applyFont="1" applyFill="1" applyBorder="1" applyAlignment="1">
      <alignment horizontal="left" vertical="top" wrapText="1"/>
    </xf>
    <xf numFmtId="4" fontId="41" fillId="0" borderId="8" xfId="13" applyNumberFormat="1" applyFont="1" applyFill="1" applyBorder="1" applyAlignment="1" applyProtection="1">
      <alignment horizontal="right" vertical="top" wrapText="1"/>
      <protection locked="0"/>
    </xf>
    <xf numFmtId="176" fontId="41" fillId="0" borderId="8" xfId="13" applyNumberFormat="1" applyFont="1" applyFill="1" applyBorder="1" applyAlignment="1" applyProtection="1">
      <alignment horizontal="right" vertical="top" wrapText="1"/>
      <protection locked="0"/>
    </xf>
    <xf numFmtId="176" fontId="41" fillId="0" borderId="0" xfId="13" applyNumberFormat="1" applyFont="1" applyFill="1" applyBorder="1" applyAlignment="1" applyProtection="1">
      <alignment horizontal="right" vertical="top" wrapText="1"/>
      <protection locked="0"/>
    </xf>
    <xf numFmtId="0" fontId="45" fillId="0" borderId="0" xfId="30" applyFont="1" applyFill="1" applyBorder="1" applyAlignment="1" applyProtection="1">
      <alignment vertical="top" wrapText="1"/>
    </xf>
    <xf numFmtId="0" fontId="44" fillId="0" borderId="0" xfId="31" applyFont="1" applyFill="1" applyBorder="1" applyAlignment="1" applyProtection="1">
      <alignment horizontal="left" vertical="top" wrapText="1"/>
    </xf>
    <xf numFmtId="0" fontId="44" fillId="0" borderId="0" xfId="32" applyFont="1" applyFill="1" applyBorder="1" applyAlignment="1" applyProtection="1">
      <alignment horizontal="justify" vertical="top" wrapText="1"/>
    </xf>
    <xf numFmtId="0" fontId="44" fillId="0" borderId="0" xfId="30" applyFont="1" applyFill="1" applyBorder="1" applyAlignment="1" applyProtection="1">
      <alignment horizontal="justify" vertical="top" wrapText="1"/>
    </xf>
    <xf numFmtId="0" fontId="44" fillId="0" borderId="0" xfId="30" applyFont="1" applyFill="1" applyBorder="1" applyAlignment="1" applyProtection="1">
      <alignment horizontal="left" vertical="top" wrapText="1"/>
      <protection locked="0"/>
    </xf>
    <xf numFmtId="0" fontId="41" fillId="0" borderId="0" xfId="30" applyFont="1" applyFill="1" applyBorder="1" applyAlignment="1" applyProtection="1">
      <alignment horizontal="left" vertical="top" wrapText="1"/>
      <protection locked="0"/>
    </xf>
    <xf numFmtId="0" fontId="44" fillId="0" borderId="0" xfId="0" applyFont="1" applyFill="1" applyBorder="1" applyAlignment="1">
      <alignment horizontal="justify" vertical="top" wrapText="1"/>
    </xf>
    <xf numFmtId="0" fontId="44" fillId="0" borderId="0" xfId="30" applyFont="1" applyFill="1" applyBorder="1" applyAlignment="1" applyProtection="1">
      <alignment horizontal="left" vertical="top" wrapText="1"/>
    </xf>
    <xf numFmtId="0" fontId="41" fillId="0" borderId="0" xfId="32" applyFont="1" applyFill="1" applyBorder="1" applyAlignment="1" applyProtection="1">
      <alignment horizontal="justify" vertical="top" wrapText="1"/>
    </xf>
    <xf numFmtId="0" fontId="44" fillId="0" borderId="0" xfId="30" applyFont="1" applyFill="1" applyBorder="1" applyAlignment="1" applyProtection="1">
      <alignment horizontal="right" vertical="top" wrapText="1"/>
    </xf>
    <xf numFmtId="0" fontId="45" fillId="0" borderId="0" xfId="30" applyFont="1" applyFill="1" applyBorder="1" applyAlignment="1">
      <alignment vertical="top" wrapText="1"/>
    </xf>
    <xf numFmtId="0" fontId="44" fillId="0" borderId="0" xfId="30" applyFont="1" applyFill="1" applyBorder="1" applyAlignment="1">
      <alignment horizontal="justify" vertical="top" wrapText="1"/>
    </xf>
    <xf numFmtId="0" fontId="44" fillId="0" borderId="0" xfId="30" applyFont="1" applyFill="1" applyBorder="1" applyAlignment="1">
      <alignment horizontal="left" vertical="top" wrapText="1" readingOrder="1"/>
    </xf>
    <xf numFmtId="0" fontId="44" fillId="0" borderId="0" xfId="0" applyFont="1" applyFill="1" applyBorder="1" applyAlignment="1">
      <alignment horizontal="left" vertical="top" wrapText="1"/>
    </xf>
    <xf numFmtId="0" fontId="44" fillId="0" borderId="0" xfId="0" applyFont="1" applyFill="1" applyBorder="1" applyAlignment="1">
      <alignment horizontal="right" vertical="top"/>
    </xf>
    <xf numFmtId="0" fontId="44" fillId="0" borderId="0" xfId="0" applyFont="1" applyFill="1" applyBorder="1" applyAlignment="1">
      <alignment horizontal="center" vertical="top"/>
    </xf>
    <xf numFmtId="0" fontId="44" fillId="0" borderId="8" xfId="13" quotePrefix="1" applyFont="1" applyFill="1" applyBorder="1" applyAlignment="1">
      <alignment horizontal="left" vertical="top" wrapText="1"/>
    </xf>
    <xf numFmtId="176" fontId="44" fillId="0" borderId="8" xfId="13" applyNumberFormat="1" applyFont="1" applyFill="1" applyBorder="1" applyAlignment="1" applyProtection="1">
      <alignment horizontal="right" vertical="top" wrapText="1"/>
      <protection locked="0"/>
    </xf>
    <xf numFmtId="0" fontId="44" fillId="0" borderId="0" xfId="13" quotePrefix="1" applyFont="1" applyFill="1" applyBorder="1" applyAlignment="1">
      <alignment horizontal="left" vertical="top" wrapText="1"/>
    </xf>
    <xf numFmtId="0" fontId="45" fillId="0" borderId="0" xfId="29" applyFont="1" applyFill="1" applyBorder="1" applyAlignment="1" applyProtection="1">
      <alignment vertical="top" wrapText="1"/>
    </xf>
    <xf numFmtId="0" fontId="41" fillId="0" borderId="0" xfId="29" applyFont="1" applyFill="1" applyBorder="1" applyAlignment="1" applyProtection="1">
      <alignment horizontal="justify" vertical="top" wrapText="1"/>
    </xf>
    <xf numFmtId="0" fontId="44" fillId="0" borderId="0" xfId="29" applyFont="1" applyFill="1" applyBorder="1" applyAlignment="1" applyProtection="1">
      <alignment horizontal="justify" vertical="top" wrapText="1"/>
    </xf>
    <xf numFmtId="0" fontId="44" fillId="0" borderId="0" xfId="29" applyFont="1" applyFill="1" applyBorder="1" applyAlignment="1">
      <alignment horizontal="justify" vertical="top" wrapText="1"/>
    </xf>
    <xf numFmtId="0" fontId="44" fillId="0" borderId="0" xfId="29" applyFont="1" applyFill="1" applyBorder="1" applyAlignment="1" applyProtection="1">
      <alignment horizontal="left" vertical="top" wrapText="1"/>
    </xf>
    <xf numFmtId="0" fontId="44" fillId="0" borderId="0" xfId="29" applyFont="1" applyFill="1" applyBorder="1" applyAlignment="1" applyProtection="1">
      <alignment horizontal="left" vertical="top" wrapText="1"/>
      <protection locked="0"/>
    </xf>
    <xf numFmtId="4" fontId="41" fillId="0" borderId="8" xfId="13" applyNumberFormat="1" applyFont="1" applyFill="1" applyBorder="1" applyAlignment="1">
      <alignment horizontal="right" vertical="top" wrapText="1"/>
    </xf>
    <xf numFmtId="49" fontId="44" fillId="0" borderId="0" xfId="13" quotePrefix="1" applyNumberFormat="1" applyFont="1" applyFill="1" applyBorder="1" applyAlignment="1">
      <alignment horizontal="left" wrapText="1"/>
    </xf>
    <xf numFmtId="0" fontId="41" fillId="0" borderId="0" xfId="30" applyFont="1" applyFill="1" applyBorder="1" applyAlignment="1" applyProtection="1">
      <alignment horizontal="left" vertical="top" wrapText="1"/>
    </xf>
    <xf numFmtId="0" fontId="44" fillId="0" borderId="0" xfId="13" applyNumberFormat="1" applyFont="1" applyFill="1" applyBorder="1" applyAlignment="1">
      <alignment horizontal="left" wrapText="1"/>
    </xf>
    <xf numFmtId="0" fontId="41" fillId="0" borderId="0" xfId="13" applyFont="1" applyFill="1" applyBorder="1" applyAlignment="1">
      <alignment vertical="top" wrapText="1"/>
    </xf>
    <xf numFmtId="0" fontId="41" fillId="0" borderId="0" xfId="29" applyFont="1" applyFill="1" applyBorder="1" applyAlignment="1" applyProtection="1">
      <alignment horizontal="left" vertical="top" wrapText="1"/>
      <protection locked="0"/>
    </xf>
    <xf numFmtId="0" fontId="44" fillId="0" borderId="0" xfId="0" quotePrefix="1" applyFont="1" applyFill="1" applyBorder="1" applyAlignment="1">
      <alignment horizontal="left" vertical="center" wrapText="1"/>
    </xf>
    <xf numFmtId="0" fontId="28" fillId="0" borderId="0" xfId="0" applyFont="1" applyFill="1" applyAlignment="1">
      <alignment horizontal="left" vertical="center"/>
    </xf>
    <xf numFmtId="0" fontId="28" fillId="0" borderId="0" xfId="0" applyFont="1" applyFill="1" applyAlignment="1">
      <alignment horizontal="center" vertical="center"/>
    </xf>
    <xf numFmtId="0" fontId="46" fillId="0" borderId="0" xfId="0" applyFont="1" applyFill="1"/>
    <xf numFmtId="0" fontId="47" fillId="0" borderId="0" xfId="0" applyFont="1" applyFill="1" applyAlignment="1">
      <alignment horizontal="right" vertical="top" wrapText="1"/>
    </xf>
    <xf numFmtId="0" fontId="40" fillId="0" borderId="0" xfId="0" applyFont="1" applyFill="1" applyAlignment="1">
      <alignment horizontal="right" vertical="top" wrapText="1"/>
    </xf>
    <xf numFmtId="0" fontId="48" fillId="0" borderId="0" xfId="0" applyFont="1" applyFill="1" applyAlignment="1">
      <alignment vertical="center"/>
    </xf>
    <xf numFmtId="0" fontId="46" fillId="0" borderId="0" xfId="0" applyFont="1" applyFill="1" applyAlignment="1">
      <alignment vertical="center"/>
    </xf>
    <xf numFmtId="0" fontId="49" fillId="0" borderId="0" xfId="0" applyFont="1" applyFill="1" applyAlignment="1">
      <alignment vertical="center"/>
    </xf>
    <xf numFmtId="0" fontId="48" fillId="0" borderId="0" xfId="0" applyFont="1" applyFill="1"/>
    <xf numFmtId="4" fontId="46" fillId="0" borderId="0" xfId="0" applyNumberFormat="1" applyFont="1" applyFill="1" applyAlignment="1">
      <alignment horizontal="right" vertical="top" wrapText="1"/>
    </xf>
    <xf numFmtId="0" fontId="49" fillId="0" borderId="0" xfId="0" applyFont="1" applyFill="1"/>
    <xf numFmtId="0" fontId="48" fillId="0" borderId="0" xfId="0" applyFont="1" applyFill="1" applyAlignment="1">
      <alignment horizontal="left" vertical="center"/>
    </xf>
    <xf numFmtId="4" fontId="48" fillId="0" borderId="0" xfId="0" applyNumberFormat="1" applyFont="1" applyFill="1" applyAlignment="1">
      <alignment horizontal="right" vertical="top" wrapText="1"/>
    </xf>
    <xf numFmtId="0" fontId="49" fillId="0" borderId="0" xfId="0" applyFont="1" applyFill="1" applyBorder="1" applyAlignment="1">
      <alignment horizontal="center" vertical="center"/>
    </xf>
    <xf numFmtId="0" fontId="50" fillId="0" borderId="0" xfId="13" applyFont="1" applyFill="1" applyBorder="1" applyAlignment="1">
      <alignment wrapText="1"/>
    </xf>
    <xf numFmtId="0" fontId="51" fillId="0" borderId="0" xfId="13" applyFont="1" applyFill="1" applyAlignment="1">
      <alignment horizontal="right" vertical="top" wrapText="1"/>
    </xf>
    <xf numFmtId="4" fontId="41" fillId="0" borderId="0" xfId="13" applyNumberFormat="1" applyFont="1" applyFill="1" applyAlignment="1" applyProtection="1">
      <alignment horizontal="right" vertical="top" wrapText="1"/>
      <protection locked="0"/>
    </xf>
    <xf numFmtId="0" fontId="41" fillId="0" borderId="0" xfId="13" applyNumberFormat="1" applyFont="1" applyFill="1" applyAlignment="1" applyProtection="1">
      <alignment horizontal="right" vertical="top" wrapText="1"/>
      <protection locked="0"/>
    </xf>
    <xf numFmtId="0" fontId="49" fillId="0" borderId="30" xfId="0" applyFont="1" applyFill="1" applyBorder="1" applyAlignment="1">
      <alignment horizontal="center" vertical="center"/>
    </xf>
    <xf numFmtId="0" fontId="49" fillId="0" borderId="30" xfId="0" applyFont="1" applyFill="1" applyBorder="1" applyAlignment="1">
      <alignment horizontal="right" vertical="top" wrapText="1"/>
    </xf>
    <xf numFmtId="0" fontId="49" fillId="0" borderId="0" xfId="0" applyFont="1" applyFill="1" applyBorder="1" applyAlignment="1">
      <alignment horizontal="right" vertical="top" wrapText="1"/>
    </xf>
    <xf numFmtId="49" fontId="41" fillId="0" borderId="0" xfId="28" applyNumberFormat="1" applyFont="1" applyFill="1" applyAlignment="1" applyProtection="1">
      <alignment vertical="top" wrapText="1"/>
    </xf>
    <xf numFmtId="49" fontId="44" fillId="0" borderId="0" xfId="28" applyNumberFormat="1" applyFont="1" applyFill="1" applyAlignment="1" applyProtection="1">
      <alignment vertical="top" wrapText="1"/>
    </xf>
    <xf numFmtId="49" fontId="44" fillId="0" borderId="0" xfId="28" quotePrefix="1" applyNumberFormat="1" applyFont="1" applyFill="1" applyAlignment="1" applyProtection="1">
      <alignment vertical="top" wrapText="1"/>
    </xf>
    <xf numFmtId="0" fontId="46" fillId="0" borderId="0" xfId="0" applyFont="1" applyFill="1" applyAlignment="1">
      <alignment vertical="top" wrapText="1"/>
    </xf>
    <xf numFmtId="0" fontId="44" fillId="0" borderId="0" xfId="13" applyFont="1" applyFill="1" applyAlignment="1">
      <alignment horizontal="right" vertical="top" wrapText="1"/>
    </xf>
    <xf numFmtId="4" fontId="52" fillId="0" borderId="0" xfId="13" applyNumberFormat="1" applyFont="1" applyFill="1" applyAlignment="1">
      <alignment horizontal="right" vertical="top" wrapText="1"/>
    </xf>
    <xf numFmtId="179" fontId="44" fillId="0" borderId="0" xfId="13" applyNumberFormat="1" applyFont="1" applyFill="1" applyAlignment="1" applyProtection="1">
      <alignment horizontal="right" vertical="top" wrapText="1"/>
      <protection locked="0"/>
    </xf>
    <xf numFmtId="176" fontId="44" fillId="0" borderId="0" xfId="13" applyNumberFormat="1" applyFont="1" applyFill="1" applyAlignment="1" applyProtection="1">
      <alignment horizontal="right" vertical="top" wrapText="1"/>
      <protection locked="0"/>
    </xf>
    <xf numFmtId="0" fontId="46" fillId="0" borderId="0" xfId="0" applyFont="1" applyFill="1" applyAlignment="1">
      <alignment wrapText="1"/>
    </xf>
    <xf numFmtId="0" fontId="0" fillId="0" borderId="0" xfId="0" applyFill="1"/>
    <xf numFmtId="0" fontId="53" fillId="0" borderId="0" xfId="0" applyFont="1" applyFill="1"/>
    <xf numFmtId="0" fontId="48" fillId="0" borderId="0" xfId="0" applyFont="1" applyFill="1" applyAlignment="1">
      <alignment wrapText="1"/>
    </xf>
    <xf numFmtId="0" fontId="44" fillId="0" borderId="0" xfId="0" applyFont="1" applyFill="1" applyAlignment="1" applyProtection="1">
      <alignment horizontal="left" vertical="top" wrapText="1"/>
    </xf>
    <xf numFmtId="0" fontId="41" fillId="0" borderId="0" xfId="0" applyFont="1" applyFill="1" applyAlignment="1" applyProtection="1">
      <alignment horizontal="left" vertical="top" wrapText="1"/>
    </xf>
    <xf numFmtId="0" fontId="41" fillId="0" borderId="0" xfId="29" applyFont="1" applyFill="1" applyAlignment="1" applyProtection="1">
      <alignment horizontal="justify" vertical="top"/>
    </xf>
    <xf numFmtId="0" fontId="54" fillId="0" borderId="8" xfId="13" applyFont="1" applyFill="1" applyBorder="1" applyAlignment="1">
      <alignment horizontal="right" vertical="top" wrapText="1"/>
    </xf>
    <xf numFmtId="4" fontId="54" fillId="0" borderId="8" xfId="13" applyNumberFormat="1" applyFont="1" applyFill="1" applyBorder="1" applyAlignment="1">
      <alignment horizontal="right" vertical="top" wrapText="1"/>
    </xf>
    <xf numFmtId="176" fontId="41" fillId="0" borderId="0" xfId="13" applyNumberFormat="1" applyFont="1" applyFill="1" applyAlignment="1" applyProtection="1">
      <alignment horizontal="right" vertical="top" wrapText="1"/>
      <protection locked="0"/>
    </xf>
    <xf numFmtId="0" fontId="44" fillId="0" borderId="0" xfId="30" applyFont="1" applyFill="1" applyAlignment="1" applyProtection="1">
      <alignment wrapText="1"/>
    </xf>
    <xf numFmtId="0" fontId="44" fillId="0" borderId="0" xfId="33" applyFont="1" applyFill="1" applyAlignment="1" applyProtection="1">
      <alignment horizontal="justify" vertical="top"/>
    </xf>
    <xf numFmtId="0" fontId="28" fillId="0" borderId="0" xfId="0" applyFont="1" applyFill="1" applyBorder="1" applyAlignment="1">
      <alignment horizontal="center" vertical="center"/>
    </xf>
    <xf numFmtId="0" fontId="44" fillId="0" borderId="0" xfId="30" applyFont="1" applyFill="1" applyAlignment="1" applyProtection="1">
      <alignment vertical="top" wrapText="1"/>
    </xf>
    <xf numFmtId="0" fontId="55" fillId="0" borderId="0" xfId="30" applyFont="1" applyFill="1" applyAlignment="1">
      <alignment vertical="top" wrapText="1"/>
    </xf>
    <xf numFmtId="0" fontId="44" fillId="0" borderId="0" xfId="30" applyFont="1" applyFill="1" applyAlignment="1" applyProtection="1">
      <alignment horizontal="left" vertical="top" wrapText="1"/>
    </xf>
    <xf numFmtId="0" fontId="44" fillId="0" borderId="0" xfId="30" quotePrefix="1" applyFont="1" applyFill="1" applyAlignment="1">
      <alignment horizontal="left" vertical="top" wrapText="1"/>
    </xf>
    <xf numFmtId="0" fontId="44" fillId="0" borderId="0" xfId="0" applyFont="1" applyFill="1" applyAlignment="1">
      <alignment horizontal="left" vertical="top" wrapText="1"/>
    </xf>
    <xf numFmtId="0" fontId="56" fillId="0" borderId="8" xfId="13" applyFont="1" applyFill="1" applyBorder="1" applyAlignment="1">
      <alignment horizontal="right" vertical="top" wrapText="1"/>
    </xf>
    <xf numFmtId="0" fontId="54" fillId="0" borderId="0" xfId="13" applyFont="1" applyFill="1" applyBorder="1" applyAlignment="1">
      <alignment horizontal="right" vertical="top" wrapText="1"/>
    </xf>
    <xf numFmtId="4" fontId="54" fillId="0" borderId="0" xfId="13" applyNumberFormat="1" applyFont="1" applyFill="1" applyBorder="1" applyAlignment="1">
      <alignment horizontal="right" vertical="top" wrapText="1"/>
    </xf>
    <xf numFmtId="0" fontId="41" fillId="0" borderId="0" xfId="13" applyFont="1" applyFill="1" applyAlignment="1">
      <alignment horizontal="right" vertical="top" wrapText="1"/>
    </xf>
    <xf numFmtId="4" fontId="41" fillId="0" borderId="0" xfId="13" applyNumberFormat="1" applyFont="1" applyFill="1" applyAlignment="1">
      <alignment horizontal="right" vertical="top" wrapText="1"/>
    </xf>
    <xf numFmtId="0" fontId="56" fillId="0" borderId="0" xfId="13" applyFont="1" applyFill="1" applyBorder="1" applyAlignment="1">
      <alignment horizontal="right" vertical="top" wrapText="1"/>
    </xf>
    <xf numFmtId="4" fontId="56" fillId="0" borderId="0" xfId="13" applyNumberFormat="1" applyFont="1" applyFill="1" applyBorder="1" applyAlignment="1">
      <alignment horizontal="right" vertical="top" wrapText="1"/>
    </xf>
    <xf numFmtId="0" fontId="55" fillId="0" borderId="0" xfId="27" applyFont="1" applyFill="1" applyAlignment="1">
      <alignment vertical="top" wrapText="1"/>
    </xf>
    <xf numFmtId="49" fontId="44" fillId="0" borderId="0" xfId="29" applyNumberFormat="1" applyFont="1" applyFill="1" applyAlignment="1" applyProtection="1">
      <alignment horizontal="left" vertical="top" wrapText="1"/>
      <protection locked="0"/>
    </xf>
    <xf numFmtId="49" fontId="41" fillId="0" borderId="0" xfId="29" applyNumberFormat="1" applyFont="1" applyFill="1" applyAlignment="1" applyProtection="1">
      <alignment horizontal="left" vertical="top" wrapText="1"/>
      <protection locked="0"/>
    </xf>
    <xf numFmtId="0" fontId="44" fillId="0" borderId="0" xfId="0" applyFont="1" applyFill="1" applyAlignment="1">
      <alignment vertical="top" wrapText="1"/>
    </xf>
    <xf numFmtId="0" fontId="28" fillId="4" borderId="0" xfId="0" applyFont="1" applyFill="1" applyAlignment="1">
      <alignment horizontal="left" vertical="center"/>
    </xf>
    <xf numFmtId="0" fontId="28" fillId="4" borderId="0" xfId="0" applyFont="1" applyFill="1" applyAlignment="1">
      <alignment horizontal="center" vertical="center"/>
    </xf>
    <xf numFmtId="0" fontId="46" fillId="4" borderId="0" xfId="0" applyFont="1" applyFill="1"/>
    <xf numFmtId="0" fontId="47" fillId="4" borderId="0" xfId="0" applyFont="1" applyFill="1" applyAlignment="1">
      <alignment horizontal="right" vertical="top" wrapText="1"/>
    </xf>
    <xf numFmtId="0" fontId="40" fillId="4" borderId="0" xfId="0" applyFont="1" applyFill="1" applyAlignment="1">
      <alignment horizontal="right" vertical="top" wrapText="1"/>
    </xf>
    <xf numFmtId="0" fontId="48" fillId="4" borderId="0" xfId="0" applyFont="1" applyFill="1" applyAlignment="1">
      <alignment vertical="center"/>
    </xf>
    <xf numFmtId="0" fontId="41" fillId="4" borderId="8" xfId="13" quotePrefix="1" applyFont="1" applyFill="1" applyBorder="1" applyAlignment="1">
      <alignment horizontal="left" vertical="top" wrapText="1"/>
    </xf>
    <xf numFmtId="4" fontId="42" fillId="4" borderId="8" xfId="13" applyNumberFormat="1" applyFont="1" applyFill="1" applyBorder="1" applyAlignment="1" applyProtection="1">
      <alignment horizontal="right" vertical="top" wrapText="1"/>
      <protection locked="0"/>
    </xf>
    <xf numFmtId="0" fontId="8" fillId="0" borderId="0" xfId="0" applyFont="1" applyBorder="1" applyAlignment="1">
      <alignment horizontal="center"/>
    </xf>
    <xf numFmtId="4" fontId="8" fillId="0" borderId="0" xfId="0" applyNumberFormat="1" applyFont="1" applyBorder="1" applyAlignment="1">
      <alignment horizontal="center"/>
    </xf>
    <xf numFmtId="0" fontId="8" fillId="0" borderId="3" xfId="0" applyFont="1" applyBorder="1" applyAlignment="1">
      <alignment horizontal="center"/>
    </xf>
    <xf numFmtId="4" fontId="8" fillId="0" borderId="3" xfId="0" applyNumberFormat="1" applyFont="1" applyBorder="1" applyAlignment="1">
      <alignment horizontal="center"/>
    </xf>
    <xf numFmtId="0" fontId="4" fillId="0" borderId="0" xfId="0" applyFont="1" applyBorder="1" applyAlignment="1">
      <alignment horizontal="left" vertical="top"/>
    </xf>
    <xf numFmtId="0" fontId="8" fillId="0" borderId="0" xfId="0" applyFont="1" applyBorder="1" applyAlignment="1">
      <alignment horizontal="left" vertical="top"/>
    </xf>
    <xf numFmtId="0" fontId="25" fillId="0" borderId="0" xfId="0" applyFont="1" applyBorder="1" applyAlignment="1">
      <alignment horizontal="left" vertical="top"/>
    </xf>
    <xf numFmtId="0" fontId="25" fillId="0" borderId="0" xfId="0" applyFont="1" applyBorder="1" applyAlignment="1">
      <alignment horizontal="center" vertical="top"/>
    </xf>
    <xf numFmtId="0" fontId="25" fillId="0" borderId="3" xfId="0" applyFont="1" applyBorder="1" applyAlignment="1">
      <alignment horizontal="left" vertical="top"/>
    </xf>
    <xf numFmtId="0" fontId="4" fillId="0" borderId="3" xfId="0" applyFont="1" applyBorder="1" applyAlignment="1">
      <alignment horizontal="center"/>
    </xf>
    <xf numFmtId="4" fontId="4" fillId="0" borderId="3" xfId="0" applyNumberFormat="1" applyFont="1" applyBorder="1" applyAlignment="1">
      <alignment horizontal="center"/>
    </xf>
    <xf numFmtId="0" fontId="4" fillId="0" borderId="0" xfId="0" applyFont="1" applyBorder="1" applyAlignment="1">
      <alignment horizontal="center"/>
    </xf>
    <xf numFmtId="4" fontId="4" fillId="0" borderId="0" xfId="0" applyNumberFormat="1" applyFont="1" applyBorder="1" applyAlignment="1">
      <alignment horizontal="center"/>
    </xf>
    <xf numFmtId="0" fontId="4" fillId="0" borderId="0" xfId="0" applyFont="1" applyBorder="1"/>
    <xf numFmtId="49" fontId="4" fillId="0" borderId="0" xfId="0" applyNumberFormat="1" applyFont="1" applyBorder="1"/>
    <xf numFmtId="49" fontId="4" fillId="0" borderId="0" xfId="0" applyNumberFormat="1" applyFont="1" applyBorder="1" applyAlignment="1">
      <alignment horizontal="center"/>
    </xf>
    <xf numFmtId="49" fontId="4" fillId="0" borderId="0" xfId="0" applyNumberFormat="1" applyFont="1" applyBorder="1" applyAlignment="1">
      <alignment horizontal="left" vertical="top"/>
    </xf>
    <xf numFmtId="49" fontId="4" fillId="0" borderId="0" xfId="0" applyNumberFormat="1" applyFont="1" applyBorder="1" applyAlignment="1">
      <alignment vertical="center"/>
    </xf>
    <xf numFmtId="0" fontId="4" fillId="0" borderId="0" xfId="0" applyFont="1" applyBorder="1" applyAlignment="1">
      <alignment vertical="center"/>
    </xf>
    <xf numFmtId="0" fontId="25" fillId="0" borderId="3" xfId="0" applyFont="1" applyBorder="1" applyAlignment="1">
      <alignment horizontal="center"/>
    </xf>
    <xf numFmtId="0" fontId="20" fillId="0" borderId="3" xfId="0" applyFont="1" applyBorder="1" applyAlignment="1">
      <alignment horizontal="center"/>
    </xf>
    <xf numFmtId="4" fontId="25" fillId="0" borderId="3" xfId="0" applyNumberFormat="1" applyFont="1" applyBorder="1" applyAlignment="1">
      <alignment horizontal="center"/>
    </xf>
    <xf numFmtId="0" fontId="8" fillId="0" borderId="3" xfId="0" applyFont="1" applyBorder="1" applyAlignment="1">
      <alignment horizontal="left" vertical="top"/>
    </xf>
    <xf numFmtId="0" fontId="4" fillId="0" borderId="3" xfId="0" applyFont="1" applyBorder="1" applyAlignment="1">
      <alignment horizontal="left" vertical="top"/>
    </xf>
    <xf numFmtId="2" fontId="4" fillId="0" borderId="0" xfId="0" applyNumberFormat="1" applyFont="1" applyBorder="1" applyAlignment="1">
      <alignment horizontal="center"/>
    </xf>
    <xf numFmtId="2" fontId="8" fillId="0" borderId="0" xfId="0" applyNumberFormat="1" applyFont="1" applyBorder="1" applyAlignment="1">
      <alignment horizontal="center"/>
    </xf>
    <xf numFmtId="0" fontId="4" fillId="0" borderId="0" xfId="0" applyFont="1" applyBorder="1" applyAlignment="1">
      <alignment horizontal="justify" vertical="center"/>
    </xf>
    <xf numFmtId="0" fontId="4" fillId="0" borderId="3" xfId="0" applyFont="1" applyBorder="1"/>
    <xf numFmtId="0" fontId="8" fillId="0" borderId="0" xfId="0" applyFont="1" applyBorder="1"/>
    <xf numFmtId="0" fontId="8" fillId="0" borderId="0" xfId="0" applyFont="1" applyBorder="1" applyAlignment="1">
      <alignment horizontal="left"/>
    </xf>
    <xf numFmtId="0" fontId="8" fillId="0" borderId="23" xfId="0" applyFont="1" applyBorder="1" applyAlignment="1">
      <alignment horizontal="center"/>
    </xf>
    <xf numFmtId="4" fontId="8" fillId="0" borderId="23" xfId="0" applyNumberFormat="1" applyFont="1" applyBorder="1" applyAlignment="1">
      <alignment horizontal="center"/>
    </xf>
    <xf numFmtId="0" fontId="8" fillId="0" borderId="23" xfId="0" applyFont="1" applyBorder="1" applyAlignment="1">
      <alignment horizontal="left" vertical="top"/>
    </xf>
    <xf numFmtId="0" fontId="4" fillId="0" borderId="23" xfId="0" applyFont="1" applyBorder="1" applyAlignment="1">
      <alignment horizontal="center"/>
    </xf>
    <xf numFmtId="0" fontId="4" fillId="4" borderId="0" xfId="0" applyFont="1" applyFill="1" applyBorder="1" applyAlignment="1">
      <alignment horizontal="left" vertical="top"/>
    </xf>
    <xf numFmtId="0" fontId="8" fillId="4" borderId="0" xfId="0" applyFont="1" applyFill="1" applyBorder="1" applyAlignment="1">
      <alignment horizontal="left" vertical="top"/>
    </xf>
    <xf numFmtId="0" fontId="8" fillId="4" borderId="0" xfId="0" applyFont="1" applyFill="1" applyBorder="1" applyAlignment="1">
      <alignment horizontal="center"/>
    </xf>
    <xf numFmtId="0" fontId="4" fillId="4" borderId="0" xfId="0" applyFont="1" applyFill="1" applyBorder="1" applyAlignment="1">
      <alignment horizontal="center"/>
    </xf>
    <xf numFmtId="4" fontId="8" fillId="4" borderId="0" xfId="0" applyNumberFormat="1" applyFont="1" applyFill="1" applyBorder="1" applyAlignment="1">
      <alignment horizontal="center"/>
    </xf>
    <xf numFmtId="0" fontId="41" fillId="4" borderId="0" xfId="13" applyNumberFormat="1" applyFont="1" applyFill="1" applyAlignment="1" applyProtection="1">
      <alignment horizontal="right" vertical="top" wrapText="1"/>
      <protection locked="0"/>
    </xf>
    <xf numFmtId="175" fontId="61" fillId="0" borderId="2" xfId="34" applyNumberFormat="1" applyFont="1" applyBorder="1" applyAlignment="1">
      <alignment horizontal="right" wrapText="1"/>
    </xf>
    <xf numFmtId="175" fontId="60" fillId="0" borderId="2" xfId="34" applyNumberFormat="1" applyFont="1" applyBorder="1" applyAlignment="1">
      <alignment horizontal="right" wrapText="1"/>
    </xf>
    <xf numFmtId="180" fontId="4" fillId="0" borderId="0" xfId="37" applyNumberFormat="1" applyFont="1" applyFill="1" applyBorder="1" applyAlignment="1" applyProtection="1">
      <alignment horizontal="left" vertical="top" wrapText="1"/>
    </xf>
    <xf numFmtId="49" fontId="4" fillId="0" borderId="0" xfId="37" applyNumberFormat="1" applyFont="1" applyFill="1" applyBorder="1" applyAlignment="1">
      <alignment horizontal="left" vertical="top"/>
    </xf>
    <xf numFmtId="0" fontId="4" fillId="0" borderId="0" xfId="0" applyFont="1" applyBorder="1" applyAlignment="1">
      <alignment horizontal="left" vertical="top" wrapText="1"/>
    </xf>
    <xf numFmtId="180" fontId="4" fillId="0" borderId="0" xfId="37" applyNumberFormat="1" applyFont="1" applyFill="1" applyBorder="1" applyAlignment="1">
      <alignment horizontal="left" vertical="top" wrapText="1"/>
    </xf>
    <xf numFmtId="0" fontId="4" fillId="0" borderId="0" xfId="40" quotePrefix="1" applyNumberFormat="1" applyFont="1" applyFill="1" applyBorder="1" applyAlignment="1">
      <alignment horizontal="left" vertical="top" wrapText="1"/>
    </xf>
    <xf numFmtId="4" fontId="4" fillId="0" borderId="0" xfId="44" applyNumberFormat="1" applyFont="1" applyBorder="1" applyAlignment="1">
      <alignment vertical="top"/>
    </xf>
    <xf numFmtId="0" fontId="19" fillId="0" borderId="0" xfId="0" applyFont="1" applyBorder="1" applyAlignment="1">
      <alignment horizontal="left" wrapText="1"/>
    </xf>
    <xf numFmtId="49" fontId="4" fillId="0" borderId="0" xfId="0" applyNumberFormat="1" applyFont="1" applyFill="1" applyBorder="1" applyAlignment="1">
      <alignment horizontal="left" vertical="top"/>
    </xf>
    <xf numFmtId="49" fontId="4" fillId="0" borderId="0" xfId="0" quotePrefix="1" applyNumberFormat="1" applyFont="1" applyFill="1" applyBorder="1" applyAlignment="1">
      <alignment horizontal="left" vertical="top" wrapText="1"/>
    </xf>
    <xf numFmtId="0" fontId="4" fillId="0" borderId="0" xfId="40" applyNumberFormat="1" applyFont="1" applyFill="1" applyBorder="1" applyAlignment="1">
      <alignment horizontal="left" vertical="top" wrapText="1"/>
    </xf>
    <xf numFmtId="0" fontId="4" fillId="0" borderId="0" xfId="0" applyFont="1" applyBorder="1" applyAlignment="1">
      <alignment horizontal="left" wrapText="1"/>
    </xf>
    <xf numFmtId="0" fontId="60" fillId="0" borderId="0" xfId="0" applyFont="1" applyBorder="1" applyAlignment="1">
      <alignment horizontal="left"/>
    </xf>
    <xf numFmtId="0" fontId="60" fillId="0" borderId="0" xfId="0" applyFont="1" applyBorder="1"/>
    <xf numFmtId="2" fontId="4" fillId="0" borderId="0" xfId="0" applyNumberFormat="1" applyFont="1" applyFill="1" applyBorder="1" applyAlignment="1">
      <alignment horizontal="left" vertical="justify" wrapText="1"/>
    </xf>
    <xf numFmtId="49" fontId="4" fillId="0" borderId="0" xfId="49" applyNumberFormat="1" applyFont="1" applyFill="1" applyBorder="1" applyAlignment="1">
      <alignment horizontal="left" vertical="top"/>
    </xf>
    <xf numFmtId="0" fontId="6" fillId="0" borderId="2" xfId="38" applyFont="1" applyFill="1" applyBorder="1" applyAlignment="1">
      <alignment horizontal="left"/>
    </xf>
    <xf numFmtId="4" fontId="6" fillId="0" borderId="2" xfId="38" applyNumberFormat="1" applyFont="1" applyFill="1" applyBorder="1" applyAlignment="1"/>
    <xf numFmtId="0" fontId="61" fillId="0" borderId="2" xfId="38" applyFont="1" applyFill="1" applyBorder="1" applyAlignment="1">
      <alignment horizontal="left" vertical="top"/>
    </xf>
    <xf numFmtId="0" fontId="60" fillId="0" borderId="2" xfId="38" quotePrefix="1" applyFont="1" applyFill="1" applyBorder="1" applyAlignment="1">
      <alignment horizontal="left" vertical="top" wrapText="1"/>
    </xf>
    <xf numFmtId="175" fontId="60" fillId="0" borderId="2" xfId="0" applyNumberFormat="1" applyFont="1" applyBorder="1" applyAlignment="1">
      <alignment horizontal="right" wrapText="1"/>
    </xf>
    <xf numFmtId="0" fontId="61" fillId="0" borderId="35" xfId="45" applyFont="1" applyBorder="1" applyAlignment="1">
      <alignment horizontal="left" vertical="top"/>
    </xf>
    <xf numFmtId="0" fontId="60" fillId="0" borderId="35" xfId="45" applyFont="1" applyBorder="1" applyAlignment="1">
      <alignment horizontal="left" vertical="top" wrapText="1"/>
    </xf>
    <xf numFmtId="2" fontId="60" fillId="0" borderId="35" xfId="46" applyNumberFormat="1" applyFont="1" applyBorder="1" applyAlignment="1">
      <alignment horizontal="left" vertical="top"/>
    </xf>
    <xf numFmtId="4" fontId="60" fillId="0" borderId="35" xfId="45" applyNumberFormat="1" applyFont="1" applyBorder="1" applyAlignment="1">
      <alignment vertical="top"/>
    </xf>
    <xf numFmtId="0" fontId="61" fillId="0" borderId="0" xfId="45" applyFont="1" applyBorder="1" applyAlignment="1">
      <alignment horizontal="left" vertical="top"/>
    </xf>
    <xf numFmtId="0" fontId="60" fillId="0" borderId="0" xfId="45" applyFont="1" applyBorder="1" applyAlignment="1">
      <alignment horizontal="left" vertical="top" wrapText="1"/>
    </xf>
    <xf numFmtId="2" fontId="60" fillId="0" borderId="0" xfId="46" applyNumberFormat="1" applyFont="1" applyBorder="1" applyAlignment="1">
      <alignment horizontal="left" vertical="top"/>
    </xf>
    <xf numFmtId="4" fontId="60" fillId="0" borderId="0" xfId="45" applyNumberFormat="1" applyFont="1" applyBorder="1" applyAlignment="1">
      <alignment vertical="top"/>
    </xf>
    <xf numFmtId="0" fontId="73" fillId="0" borderId="2" xfId="38" quotePrefix="1" applyFont="1" applyFill="1" applyBorder="1" applyAlignment="1">
      <alignment horizontal="left" vertical="top" wrapText="1"/>
    </xf>
    <xf numFmtId="176" fontId="4" fillId="0" borderId="0" xfId="45" applyNumberFormat="1" applyFont="1" applyBorder="1" applyAlignment="1">
      <alignment horizontal="center"/>
    </xf>
    <xf numFmtId="176" fontId="4" fillId="0" borderId="0" xfId="45" applyNumberFormat="1" applyFont="1" applyBorder="1" applyAlignment="1" applyProtection="1">
      <alignment wrapText="1"/>
      <protection locked="0"/>
    </xf>
    <xf numFmtId="176" fontId="67" fillId="0" borderId="0" xfId="45" applyNumberFormat="1" applyFont="1" applyBorder="1" applyAlignment="1">
      <alignment horizontal="center"/>
    </xf>
    <xf numFmtId="176" fontId="8" fillId="0" borderId="0" xfId="39" applyNumberFormat="1" applyFont="1" applyBorder="1" applyAlignment="1" applyProtection="1">
      <alignment horizontal="center"/>
      <protection locked="0"/>
    </xf>
    <xf numFmtId="4" fontId="58" fillId="9" borderId="31" xfId="34" applyNumberFormat="1" applyFont="1" applyFill="1" applyBorder="1" applyAlignment="1">
      <alignment horizontal="left" vertical="top" wrapText="1"/>
    </xf>
    <xf numFmtId="4" fontId="59" fillId="9" borderId="31" xfId="34" applyNumberFormat="1" applyFont="1" applyFill="1" applyBorder="1" applyAlignment="1">
      <alignment horizontal="left" wrapText="1"/>
    </xf>
    <xf numFmtId="44" fontId="60" fillId="9" borderId="31" xfId="35" applyFont="1" applyFill="1" applyBorder="1" applyAlignment="1">
      <alignment horizontal="right" wrapText="1"/>
    </xf>
    <xf numFmtId="175" fontId="60" fillId="9" borderId="31" xfId="34" applyNumberFormat="1" applyFont="1" applyFill="1" applyBorder="1" applyAlignment="1">
      <alignment horizontal="right" wrapText="1"/>
    </xf>
    <xf numFmtId="4" fontId="74" fillId="10" borderId="5" xfId="34" applyNumberFormat="1" applyFont="1" applyFill="1" applyBorder="1" applyAlignment="1">
      <alignment horizontal="left" vertical="top" wrapText="1"/>
    </xf>
    <xf numFmtId="4" fontId="75" fillId="10" borderId="6" xfId="34" applyNumberFormat="1" applyFont="1" applyFill="1" applyBorder="1" applyAlignment="1">
      <alignment horizontal="left" vertical="top" wrapText="1"/>
    </xf>
    <xf numFmtId="4" fontId="76" fillId="10" borderId="6" xfId="34" applyNumberFormat="1" applyFont="1" applyFill="1" applyBorder="1" applyAlignment="1">
      <alignment horizontal="left" wrapText="1"/>
    </xf>
    <xf numFmtId="44" fontId="77" fillId="10" borderId="6" xfId="35" applyFont="1" applyFill="1" applyBorder="1" applyAlignment="1" applyProtection="1">
      <alignment horizontal="right" wrapText="1"/>
    </xf>
    <xf numFmtId="175" fontId="60" fillId="10" borderId="7" xfId="34" applyNumberFormat="1" applyFont="1" applyFill="1" applyBorder="1" applyAlignment="1">
      <alignment horizontal="right" wrapText="1"/>
    </xf>
    <xf numFmtId="4" fontId="74" fillId="0" borderId="2" xfId="34" applyNumberFormat="1" applyFont="1" applyBorder="1" applyAlignment="1">
      <alignment horizontal="left" vertical="top" wrapText="1"/>
    </xf>
    <xf numFmtId="4" fontId="76" fillId="0" borderId="2" xfId="34" applyNumberFormat="1" applyFont="1" applyBorder="1" applyAlignment="1">
      <alignment horizontal="left" wrapText="1"/>
    </xf>
    <xf numFmtId="44" fontId="77" fillId="0" borderId="2" xfId="35" applyFont="1" applyFill="1" applyBorder="1" applyAlignment="1" applyProtection="1">
      <alignment horizontal="right" wrapText="1"/>
    </xf>
    <xf numFmtId="4" fontId="78" fillId="0" borderId="2" xfId="34" applyNumberFormat="1" applyFont="1" applyBorder="1" applyAlignment="1">
      <alignment horizontal="left" vertical="top" wrapText="1"/>
    </xf>
    <xf numFmtId="4" fontId="74" fillId="10" borderId="32" xfId="34" applyNumberFormat="1" applyFont="1" applyFill="1" applyBorder="1" applyAlignment="1">
      <alignment horizontal="left" vertical="top" wrapText="1"/>
    </xf>
    <xf numFmtId="4" fontId="74" fillId="10" borderId="33" xfId="34" applyNumberFormat="1" applyFont="1" applyFill="1" applyBorder="1" applyAlignment="1">
      <alignment horizontal="left" vertical="top" wrapText="1"/>
    </xf>
    <xf numFmtId="4" fontId="78" fillId="10" borderId="33" xfId="34" applyNumberFormat="1" applyFont="1" applyFill="1" applyBorder="1" applyAlignment="1">
      <alignment horizontal="left" wrapText="1"/>
    </xf>
    <xf numFmtId="44" fontId="77" fillId="10" borderId="33" xfId="35" applyFont="1" applyFill="1" applyBorder="1" applyAlignment="1" applyProtection="1">
      <alignment horizontal="right" wrapText="1"/>
    </xf>
    <xf numFmtId="4" fontId="74" fillId="0" borderId="0" xfId="34" applyNumberFormat="1" applyFont="1" applyAlignment="1">
      <alignment horizontal="left" vertical="top" wrapText="1"/>
    </xf>
    <xf numFmtId="4" fontId="78" fillId="0" borderId="0" xfId="34" applyNumberFormat="1" applyFont="1" applyAlignment="1">
      <alignment horizontal="left" wrapText="1"/>
    </xf>
    <xf numFmtId="44" fontId="77" fillId="0" borderId="0" xfId="35" applyFont="1" applyFill="1" applyBorder="1" applyAlignment="1" applyProtection="1">
      <alignment horizontal="right" wrapText="1"/>
    </xf>
    <xf numFmtId="175" fontId="60" fillId="0" borderId="0" xfId="34" applyNumberFormat="1" applyFont="1" applyAlignment="1">
      <alignment horizontal="right" wrapText="1"/>
    </xf>
    <xf numFmtId="4" fontId="0" fillId="0" borderId="0" xfId="0" applyNumberFormat="1" applyAlignment="1">
      <alignment horizontal="left" wrapText="1"/>
    </xf>
    <xf numFmtId="4" fontId="4" fillId="0" borderId="0" xfId="0" applyNumberFormat="1" applyFont="1" applyAlignment="1">
      <alignment horizontal="left" wrapText="1"/>
    </xf>
    <xf numFmtId="4" fontId="62" fillId="0" borderId="0" xfId="0" applyNumberFormat="1" applyFont="1" applyAlignment="1">
      <alignment horizontal="left" wrapText="1"/>
    </xf>
    <xf numFmtId="4" fontId="4" fillId="0" borderId="0" xfId="0" applyNumberFormat="1" applyFont="1" applyAlignment="1">
      <alignment horizontal="justify" wrapText="1"/>
    </xf>
    <xf numFmtId="4" fontId="0" fillId="0" borderId="0" xfId="0" applyNumberFormat="1" applyAlignment="1">
      <alignment horizontal="justify" wrapText="1"/>
    </xf>
    <xf numFmtId="0" fontId="79" fillId="10" borderId="2" xfId="34" applyFont="1" applyFill="1" applyBorder="1" applyAlignment="1">
      <alignment horizontal="left"/>
    </xf>
    <xf numFmtId="0" fontId="80" fillId="10" borderId="2" xfId="34" applyFont="1" applyFill="1" applyBorder="1" applyAlignment="1">
      <alignment horizontal="left"/>
    </xf>
    <xf numFmtId="0" fontId="80" fillId="10" borderId="2" xfId="34" applyFont="1" applyFill="1" applyBorder="1" applyAlignment="1">
      <alignment horizontal="right"/>
    </xf>
    <xf numFmtId="44" fontId="77" fillId="10" borderId="2" xfId="23" applyNumberFormat="1" applyFont="1" applyFill="1" applyBorder="1" applyAlignment="1">
      <alignment horizontal="right" wrapText="1"/>
    </xf>
    <xf numFmtId="175" fontId="60" fillId="10" borderId="2" xfId="0" applyNumberFormat="1" applyFont="1" applyFill="1" applyBorder="1" applyAlignment="1">
      <alignment horizontal="right" wrapText="1"/>
    </xf>
    <xf numFmtId="4" fontId="74" fillId="0" borderId="2" xfId="34" applyNumberFormat="1" applyFont="1" applyFill="1" applyBorder="1" applyAlignment="1">
      <alignment horizontal="left" vertical="top" wrapText="1"/>
    </xf>
    <xf numFmtId="4" fontId="77" fillId="0" borderId="2" xfId="34" applyNumberFormat="1" applyFont="1" applyFill="1" applyBorder="1" applyAlignment="1">
      <alignment horizontal="left" vertical="top" wrapText="1"/>
    </xf>
    <xf numFmtId="44" fontId="77" fillId="0" borderId="2" xfId="35" applyFont="1" applyBorder="1" applyAlignment="1">
      <alignment horizontal="right" wrapText="1"/>
    </xf>
    <xf numFmtId="0" fontId="6" fillId="0" borderId="0" xfId="38" applyFont="1" applyFill="1" applyAlignment="1">
      <alignment horizontal="left" vertical="top" wrapText="1"/>
    </xf>
    <xf numFmtId="4" fontId="82" fillId="0" borderId="0" xfId="13" applyNumberFormat="1" applyFont="1" applyAlignment="1" applyProtection="1">
      <alignment horizontal="right"/>
      <protection locked="0"/>
    </xf>
    <xf numFmtId="0" fontId="82" fillId="0" borderId="0" xfId="13" applyNumberFormat="1" applyFont="1" applyAlignment="1" applyProtection="1">
      <alignment horizontal="right"/>
      <protection locked="0"/>
    </xf>
    <xf numFmtId="0" fontId="2" fillId="0" borderId="0" xfId="38" applyFont="1" applyFill="1" applyAlignment="1">
      <alignment horizontal="left" vertical="top"/>
    </xf>
    <xf numFmtId="0" fontId="4" fillId="0" borderId="0" xfId="13" applyFont="1" applyAlignment="1">
      <alignment horizontal="left"/>
    </xf>
    <xf numFmtId="0" fontId="4" fillId="0" borderId="0" xfId="13" applyFont="1"/>
    <xf numFmtId="181" fontId="82" fillId="0" borderId="0" xfId="13" applyNumberFormat="1" applyFont="1" applyFill="1" applyAlignment="1" applyProtection="1">
      <alignment horizontal="right"/>
      <protection locked="0"/>
    </xf>
    <xf numFmtId="181" fontId="82" fillId="0" borderId="0" xfId="39" applyNumberFormat="1" applyFont="1" applyFill="1" applyAlignment="1"/>
    <xf numFmtId="0" fontId="4" fillId="0" borderId="0" xfId="13" quotePrefix="1" applyFont="1" applyAlignment="1">
      <alignment horizontal="left" vertical="top"/>
    </xf>
    <xf numFmtId="0" fontId="4" fillId="0" borderId="0" xfId="13" applyFont="1" applyAlignment="1">
      <alignment horizontal="left" vertical="top" wrapText="1"/>
    </xf>
    <xf numFmtId="0" fontId="8" fillId="0" borderId="0" xfId="13" applyFont="1" applyFill="1" applyAlignment="1">
      <alignment horizontal="left"/>
    </xf>
    <xf numFmtId="4" fontId="83" fillId="0" borderId="0" xfId="13" applyNumberFormat="1" applyFont="1" applyFill="1" applyAlignment="1" applyProtection="1">
      <alignment horizontal="right"/>
      <protection locked="0"/>
    </xf>
    <xf numFmtId="0" fontId="83" fillId="0" borderId="0" xfId="13" applyNumberFormat="1" applyFont="1" applyFill="1" applyAlignment="1" applyProtection="1">
      <alignment horizontal="right"/>
      <protection locked="0"/>
    </xf>
    <xf numFmtId="0" fontId="6" fillId="0" borderId="0" xfId="38" applyFont="1" applyFill="1" applyAlignment="1">
      <alignment horizontal="left" vertical="top"/>
    </xf>
    <xf numFmtId="0" fontId="64" fillId="0" borderId="0" xfId="38" applyFont="1" applyFill="1" applyAlignment="1">
      <alignment horizontal="left" vertical="top" wrapText="1"/>
    </xf>
    <xf numFmtId="181" fontId="32" fillId="0" borderId="0" xfId="13" applyNumberFormat="1" applyFont="1" applyFill="1" applyAlignment="1" applyProtection="1">
      <alignment horizontal="right"/>
      <protection locked="0"/>
    </xf>
    <xf numFmtId="181" fontId="32" fillId="0" borderId="0" xfId="39" applyNumberFormat="1" applyFont="1" applyFill="1" applyAlignment="1"/>
    <xf numFmtId="0" fontId="4" fillId="0" borderId="0" xfId="0" applyNumberFormat="1" applyFont="1" applyAlignment="1">
      <alignment horizontal="left" vertical="top" wrapText="1"/>
    </xf>
    <xf numFmtId="0" fontId="4" fillId="0" borderId="0" xfId="0" quotePrefix="1" applyFont="1" applyAlignment="1">
      <alignment horizontal="left" vertical="top" wrapText="1"/>
    </xf>
    <xf numFmtId="0" fontId="4" fillId="0" borderId="0" xfId="38" applyFont="1" applyFill="1" applyAlignment="1">
      <alignment horizontal="left" vertical="top" wrapText="1"/>
    </xf>
    <xf numFmtId="0" fontId="4" fillId="0" borderId="0" xfId="0" applyFont="1" applyFill="1" applyAlignment="1">
      <alignment horizontal="left"/>
    </xf>
    <xf numFmtId="2" fontId="4" fillId="0" borderId="0" xfId="0" applyNumberFormat="1" applyFont="1" applyFill="1" applyAlignment="1" applyProtection="1">
      <alignment horizontal="right"/>
      <protection locked="0"/>
    </xf>
    <xf numFmtId="4" fontId="4" fillId="0" borderId="0" xfId="41" applyNumberFormat="1" applyFont="1" applyFill="1" applyAlignment="1" applyProtection="1">
      <alignment horizontal="right" wrapText="1"/>
    </xf>
    <xf numFmtId="0" fontId="4" fillId="0" borderId="0" xfId="0" applyFont="1" applyAlignment="1">
      <alignment horizontal="left" vertical="top"/>
    </xf>
    <xf numFmtId="2" fontId="4" fillId="0" borderId="0" xfId="42" applyNumberFormat="1" applyFont="1" applyAlignment="1">
      <alignment horizontal="left" vertical="top"/>
    </xf>
    <xf numFmtId="4" fontId="4" fillId="0" borderId="0" xfId="0" applyNumberFormat="1" applyFont="1" applyAlignment="1">
      <alignment horizontal="right" vertical="top"/>
    </xf>
    <xf numFmtId="0" fontId="4" fillId="0" borderId="0" xfId="0" applyFont="1" applyAlignment="1">
      <alignment horizontal="right" vertical="top"/>
    </xf>
    <xf numFmtId="0" fontId="6" fillId="0" borderId="0" xfId="38" applyFont="1" applyFill="1" applyAlignment="1">
      <alignment horizontal="left" wrapText="1"/>
    </xf>
    <xf numFmtId="1" fontId="4" fillId="0" borderId="0" xfId="0" applyNumberFormat="1" applyFont="1" applyAlignment="1">
      <alignment horizontal="left" vertical="top" wrapText="1"/>
    </xf>
    <xf numFmtId="2" fontId="4" fillId="0" borderId="0" xfId="0" applyNumberFormat="1" applyFont="1" applyAlignment="1">
      <alignment horizontal="left" vertical="top"/>
    </xf>
    <xf numFmtId="0" fontId="4" fillId="0" borderId="0" xfId="0" quotePrefix="1" applyNumberFormat="1" applyFont="1" applyAlignment="1">
      <alignment horizontal="left" vertical="top" wrapText="1"/>
    </xf>
    <xf numFmtId="0" fontId="4" fillId="0" borderId="0" xfId="43" applyFont="1" applyAlignment="1">
      <alignment horizontal="left" vertical="top" wrapText="1"/>
    </xf>
    <xf numFmtId="0" fontId="4" fillId="0" borderId="0" xfId="0" applyFont="1" applyFill="1" applyAlignment="1">
      <alignment horizontal="left" vertical="center" wrapText="1"/>
    </xf>
    <xf numFmtId="0" fontId="4" fillId="0" borderId="0" xfId="44" applyFont="1" applyFill="1" applyAlignment="1">
      <alignment horizontal="left" wrapText="1"/>
    </xf>
    <xf numFmtId="0" fontId="4" fillId="0" borderId="0" xfId="43" applyFont="1" applyFill="1" applyAlignment="1">
      <alignment horizontal="left" vertical="center" wrapText="1"/>
    </xf>
    <xf numFmtId="0" fontId="4" fillId="0" borderId="0" xfId="38" applyFont="1" applyFill="1" applyAlignment="1" applyProtection="1">
      <alignment horizontal="left" vertical="top" wrapText="1"/>
    </xf>
    <xf numFmtId="0" fontId="67" fillId="0" borderId="0" xfId="43" applyFont="1" applyAlignment="1">
      <alignment horizontal="left" vertical="top"/>
    </xf>
    <xf numFmtId="0" fontId="8" fillId="0" borderId="0" xfId="0" quotePrefix="1" applyNumberFormat="1" applyFont="1" applyAlignment="1">
      <alignment horizontal="left" vertical="top" wrapText="1"/>
    </xf>
    <xf numFmtId="2" fontId="4" fillId="0" borderId="0" xfId="42" applyNumberFormat="1" applyFont="1" applyAlignment="1">
      <alignment horizontal="left"/>
    </xf>
    <xf numFmtId="4" fontId="4" fillId="0" borderId="0" xfId="0" applyNumberFormat="1" applyFont="1" applyAlignment="1">
      <alignment horizontal="right"/>
    </xf>
    <xf numFmtId="0" fontId="6" fillId="0" borderId="0" xfId="0" quotePrefix="1" applyFont="1" applyAlignment="1">
      <alignment horizontal="left" vertical="top" wrapText="1"/>
    </xf>
    <xf numFmtId="0" fontId="6" fillId="0" borderId="0" xfId="0" applyFont="1" applyAlignment="1">
      <alignment horizontal="left" vertical="top" wrapText="1"/>
    </xf>
    <xf numFmtId="175" fontId="4" fillId="0" borderId="0" xfId="13" applyNumberFormat="1" applyFont="1" applyFill="1" applyAlignment="1" applyProtection="1">
      <alignment horizontal="right"/>
      <protection locked="0"/>
    </xf>
    <xf numFmtId="175" fontId="4" fillId="0" borderId="0" xfId="39" applyNumberFormat="1" applyFont="1" applyFill="1" applyAlignment="1"/>
    <xf numFmtId="49" fontId="4" fillId="0" borderId="0" xfId="45" applyNumberFormat="1" applyFont="1" applyFill="1" applyAlignment="1">
      <alignment horizontal="left" vertical="top"/>
    </xf>
    <xf numFmtId="0" fontId="6" fillId="0" borderId="0" xfId="38" applyFont="1" applyFill="1" applyAlignment="1">
      <alignment horizontal="left"/>
    </xf>
    <xf numFmtId="175" fontId="82" fillId="0" borderId="0" xfId="13" applyNumberFormat="1" applyFont="1" applyFill="1" applyAlignment="1" applyProtection="1">
      <alignment horizontal="right"/>
      <protection locked="0"/>
    </xf>
    <xf numFmtId="0" fontId="4" fillId="0" borderId="0" xfId="13" applyFont="1" applyFill="1" applyAlignment="1">
      <alignment horizontal="left" vertical="top"/>
    </xf>
    <xf numFmtId="0" fontId="4" fillId="0" borderId="0" xfId="13" applyFont="1" applyFill="1" applyAlignment="1">
      <alignment horizontal="left" wrapText="1"/>
    </xf>
    <xf numFmtId="0" fontId="4" fillId="0" borderId="0" xfId="13" applyFont="1" applyFill="1" applyAlignment="1">
      <alignment horizontal="left"/>
    </xf>
    <xf numFmtId="4" fontId="82" fillId="0" borderId="0" xfId="13" applyNumberFormat="1" applyFont="1" applyFill="1" applyAlignment="1" applyProtection="1">
      <alignment horizontal="right"/>
      <protection locked="0"/>
    </xf>
    <xf numFmtId="0" fontId="82" fillId="0" borderId="0" xfId="13" applyNumberFormat="1" applyFont="1" applyFill="1" applyAlignment="1" applyProtection="1">
      <alignment horizontal="right"/>
      <protection locked="0"/>
    </xf>
    <xf numFmtId="0" fontId="79" fillId="10" borderId="33" xfId="34" applyFont="1" applyFill="1" applyBorder="1" applyAlignment="1">
      <alignment horizontal="left"/>
    </xf>
    <xf numFmtId="0" fontId="80" fillId="10" borderId="33" xfId="34" applyFont="1" applyFill="1" applyBorder="1" applyAlignment="1">
      <alignment horizontal="left"/>
    </xf>
    <xf numFmtId="44" fontId="85" fillId="10" borderId="33" xfId="35" applyFont="1" applyFill="1" applyBorder="1"/>
    <xf numFmtId="0" fontId="4" fillId="0" borderId="0" xfId="45" applyFont="1" applyAlignment="1">
      <alignment horizontal="left" vertical="top"/>
    </xf>
    <xf numFmtId="2" fontId="68" fillId="0" borderId="0" xfId="46" applyNumberFormat="1" applyFont="1" applyAlignment="1">
      <alignment horizontal="left" vertical="top"/>
    </xf>
    <xf numFmtId="175" fontId="60" fillId="0" borderId="0" xfId="13" applyNumberFormat="1" applyFont="1" applyFill="1" applyAlignment="1" applyProtection="1">
      <protection locked="0"/>
    </xf>
    <xf numFmtId="176" fontId="68" fillId="0" borderId="0" xfId="0" applyNumberFormat="1" applyFont="1" applyAlignment="1">
      <alignment horizontal="right" vertical="top"/>
    </xf>
    <xf numFmtId="0" fontId="4" fillId="0" borderId="0" xfId="38" applyFont="1" applyFill="1" applyAlignment="1">
      <alignment horizontal="left" vertical="top"/>
    </xf>
    <xf numFmtId="181" fontId="82" fillId="0" borderId="0" xfId="13" applyNumberFormat="1" applyFont="1" applyFill="1" applyAlignment="1" applyProtection="1">
      <alignment horizontal="left"/>
      <protection locked="0"/>
    </xf>
    <xf numFmtId="0" fontId="68" fillId="0" borderId="0" xfId="38" applyFont="1" applyFill="1" applyAlignment="1">
      <alignment horizontal="left"/>
    </xf>
    <xf numFmtId="175" fontId="68" fillId="0" borderId="0" xfId="13" applyNumberFormat="1" applyFont="1" applyFill="1" applyAlignment="1" applyProtection="1">
      <protection locked="0"/>
    </xf>
    <xf numFmtId="181" fontId="68" fillId="0" borderId="0" xfId="39" applyNumberFormat="1" applyFont="1" applyFill="1" applyAlignment="1"/>
    <xf numFmtId="0" fontId="68" fillId="0" borderId="0" xfId="38" applyFont="1" applyFill="1" applyAlignment="1">
      <alignment horizontal="left" vertical="top" wrapText="1"/>
    </xf>
    <xf numFmtId="0" fontId="68" fillId="0" borderId="0" xfId="45" applyFont="1" applyAlignment="1">
      <alignment horizontal="left"/>
    </xf>
    <xf numFmtId="0" fontId="68" fillId="0" borderId="0" xfId="45" applyFont="1"/>
    <xf numFmtId="0" fontId="60" fillId="0" borderId="0" xfId="38" applyFont="1" applyFill="1" applyAlignment="1" applyProtection="1">
      <alignment horizontal="left" vertical="top" wrapText="1"/>
    </xf>
    <xf numFmtId="0" fontId="4" fillId="0" borderId="0" xfId="0" applyFont="1" applyAlignment="1" applyProtection="1">
      <alignment horizontal="left" vertical="top" wrapText="1"/>
    </xf>
    <xf numFmtId="0" fontId="60" fillId="0" borderId="0" xfId="0" applyNumberFormat="1" applyFont="1" applyAlignment="1" applyProtection="1">
      <alignment horizontal="left" vertical="top" wrapText="1"/>
    </xf>
    <xf numFmtId="0" fontId="60" fillId="0" borderId="0" xfId="0" applyFont="1" applyAlignment="1" applyProtection="1">
      <alignment horizontal="left" vertical="top" wrapText="1"/>
    </xf>
    <xf numFmtId="49" fontId="4" fillId="0" borderId="0" xfId="43" applyNumberFormat="1" applyFont="1" applyAlignment="1">
      <alignment horizontal="left" vertical="top" wrapText="1"/>
    </xf>
    <xf numFmtId="0" fontId="4" fillId="0" borderId="0" xfId="47" applyFont="1" applyAlignment="1">
      <alignment horizontal="left" vertical="top" wrapText="1"/>
    </xf>
    <xf numFmtId="49" fontId="60" fillId="0" borderId="0" xfId="0" applyNumberFormat="1" applyFont="1" applyFill="1" applyAlignment="1" applyProtection="1">
      <alignment horizontal="left" vertical="top"/>
    </xf>
    <xf numFmtId="0" fontId="60" fillId="0" borderId="0" xfId="38" applyFont="1" applyFill="1" applyAlignment="1" applyProtection="1">
      <alignment horizontal="left" wrapText="1"/>
    </xf>
    <xf numFmtId="4" fontId="60" fillId="0" borderId="0" xfId="13" applyNumberFormat="1" applyFont="1" applyFill="1" applyAlignment="1" applyProtection="1"/>
    <xf numFmtId="176" fontId="69" fillId="0" borderId="0" xfId="13" applyNumberFormat="1" applyFont="1" applyFill="1" applyAlignment="1" applyProtection="1"/>
    <xf numFmtId="0" fontId="61" fillId="0" borderId="0" xfId="0" applyFont="1" applyAlignment="1" applyProtection="1">
      <alignment horizontal="left" vertical="top" wrapText="1"/>
    </xf>
    <xf numFmtId="0" fontId="44" fillId="0" borderId="0" xfId="0" applyFont="1" applyAlignment="1">
      <alignment horizontal="left" vertical="top" wrapText="1"/>
    </xf>
    <xf numFmtId="0" fontId="44" fillId="0" borderId="0" xfId="13" applyFont="1" applyFill="1" applyAlignment="1">
      <alignment horizontal="left"/>
    </xf>
    <xf numFmtId="0" fontId="44" fillId="0" borderId="0" xfId="13" applyFont="1" applyFill="1"/>
    <xf numFmtId="0" fontId="4" fillId="0" borderId="0" xfId="0" applyFont="1" applyAlignment="1" applyProtection="1">
      <alignment horizontal="left" vertical="top"/>
    </xf>
    <xf numFmtId="0" fontId="4" fillId="0" borderId="0" xfId="0" applyFont="1" applyFill="1" applyAlignment="1">
      <alignment horizontal="left" vertical="top" wrapText="1"/>
    </xf>
    <xf numFmtId="4" fontId="4" fillId="0" borderId="0" xfId="13" applyNumberFormat="1" applyFont="1" applyFill="1" applyAlignment="1" applyProtection="1">
      <alignment horizontal="left"/>
      <protection locked="0"/>
    </xf>
    <xf numFmtId="0" fontId="71" fillId="0" borderId="0" xfId="43" applyFont="1" applyAlignment="1">
      <alignment horizontal="left" vertical="top"/>
    </xf>
    <xf numFmtId="49" fontId="4" fillId="0" borderId="0" xfId="48" applyNumberFormat="1" applyFont="1" applyAlignment="1">
      <alignment horizontal="left" vertical="top"/>
    </xf>
    <xf numFmtId="0" fontId="6" fillId="0" borderId="0" xfId="38" applyFont="1" applyAlignment="1">
      <alignment horizontal="left" vertical="top" wrapText="1"/>
    </xf>
    <xf numFmtId="181" fontId="82" fillId="0" borderId="0" xfId="13" applyNumberFormat="1" applyFont="1" applyAlignment="1" applyProtection="1">
      <alignment horizontal="right"/>
      <protection locked="0"/>
    </xf>
    <xf numFmtId="0" fontId="60" fillId="0" borderId="0" xfId="44" applyFont="1" applyAlignment="1">
      <alignment horizontal="left" vertical="center" wrapText="1"/>
    </xf>
    <xf numFmtId="0" fontId="60" fillId="0" borderId="0" xfId="44" applyFont="1" applyAlignment="1">
      <alignment horizontal="left" vertical="top" wrapText="1"/>
    </xf>
    <xf numFmtId="0" fontId="4" fillId="0" borderId="0" xfId="13" applyAlignment="1">
      <alignment horizontal="left"/>
    </xf>
    <xf numFmtId="0" fontId="4" fillId="0" borderId="0" xfId="13"/>
    <xf numFmtId="0" fontId="4" fillId="0" borderId="0" xfId="13" applyNumberFormat="1" applyFont="1" applyFill="1" applyAlignment="1" applyProtection="1">
      <alignment horizontal="right"/>
      <protection locked="0"/>
    </xf>
    <xf numFmtId="2" fontId="82" fillId="0" borderId="0" xfId="39" applyNumberFormat="1" applyFont="1" applyFill="1" applyAlignment="1"/>
    <xf numFmtId="44" fontId="77" fillId="0" borderId="2" xfId="35" applyFont="1" applyBorder="1" applyAlignment="1">
      <alignment horizontal="left" wrapText="1"/>
    </xf>
    <xf numFmtId="4" fontId="74" fillId="0" borderId="2" xfId="34" quotePrefix="1" applyNumberFormat="1" applyFont="1" applyFill="1" applyBorder="1" applyAlignment="1">
      <alignment horizontal="left" vertical="top" wrapText="1"/>
    </xf>
    <xf numFmtId="4" fontId="77" fillId="0" borderId="2" xfId="0" applyNumberFormat="1" applyFont="1" applyFill="1" applyBorder="1" applyAlignment="1">
      <alignment horizontal="left" vertical="top" wrapText="1"/>
    </xf>
    <xf numFmtId="4" fontId="77" fillId="0" borderId="2" xfId="34" applyNumberFormat="1" applyFont="1" applyBorder="1" applyAlignment="1">
      <alignment horizontal="left" wrapText="1"/>
    </xf>
    <xf numFmtId="44" fontId="77" fillId="0" borderId="2" xfId="23" applyNumberFormat="1" applyFont="1" applyBorder="1" applyAlignment="1">
      <alignment horizontal="right" wrapText="1"/>
    </xf>
    <xf numFmtId="44" fontId="85" fillId="10" borderId="2" xfId="35" applyFont="1" applyFill="1" applyBorder="1"/>
    <xf numFmtId="175" fontId="79" fillId="10" borderId="2" xfId="34" applyNumberFormat="1" applyFont="1" applyFill="1" applyBorder="1"/>
    <xf numFmtId="49" fontId="4" fillId="0" borderId="0" xfId="13" applyNumberFormat="1" applyFont="1" applyAlignment="1">
      <alignment horizontal="left" vertical="top"/>
    </xf>
    <xf numFmtId="176" fontId="4" fillId="0" borderId="0" xfId="13" applyNumberFormat="1" applyFont="1" applyAlignment="1" applyProtection="1">
      <alignment horizontal="right"/>
      <protection locked="0"/>
    </xf>
    <xf numFmtId="181" fontId="4" fillId="0" borderId="0" xfId="13" applyNumberFormat="1" applyFont="1" applyFill="1" applyAlignment="1" applyProtection="1">
      <alignment horizontal="right"/>
      <protection locked="0"/>
    </xf>
    <xf numFmtId="181" fontId="4" fillId="0" borderId="0" xfId="50" applyNumberFormat="1" applyFont="1" applyFill="1" applyAlignment="1"/>
    <xf numFmtId="181" fontId="4" fillId="0" borderId="0" xfId="39" applyNumberFormat="1" applyFont="1" applyFill="1" applyAlignment="1"/>
    <xf numFmtId="176" fontId="4" fillId="0" borderId="0" xfId="45" applyNumberFormat="1" applyFont="1" applyAlignment="1">
      <alignment horizontal="right" vertical="center"/>
    </xf>
    <xf numFmtId="176" fontId="4" fillId="0" borderId="0" xfId="44" applyNumberFormat="1" applyFont="1" applyFill="1" applyAlignment="1">
      <alignment horizontal="center"/>
    </xf>
    <xf numFmtId="0" fontId="4" fillId="0" borderId="0" xfId="44" applyFont="1" applyFill="1" applyProtection="1">
      <protection locked="0"/>
    </xf>
    <xf numFmtId="0" fontId="79" fillId="0" borderId="36" xfId="34" applyFont="1" applyFill="1" applyBorder="1" applyAlignment="1">
      <alignment horizontal="left"/>
    </xf>
    <xf numFmtId="0" fontId="80" fillId="0" borderId="36" xfId="34" applyFont="1" applyFill="1" applyBorder="1" applyAlignment="1">
      <alignment horizontal="left"/>
    </xf>
    <xf numFmtId="44" fontId="85" fillId="0" borderId="36" xfId="35" applyFont="1" applyFill="1" applyBorder="1"/>
    <xf numFmtId="175" fontId="79" fillId="0" borderId="36" xfId="34" applyNumberFormat="1" applyFont="1" applyFill="1" applyBorder="1"/>
    <xf numFmtId="0" fontId="4" fillId="0" borderId="0" xfId="45" applyFont="1" applyAlignment="1">
      <alignment horizontal="left" vertical="top" wrapText="1"/>
    </xf>
    <xf numFmtId="170" fontId="33" fillId="0" borderId="0" xfId="45" applyNumberFormat="1" applyFont="1" applyAlignment="1" applyProtection="1">
      <alignment horizontal="right"/>
      <protection locked="0"/>
    </xf>
    <xf numFmtId="49" fontId="8" fillId="0" borderId="0" xfId="13" applyNumberFormat="1" applyFont="1" applyAlignment="1">
      <alignment horizontal="left" vertical="top"/>
    </xf>
    <xf numFmtId="0" fontId="6" fillId="0" borderId="0" xfId="0" quotePrefix="1" applyNumberFormat="1" applyFont="1" applyAlignment="1">
      <alignment horizontal="left" vertical="top" wrapText="1"/>
    </xf>
    <xf numFmtId="0" fontId="33" fillId="0" borderId="0" xfId="45" applyFont="1" applyAlignment="1">
      <alignment horizontal="left" wrapText="1"/>
    </xf>
    <xf numFmtId="0" fontId="4" fillId="0" borderId="0" xfId="45" applyFont="1" applyAlignment="1">
      <alignment horizontal="left"/>
    </xf>
    <xf numFmtId="0" fontId="4" fillId="0" borderId="0" xfId="45" applyFont="1"/>
    <xf numFmtId="170" fontId="4" fillId="11" borderId="6" xfId="0" applyNumberFormat="1" applyFont="1" applyFill="1" applyBorder="1" applyAlignment="1" applyProtection="1">
      <alignment horizontal="right" wrapText="1"/>
      <protection locked="0"/>
    </xf>
    <xf numFmtId="0" fontId="5" fillId="11" borderId="0" xfId="0" applyFont="1" applyFill="1"/>
    <xf numFmtId="0" fontId="2" fillId="0" borderId="0" xfId="0" applyNumberFormat="1" applyFont="1" applyBorder="1" applyAlignment="1">
      <alignment horizontal="right"/>
    </xf>
    <xf numFmtId="0" fontId="0" fillId="12" borderId="0" xfId="0" quotePrefix="1" applyFont="1" applyFill="1" applyBorder="1" applyAlignment="1">
      <alignment horizontal="left"/>
    </xf>
    <xf numFmtId="0" fontId="5" fillId="12" borderId="0" xfId="0" applyNumberFormat="1" applyFont="1" applyFill="1" applyBorder="1"/>
    <xf numFmtId="170" fontId="6" fillId="12" borderId="0" xfId="0" applyNumberFormat="1" applyFont="1" applyFill="1" applyBorder="1" applyAlignment="1">
      <alignment horizontal="center"/>
    </xf>
    <xf numFmtId="0" fontId="6" fillId="12" borderId="0" xfId="0" quotePrefix="1" applyFont="1" applyFill="1" applyBorder="1" applyAlignment="1">
      <alignment horizontal="left"/>
    </xf>
    <xf numFmtId="0" fontId="7" fillId="12" borderId="0" xfId="0" applyNumberFormat="1" applyFont="1" applyFill="1" applyBorder="1"/>
    <xf numFmtId="0" fontId="5" fillId="12" borderId="0" xfId="0" quotePrefix="1" applyFont="1" applyFill="1" applyBorder="1" applyAlignment="1">
      <alignment horizontal="left"/>
    </xf>
    <xf numFmtId="0" fontId="26" fillId="12" borderId="0" xfId="0" applyNumberFormat="1" applyFont="1" applyFill="1" applyBorder="1"/>
    <xf numFmtId="170" fontId="5" fillId="12" borderId="0" xfId="0" applyNumberFormat="1" applyFont="1" applyFill="1" applyBorder="1" applyAlignment="1">
      <alignment horizontal="center"/>
    </xf>
    <xf numFmtId="170" fontId="6" fillId="0" borderId="0" xfId="0" applyNumberFormat="1" applyFont="1" applyFill="1" applyBorder="1" applyAlignment="1" applyProtection="1">
      <alignment horizontal="right"/>
      <protection locked="0"/>
    </xf>
    <xf numFmtId="0" fontId="0" fillId="0" borderId="0" xfId="0" applyNumberFormat="1" applyFont="1" applyBorder="1"/>
    <xf numFmtId="0" fontId="7" fillId="12" borderId="0" xfId="0" applyFont="1" applyFill="1" applyBorder="1"/>
    <xf numFmtId="170" fontId="7" fillId="12" borderId="0" xfId="0" applyNumberFormat="1" applyFont="1" applyFill="1" applyBorder="1" applyAlignment="1">
      <alignment horizontal="right" vertical="center"/>
    </xf>
    <xf numFmtId="0" fontId="5" fillId="12" borderId="0" xfId="0" applyFont="1" applyFill="1" applyBorder="1" applyAlignment="1">
      <alignment horizontal="left"/>
    </xf>
    <xf numFmtId="0" fontId="7" fillId="12" borderId="0" xfId="0" applyNumberFormat="1" applyFont="1" applyFill="1" applyBorder="1" applyAlignment="1">
      <alignment horizontal="right"/>
    </xf>
    <xf numFmtId="170" fontId="6" fillId="12" borderId="0" xfId="0" applyNumberFormat="1" applyFont="1" applyFill="1" applyBorder="1"/>
    <xf numFmtId="170" fontId="5" fillId="12" borderId="0" xfId="0" applyNumberFormat="1" applyFont="1" applyFill="1" applyBorder="1"/>
    <xf numFmtId="4" fontId="38" fillId="0" borderId="0" xfId="0" applyNumberFormat="1" applyFont="1" applyFill="1" applyBorder="1" applyAlignment="1">
      <alignment horizontal="right" vertical="top"/>
    </xf>
    <xf numFmtId="0" fontId="38" fillId="0" borderId="0" xfId="0" applyFont="1" applyFill="1" applyBorder="1" applyAlignment="1">
      <alignment vertical="top"/>
    </xf>
    <xf numFmtId="4" fontId="38" fillId="0" borderId="0" xfId="0" applyNumberFormat="1" applyFont="1" applyBorder="1" applyAlignment="1">
      <alignment horizontal="right" vertical="top"/>
    </xf>
    <xf numFmtId="0" fontId="39" fillId="0" borderId="0" xfId="0" applyFont="1" applyFill="1" applyBorder="1" applyAlignment="1">
      <alignment horizontal="right" vertical="top" wrapText="1"/>
    </xf>
    <xf numFmtId="0" fontId="39" fillId="0" borderId="0" xfId="0" applyFont="1" applyFill="1" applyBorder="1" applyAlignment="1">
      <alignment horizontal="center" vertical="top" wrapText="1"/>
    </xf>
    <xf numFmtId="0" fontId="4" fillId="0" borderId="0" xfId="0" applyFont="1" applyFill="1" applyBorder="1" applyAlignment="1" applyProtection="1">
      <alignment horizontal="justify" vertical="top"/>
    </xf>
    <xf numFmtId="2" fontId="4" fillId="0" borderId="0" xfId="0" applyNumberFormat="1" applyFont="1" applyFill="1" applyBorder="1" applyAlignment="1">
      <alignment horizontal="right" vertical="top" wrapText="1" indent="1"/>
    </xf>
    <xf numFmtId="2" fontId="4" fillId="0" borderId="0" xfId="0" applyNumberFormat="1" applyFont="1" applyFill="1" applyBorder="1" applyAlignment="1">
      <alignment horizontal="left" vertical="top" wrapText="1" indent="1"/>
    </xf>
    <xf numFmtId="0" fontId="8" fillId="0" borderId="0" xfId="0" applyFont="1" applyFill="1" applyBorder="1" applyAlignment="1">
      <alignment horizontal="center" vertical="top" wrapText="1"/>
    </xf>
    <xf numFmtId="0" fontId="4" fillId="0" borderId="0" xfId="0" applyFont="1" applyFill="1" applyBorder="1" applyAlignment="1" applyProtection="1">
      <alignment vertical="top"/>
    </xf>
    <xf numFmtId="0" fontId="8" fillId="0" borderId="0" xfId="0" applyFont="1" applyFill="1" applyBorder="1" applyAlignment="1" applyProtection="1">
      <alignment vertical="top" wrapText="1"/>
    </xf>
    <xf numFmtId="0" fontId="4" fillId="0" borderId="0" xfId="0" applyFont="1" applyFill="1" applyBorder="1" applyAlignment="1" applyProtection="1">
      <alignment horizontal="right" vertical="top" wrapText="1"/>
    </xf>
    <xf numFmtId="4" fontId="4" fillId="0" borderId="0" xfId="22" applyNumberFormat="1" applyFont="1" applyFill="1" applyBorder="1" applyAlignment="1" applyProtection="1">
      <alignment vertical="top"/>
      <protection locked="0"/>
    </xf>
    <xf numFmtId="4" fontId="4" fillId="0" borderId="0" xfId="22" applyNumberFormat="1" applyFont="1" applyFill="1" applyBorder="1" applyAlignment="1" applyProtection="1">
      <alignment horizontal="right" vertical="top"/>
      <protection locked="0"/>
    </xf>
    <xf numFmtId="170" fontId="4" fillId="0" borderId="0" xfId="23" applyNumberFormat="1" applyFont="1" applyFill="1" applyBorder="1" applyAlignment="1" applyProtection="1">
      <alignment vertical="top"/>
      <protection locked="0"/>
    </xf>
    <xf numFmtId="0" fontId="38" fillId="0" borderId="0" xfId="0" applyFont="1" applyFill="1" applyBorder="1" applyAlignment="1" applyProtection="1">
      <alignment vertical="top"/>
    </xf>
    <xf numFmtId="0" fontId="38" fillId="0" borderId="0" xfId="0" applyFont="1" applyFill="1" applyBorder="1" applyAlignment="1" applyProtection="1">
      <alignment horizontal="right"/>
    </xf>
    <xf numFmtId="4" fontId="38" fillId="0" borderId="0" xfId="0" applyNumberFormat="1" applyFont="1" applyFill="1" applyBorder="1" applyProtection="1">
      <protection locked="0"/>
    </xf>
    <xf numFmtId="0" fontId="38" fillId="0" borderId="0" xfId="0" applyFont="1" applyFill="1" applyBorder="1" applyProtection="1">
      <protection locked="0"/>
    </xf>
    <xf numFmtId="0" fontId="38" fillId="0" borderId="0" xfId="0" applyFont="1" applyFill="1" applyBorder="1" applyAlignment="1" applyProtection="1">
      <alignment horizontal="left"/>
    </xf>
    <xf numFmtId="4" fontId="38" fillId="0" borderId="0" xfId="0" applyNumberFormat="1" applyFont="1" applyFill="1" applyBorder="1" applyAlignment="1" applyProtection="1">
      <alignment horizontal="right"/>
      <protection locked="0"/>
    </xf>
    <xf numFmtId="4" fontId="37" fillId="0" borderId="4" xfId="0" applyNumberFormat="1" applyFont="1" applyFill="1" applyBorder="1" applyAlignment="1">
      <alignment horizontal="center" vertical="top"/>
    </xf>
    <xf numFmtId="0" fontId="38" fillId="0" borderId="0" xfId="0" applyFont="1" applyBorder="1" applyAlignment="1">
      <alignment vertical="top"/>
    </xf>
    <xf numFmtId="4" fontId="38" fillId="0" borderId="0" xfId="0" applyNumberFormat="1" applyFont="1" applyFill="1" applyBorder="1" applyAlignment="1">
      <alignment horizontal="right"/>
    </xf>
    <xf numFmtId="4" fontId="38" fillId="0" borderId="0" xfId="0" applyNumberFormat="1" applyFont="1" applyBorder="1" applyAlignment="1">
      <alignment horizontal="right"/>
    </xf>
    <xf numFmtId="4" fontId="4" fillId="0" borderId="0" xfId="0" applyNumberFormat="1" applyFont="1" applyBorder="1" applyAlignment="1"/>
    <xf numFmtId="4" fontId="37" fillId="0" borderId="0" xfId="0" applyNumberFormat="1" applyFont="1" applyFill="1" applyBorder="1" applyAlignment="1">
      <alignment horizontal="center" vertical="top"/>
    </xf>
    <xf numFmtId="4" fontId="4" fillId="0" borderId="0" xfId="0" applyNumberFormat="1" applyFont="1" applyBorder="1"/>
    <xf numFmtId="0" fontId="38" fillId="0" borderId="0" xfId="0" applyFont="1" applyFill="1" applyBorder="1" applyProtection="1"/>
    <xf numFmtId="0" fontId="4" fillId="0" borderId="0" xfId="0" applyFont="1" applyFill="1" applyBorder="1" applyAlignment="1">
      <alignment horizontal="left" vertical="top" shrinkToFit="1"/>
    </xf>
    <xf numFmtId="4" fontId="87" fillId="0" borderId="0" xfId="0" applyNumberFormat="1" applyFont="1" applyFill="1" applyBorder="1" applyAlignment="1">
      <alignment vertical="top"/>
    </xf>
    <xf numFmtId="4" fontId="87" fillId="0" borderId="0" xfId="0" applyNumberFormat="1" applyFont="1" applyFill="1" applyBorder="1" applyAlignment="1">
      <alignment horizontal="right" vertical="top"/>
    </xf>
    <xf numFmtId="4" fontId="87" fillId="0" borderId="0" xfId="0" applyNumberFormat="1" applyFont="1" applyFill="1" applyBorder="1" applyAlignment="1">
      <alignment horizontal="right"/>
    </xf>
    <xf numFmtId="0" fontId="4" fillId="0" borderId="0" xfId="0" applyFont="1" applyFill="1" applyBorder="1" applyAlignment="1">
      <alignment horizontal="right" vertical="top" shrinkToFit="1"/>
    </xf>
    <xf numFmtId="0" fontId="38" fillId="0" borderId="0" xfId="0" applyFont="1" applyFill="1" applyBorder="1" applyAlignment="1"/>
    <xf numFmtId="0" fontId="38" fillId="0" borderId="0" xfId="0" quotePrefix="1" applyFont="1" applyFill="1" applyBorder="1" applyAlignment="1"/>
    <xf numFmtId="0" fontId="4" fillId="5" borderId="5" xfId="0" applyFont="1" applyFill="1" applyBorder="1" applyAlignment="1" applyProtection="1">
      <alignment vertical="top"/>
    </xf>
    <xf numFmtId="0" fontId="8" fillId="5" borderId="6" xfId="0" applyFont="1" applyFill="1" applyBorder="1" applyAlignment="1" applyProtection="1">
      <alignment horizontal="left" wrapText="1"/>
    </xf>
    <xf numFmtId="4" fontId="8" fillId="5" borderId="6" xfId="22" applyNumberFormat="1" applyFont="1" applyFill="1" applyBorder="1" applyAlignment="1" applyProtection="1">
      <alignment horizontal="right" vertical="top"/>
      <protection locked="0"/>
    </xf>
    <xf numFmtId="0" fontId="0" fillId="4" borderId="0" xfId="0" applyFill="1"/>
    <xf numFmtId="0" fontId="8" fillId="4" borderId="0" xfId="0" applyFont="1" applyFill="1" applyAlignment="1">
      <alignment vertical="top" wrapText="1" shrinkToFit="1"/>
    </xf>
    <xf numFmtId="0" fontId="7" fillId="0" borderId="0" xfId="0" applyFont="1" applyFill="1" applyAlignment="1">
      <alignment vertical="top" wrapText="1" shrinkToFit="1"/>
    </xf>
    <xf numFmtId="0" fontId="0" fillId="0" borderId="0" xfId="0" applyAlignment="1">
      <alignment vertical="top" wrapText="1" shrinkToFit="1"/>
    </xf>
    <xf numFmtId="0" fontId="0" fillId="0" borderId="0" xfId="0" applyFont="1" applyAlignment="1">
      <alignment vertical="top" wrapText="1" shrinkToFit="1"/>
    </xf>
    <xf numFmtId="0" fontId="6" fillId="0" borderId="0" xfId="0" applyFont="1" applyAlignment="1">
      <alignment vertical="top" wrapText="1" shrinkToFit="1"/>
    </xf>
    <xf numFmtId="0" fontId="7" fillId="4" borderId="0" xfId="0" applyFont="1" applyFill="1" applyAlignment="1">
      <alignment vertical="top" wrapText="1" shrinkToFit="1"/>
    </xf>
    <xf numFmtId="49" fontId="4" fillId="0" borderId="0" xfId="12" applyNumberFormat="1" applyFont="1" applyFill="1" applyBorder="1" applyAlignment="1">
      <alignment horizontal="left" vertical="top" wrapText="1" shrinkToFit="1"/>
    </xf>
    <xf numFmtId="49" fontId="4" fillId="0" borderId="0" xfId="12" quotePrefix="1" applyNumberFormat="1" applyFont="1" applyFill="1" applyBorder="1" applyAlignment="1">
      <alignment horizontal="left" vertical="top" wrapText="1" shrinkToFit="1"/>
    </xf>
    <xf numFmtId="0" fontId="4" fillId="0" borderId="0" xfId="12" applyFont="1" applyFill="1" applyBorder="1" applyAlignment="1">
      <alignment vertical="top" wrapText="1" shrinkToFit="1"/>
    </xf>
    <xf numFmtId="0" fontId="4" fillId="0" borderId="0" xfId="12" applyFont="1" applyAlignment="1">
      <alignment vertical="top" wrapText="1" shrinkToFit="1"/>
    </xf>
    <xf numFmtId="0" fontId="7" fillId="0" borderId="0" xfId="0" applyFont="1" applyAlignment="1">
      <alignment vertical="top" wrapText="1" shrinkToFit="1"/>
    </xf>
    <xf numFmtId="0" fontId="11" fillId="0" borderId="0" xfId="0" applyFont="1" applyBorder="1" applyAlignment="1">
      <alignment vertical="top" wrapText="1" shrinkToFit="1"/>
    </xf>
    <xf numFmtId="0" fontId="11" fillId="0" borderId="0" xfId="0" applyFont="1" applyAlignment="1">
      <alignment vertical="top" wrapText="1" shrinkToFit="1"/>
    </xf>
    <xf numFmtId="0" fontId="4" fillId="0" borderId="0" xfId="0" quotePrefix="1" applyFont="1" applyAlignment="1">
      <alignment vertical="top" wrapText="1" shrinkToFit="1"/>
    </xf>
    <xf numFmtId="0" fontId="11" fillId="0" borderId="0" xfId="0" quotePrefix="1" applyFont="1" applyAlignment="1">
      <alignment vertical="top" wrapText="1" shrinkToFit="1"/>
    </xf>
    <xf numFmtId="0" fontId="4" fillId="0" borderId="0" xfId="0" applyFont="1" applyAlignment="1">
      <alignment horizontal="left" vertical="top" wrapText="1" shrinkToFit="1"/>
    </xf>
    <xf numFmtId="0" fontId="11" fillId="0" borderId="0" xfId="0" quotePrefix="1" applyFont="1" applyAlignment="1">
      <alignment horizontal="left" vertical="top" wrapText="1" shrinkToFit="1"/>
    </xf>
    <xf numFmtId="0" fontId="0" fillId="0" borderId="0" xfId="13" applyNumberFormat="1" applyFont="1" applyBorder="1"/>
    <xf numFmtId="0" fontId="4" fillId="13" borderId="0" xfId="0" applyFont="1" applyFill="1" applyAlignment="1">
      <alignment wrapText="1"/>
    </xf>
    <xf numFmtId="0" fontId="40" fillId="0" borderId="3" xfId="0" applyFont="1" applyFill="1" applyBorder="1" applyAlignment="1">
      <alignment horizontal="right" vertical="top" wrapText="1"/>
    </xf>
    <xf numFmtId="176" fontId="89" fillId="0" borderId="0" xfId="0" applyNumberFormat="1" applyFont="1" applyFill="1"/>
    <xf numFmtId="176" fontId="44" fillId="0" borderId="3" xfId="13" applyNumberFormat="1" applyFont="1" applyFill="1" applyBorder="1" applyAlignment="1" applyProtection="1">
      <alignment horizontal="right" vertical="top" wrapText="1"/>
      <protection locked="0"/>
    </xf>
    <xf numFmtId="176" fontId="44" fillId="0" borderId="0" xfId="0" applyNumberFormat="1" applyFont="1" applyFill="1" applyAlignment="1">
      <alignment horizontal="right" vertical="top" wrapText="1"/>
    </xf>
    <xf numFmtId="176" fontId="41" fillId="4" borderId="29" xfId="13" applyNumberFormat="1" applyFont="1" applyFill="1" applyBorder="1" applyAlignment="1" applyProtection="1">
      <alignment horizontal="right" vertical="top" wrapText="1"/>
      <protection locked="0"/>
    </xf>
    <xf numFmtId="176" fontId="44" fillId="0" borderId="23" xfId="13" applyNumberFormat="1" applyFont="1" applyFill="1" applyBorder="1" applyAlignment="1" applyProtection="1">
      <alignment horizontal="right" vertical="top" wrapText="1"/>
      <protection locked="0"/>
    </xf>
    <xf numFmtId="176" fontId="4" fillId="0" borderId="0" xfId="0" applyNumberFormat="1" applyFont="1" applyAlignment="1">
      <alignment horizontal="right"/>
    </xf>
    <xf numFmtId="181" fontId="79" fillId="10" borderId="33" xfId="34" applyNumberFormat="1" applyFont="1" applyFill="1" applyBorder="1"/>
    <xf numFmtId="176" fontId="6" fillId="0" borderId="0" xfId="38" applyNumberFormat="1" applyFont="1" applyFill="1" applyAlignment="1">
      <alignment horizontal="right" vertical="top" wrapText="1"/>
    </xf>
    <xf numFmtId="176" fontId="6" fillId="0" borderId="0" xfId="38" applyNumberFormat="1" applyFont="1" applyFill="1" applyAlignment="1">
      <alignment horizontal="right" wrapText="1"/>
    </xf>
    <xf numFmtId="176" fontId="60" fillId="0" borderId="2" xfId="34" applyNumberFormat="1" applyFont="1" applyBorder="1" applyAlignment="1">
      <alignment horizontal="right" wrapText="1"/>
    </xf>
    <xf numFmtId="176" fontId="79" fillId="10" borderId="33" xfId="34" applyNumberFormat="1" applyFont="1" applyFill="1" applyBorder="1"/>
    <xf numFmtId="176" fontId="79" fillId="10" borderId="33" xfId="34" applyNumberFormat="1" applyFont="1" applyFill="1" applyBorder="1" applyAlignment="1">
      <alignment horizontal="right"/>
    </xf>
    <xf numFmtId="0" fontId="4" fillId="0" borderId="0" xfId="49" applyNumberFormat="1" applyFont="1" applyFill="1" applyBorder="1" applyAlignment="1">
      <alignment horizontal="left" wrapText="1"/>
    </xf>
    <xf numFmtId="181" fontId="60" fillId="0" borderId="2" xfId="0" applyNumberFormat="1" applyFont="1" applyBorder="1" applyAlignment="1">
      <alignment horizontal="right" wrapText="1"/>
    </xf>
    <xf numFmtId="176" fontId="6" fillId="0" borderId="2" xfId="38" applyNumberFormat="1" applyFont="1" applyFill="1" applyBorder="1" applyAlignment="1"/>
    <xf numFmtId="176" fontId="60" fillId="0" borderId="2" xfId="0" applyNumberFormat="1" applyFont="1" applyBorder="1" applyAlignment="1">
      <alignment horizontal="right" wrapText="1"/>
    </xf>
    <xf numFmtId="176" fontId="60" fillId="0" borderId="35" xfId="45" applyNumberFormat="1" applyFont="1" applyBorder="1" applyAlignment="1">
      <alignment vertical="top"/>
    </xf>
    <xf numFmtId="176" fontId="60" fillId="0" borderId="0" xfId="45" applyNumberFormat="1" applyFont="1" applyBorder="1" applyAlignment="1">
      <alignment vertical="top"/>
    </xf>
    <xf numFmtId="0" fontId="19" fillId="0" borderId="0" xfId="0" applyFont="1" applyFill="1" applyBorder="1" applyAlignment="1">
      <alignment horizontal="left" wrapText="1"/>
    </xf>
    <xf numFmtId="0" fontId="4" fillId="0" borderId="0" xfId="0" applyFont="1" applyFill="1" applyAlignment="1">
      <alignment wrapText="1"/>
    </xf>
    <xf numFmtId="4" fontId="4" fillId="4" borderId="6" xfId="0" applyNumberFormat="1" applyFont="1" applyFill="1" applyBorder="1" applyAlignment="1" applyProtection="1">
      <alignment horizontal="right" wrapText="1"/>
      <protection locked="0"/>
    </xf>
    <xf numFmtId="0" fontId="38" fillId="0" borderId="0" xfId="0" applyFont="1" applyFill="1" applyBorder="1" applyAlignment="1">
      <alignment horizontal="center"/>
    </xf>
    <xf numFmtId="4" fontId="38" fillId="0" borderId="0" xfId="0" applyNumberFormat="1" applyFont="1" applyFill="1" applyBorder="1" applyAlignment="1">
      <alignment horizontal="center"/>
    </xf>
    <xf numFmtId="176" fontId="38" fillId="0" borderId="0" xfId="0" applyNumberFormat="1" applyFont="1" applyBorder="1" applyAlignment="1">
      <alignment horizontal="center"/>
    </xf>
    <xf numFmtId="0" fontId="39" fillId="0" borderId="28" xfId="0" applyFont="1" applyFill="1" applyBorder="1" applyAlignment="1">
      <alignment horizontal="center"/>
    </xf>
    <xf numFmtId="4" fontId="39" fillId="0" borderId="28" xfId="0" applyNumberFormat="1" applyFont="1" applyFill="1" applyBorder="1" applyAlignment="1">
      <alignment horizontal="center"/>
    </xf>
    <xf numFmtId="176" fontId="39" fillId="0" borderId="28" xfId="0" applyNumberFormat="1" applyFont="1" applyBorder="1" applyAlignment="1">
      <alignment horizontal="center"/>
    </xf>
    <xf numFmtId="0" fontId="39" fillId="0" borderId="3" xfId="0" applyFont="1" applyFill="1" applyBorder="1" applyAlignment="1">
      <alignment horizontal="center"/>
    </xf>
    <xf numFmtId="4" fontId="39" fillId="0" borderId="3" xfId="0" applyNumberFormat="1" applyFont="1" applyFill="1" applyBorder="1" applyAlignment="1">
      <alignment horizontal="center"/>
    </xf>
    <xf numFmtId="176" fontId="39" fillId="6" borderId="3" xfId="0" applyNumberFormat="1" applyFont="1" applyFill="1" applyBorder="1" applyAlignment="1">
      <alignment horizontal="center"/>
    </xf>
    <xf numFmtId="4" fontId="38" fillId="0" borderId="0" xfId="0" applyNumberFormat="1" applyFont="1" applyFill="1" applyBorder="1" applyAlignment="1"/>
    <xf numFmtId="0" fontId="38" fillId="0" borderId="0" xfId="0" applyFont="1" applyBorder="1" applyAlignment="1"/>
    <xf numFmtId="176" fontId="4" fillId="7" borderId="0" xfId="0" applyNumberFormat="1" applyFont="1" applyFill="1" applyBorder="1" applyAlignment="1" applyProtection="1">
      <alignment horizontal="center"/>
      <protection locked="0"/>
    </xf>
    <xf numFmtId="0" fontId="39" fillId="0" borderId="0" xfId="0" applyFont="1" applyFill="1" applyBorder="1" applyAlignment="1">
      <alignment horizontal="center"/>
    </xf>
    <xf numFmtId="4" fontId="39" fillId="0" borderId="0" xfId="0" applyNumberFormat="1" applyFont="1" applyFill="1" applyBorder="1" applyAlignment="1">
      <alignment horizontal="center"/>
    </xf>
    <xf numFmtId="176" fontId="39" fillId="0" borderId="0" xfId="0" applyNumberFormat="1" applyFont="1" applyFill="1" applyBorder="1" applyAlignment="1">
      <alignment horizontal="center"/>
    </xf>
    <xf numFmtId="0" fontId="39" fillId="0" borderId="29" xfId="0" applyFont="1" applyFill="1" applyBorder="1" applyAlignment="1">
      <alignment horizontal="center"/>
    </xf>
    <xf numFmtId="4" fontId="39" fillId="0" borderId="29" xfId="0" applyNumberFormat="1" applyFont="1" applyFill="1" applyBorder="1" applyAlignment="1">
      <alignment horizontal="center"/>
    </xf>
    <xf numFmtId="176" fontId="39" fillId="0" borderId="29" xfId="0" applyNumberFormat="1" applyFont="1" applyBorder="1" applyAlignment="1">
      <alignment horizontal="center"/>
    </xf>
    <xf numFmtId="176" fontId="38" fillId="0" borderId="0" xfId="0" applyNumberFormat="1" applyFont="1" applyFill="1" applyBorder="1" applyAlignment="1">
      <alignment horizontal="center"/>
    </xf>
    <xf numFmtId="176" fontId="4" fillId="8" borderId="0" xfId="0" applyNumberFormat="1" applyFont="1" applyFill="1" applyBorder="1" applyAlignment="1" applyProtection="1">
      <alignment horizontal="center"/>
      <protection locked="0"/>
    </xf>
    <xf numFmtId="176" fontId="4" fillId="0" borderId="0" xfId="0" applyNumberFormat="1" applyFont="1" applyFill="1" applyBorder="1" applyAlignment="1" applyProtection="1">
      <alignment horizontal="center"/>
      <protection locked="0"/>
    </xf>
    <xf numFmtId="178" fontId="38" fillId="0" borderId="0" xfId="0" applyNumberFormat="1" applyFont="1" applyFill="1" applyBorder="1" applyAlignment="1">
      <alignment horizontal="center"/>
    </xf>
    <xf numFmtId="0" fontId="32" fillId="0" borderId="0" xfId="0" applyFont="1" applyFill="1" applyBorder="1" applyAlignment="1">
      <alignment horizontal="center"/>
    </xf>
    <xf numFmtId="4" fontId="32" fillId="0" borderId="0" xfId="0" applyNumberFormat="1" applyFont="1" applyFill="1" applyBorder="1" applyAlignment="1">
      <alignment horizontal="center"/>
    </xf>
    <xf numFmtId="176" fontId="32" fillId="0" borderId="0" xfId="0" applyNumberFormat="1" applyFont="1" applyBorder="1" applyAlignment="1">
      <alignment horizontal="center"/>
    </xf>
    <xf numFmtId="0" fontId="4" fillId="0" borderId="0" xfId="27" applyFont="1" applyFill="1" applyBorder="1" applyProtection="1"/>
    <xf numFmtId="0" fontId="41" fillId="0" borderId="28" xfId="13" applyNumberFormat="1" applyFont="1" applyFill="1" applyBorder="1" applyAlignment="1" applyProtection="1">
      <alignment horizontal="right" vertical="top" wrapText="1"/>
      <protection locked="0"/>
    </xf>
    <xf numFmtId="3" fontId="47" fillId="4" borderId="0" xfId="0" applyNumberFormat="1" applyFont="1" applyFill="1" applyAlignment="1">
      <alignment horizontal="right" vertical="top" wrapText="1"/>
    </xf>
    <xf numFmtId="3" fontId="47" fillId="0" borderId="0" xfId="0" applyNumberFormat="1" applyFont="1" applyFill="1" applyAlignment="1">
      <alignment horizontal="right" vertical="top" wrapText="1"/>
    </xf>
    <xf numFmtId="3" fontId="60" fillId="9" borderId="31" xfId="34" applyNumberFormat="1" applyFont="1" applyFill="1" applyBorder="1" applyAlignment="1">
      <alignment horizontal="right" wrapText="1"/>
    </xf>
    <xf numFmtId="3" fontId="77" fillId="10" borderId="6" xfId="36" applyNumberFormat="1" applyFont="1" applyFill="1" applyBorder="1" applyAlignment="1" applyProtection="1">
      <alignment horizontal="right" wrapText="1"/>
    </xf>
    <xf numFmtId="3" fontId="77" fillId="0" borderId="2" xfId="34" applyNumberFormat="1" applyFont="1" applyBorder="1" applyAlignment="1">
      <alignment horizontal="right" wrapText="1"/>
    </xf>
    <xf numFmtId="3" fontId="74" fillId="0" borderId="2" xfId="34" applyNumberFormat="1" applyFont="1" applyBorder="1" applyAlignment="1">
      <alignment horizontal="justify" vertical="top" wrapText="1"/>
    </xf>
    <xf numFmtId="3" fontId="77" fillId="10" borderId="33" xfId="36" applyNumberFormat="1" applyFont="1" applyFill="1" applyBorder="1" applyAlignment="1" applyProtection="1">
      <alignment horizontal="right" wrapText="1"/>
    </xf>
    <xf numFmtId="3" fontId="77" fillId="0" borderId="0" xfId="36" applyNumberFormat="1" applyFont="1" applyFill="1" applyBorder="1" applyAlignment="1" applyProtection="1">
      <alignment horizontal="right" wrapText="1"/>
    </xf>
    <xf numFmtId="3" fontId="4" fillId="0" borderId="0" xfId="0" applyNumberFormat="1" applyFont="1" applyAlignment="1">
      <alignment horizontal="justify" wrapText="1"/>
    </xf>
    <xf numFmtId="3" fontId="80" fillId="10" borderId="2" xfId="34" applyNumberFormat="1" applyFont="1" applyFill="1" applyBorder="1" applyAlignment="1">
      <alignment horizontal="right"/>
    </xf>
    <xf numFmtId="3" fontId="79" fillId="10" borderId="2" xfId="34" applyNumberFormat="1" applyFont="1" applyFill="1" applyBorder="1"/>
    <xf numFmtId="3" fontId="77" fillId="0" borderId="2" xfId="34" applyNumberFormat="1" applyFont="1" applyFill="1" applyBorder="1" applyAlignment="1">
      <alignment horizontal="right" wrapText="1"/>
    </xf>
    <xf numFmtId="3" fontId="81" fillId="0" borderId="0" xfId="38" applyNumberFormat="1" applyFont="1" applyFill="1" applyAlignment="1">
      <alignment horizontal="right"/>
    </xf>
    <xf numFmtId="3" fontId="4" fillId="0" borderId="0" xfId="13" applyNumberFormat="1" applyFont="1"/>
    <xf numFmtId="3" fontId="82" fillId="0" borderId="0" xfId="13" applyNumberFormat="1" applyFont="1" applyFill="1" applyAlignment="1" applyProtection="1">
      <alignment horizontal="right"/>
      <protection locked="0"/>
    </xf>
    <xf numFmtId="3" fontId="83" fillId="0" borderId="0" xfId="13" applyNumberFormat="1" applyFont="1" applyFill="1" applyAlignment="1">
      <alignment horizontal="left"/>
    </xf>
    <xf numFmtId="3" fontId="82" fillId="0" borderId="0" xfId="13" applyNumberFormat="1" applyFont="1" applyFill="1" applyAlignment="1">
      <alignment horizontal="left"/>
    </xf>
    <xf numFmtId="3" fontId="82" fillId="0" borderId="0" xfId="13" applyNumberFormat="1" applyFont="1" applyFill="1" applyAlignment="1"/>
    <xf numFmtId="3" fontId="32" fillId="0" borderId="0" xfId="13" applyNumberFormat="1" applyFont="1" applyFill="1" applyAlignment="1" applyProtection="1">
      <alignment horizontal="right"/>
      <protection locked="0"/>
    </xf>
    <xf numFmtId="3" fontId="81" fillId="0" borderId="0" xfId="38" applyNumberFormat="1" applyFont="1" applyFill="1" applyAlignment="1">
      <alignment horizontal="left" vertical="top" wrapText="1"/>
    </xf>
    <xf numFmtId="3" fontId="82" fillId="0" borderId="0" xfId="0" applyNumberFormat="1" applyFont="1" applyFill="1" applyAlignment="1">
      <alignment wrapText="1"/>
    </xf>
    <xf numFmtId="3" fontId="4" fillId="0" borderId="0" xfId="0" applyNumberFormat="1" applyFont="1" applyFill="1" applyAlignment="1">
      <alignment horizontal="center"/>
    </xf>
    <xf numFmtId="3" fontId="4" fillId="0" borderId="0" xfId="0" applyNumberFormat="1" applyFont="1" applyAlignment="1">
      <alignment vertical="top"/>
    </xf>
    <xf numFmtId="3" fontId="4" fillId="0" borderId="0" xfId="44" applyNumberFormat="1" applyFont="1" applyBorder="1" applyAlignment="1">
      <alignment horizontal="right" wrapText="1"/>
    </xf>
    <xf numFmtId="3" fontId="4" fillId="0" borderId="0" xfId="44" applyNumberFormat="1" applyFont="1" applyFill="1" applyBorder="1" applyAlignment="1">
      <alignment horizontal="center" wrapText="1"/>
    </xf>
    <xf numFmtId="3" fontId="67" fillId="0" borderId="0" xfId="43" applyNumberFormat="1" applyFont="1" applyAlignment="1">
      <alignment horizontal="left" vertical="top"/>
    </xf>
    <xf numFmtId="3" fontId="4" fillId="0" borderId="0" xfId="42" applyNumberFormat="1" applyFont="1" applyAlignment="1">
      <alignment horizontal="right" vertical="top"/>
    </xf>
    <xf numFmtId="3" fontId="4" fillId="0" borderId="0" xfId="0" applyNumberFormat="1" applyFont="1" applyAlignment="1"/>
    <xf numFmtId="3" fontId="4" fillId="0" borderId="0" xfId="13" applyNumberFormat="1" applyFont="1" applyFill="1" applyAlignment="1" applyProtection="1">
      <alignment horizontal="right"/>
      <protection locked="0"/>
    </xf>
    <xf numFmtId="3" fontId="84" fillId="0" borderId="0" xfId="0" applyNumberFormat="1" applyFont="1" applyFill="1" applyBorder="1" applyAlignment="1" applyProtection="1">
      <alignment horizontal="right" vertical="center" wrapText="1"/>
    </xf>
    <xf numFmtId="3" fontId="79" fillId="10" borderId="33" xfId="34" applyNumberFormat="1" applyFont="1" applyFill="1" applyBorder="1"/>
    <xf numFmtId="3" fontId="68" fillId="0" borderId="0" xfId="38" applyNumberFormat="1" applyFont="1" applyFill="1" applyAlignment="1">
      <alignment horizontal="left" vertical="top" wrapText="1"/>
    </xf>
    <xf numFmtId="3" fontId="68" fillId="0" borderId="0" xfId="13" applyNumberFormat="1" applyFont="1" applyFill="1" applyAlignment="1" applyProtection="1">
      <alignment horizontal="left"/>
      <protection locked="0"/>
    </xf>
    <xf numFmtId="3" fontId="6" fillId="0" borderId="0" xfId="38" applyNumberFormat="1" applyFont="1" applyFill="1" applyAlignment="1">
      <alignment horizontal="left" vertical="top" wrapText="1"/>
    </xf>
    <xf numFmtId="3" fontId="6" fillId="0" borderId="0" xfId="38" applyNumberFormat="1" applyFont="1" applyFill="1" applyAlignment="1">
      <alignment horizontal="left" wrapText="1"/>
    </xf>
    <xf numFmtId="3" fontId="68" fillId="0" borderId="0" xfId="45" applyNumberFormat="1" applyFont="1"/>
    <xf numFmtId="3" fontId="60" fillId="0" borderId="0" xfId="13" applyNumberFormat="1" applyFont="1" applyFill="1" applyAlignment="1" applyProtection="1">
      <alignment horizontal="right"/>
    </xf>
    <xf numFmtId="3" fontId="44" fillId="0" borderId="0" xfId="13" applyNumberFormat="1" applyFont="1" applyFill="1"/>
    <xf numFmtId="3" fontId="71" fillId="0" borderId="0" xfId="43" applyNumberFormat="1" applyFont="1" applyAlignment="1">
      <alignment horizontal="left" vertical="top"/>
    </xf>
    <xf numFmtId="3" fontId="82" fillId="0" borderId="0" xfId="13" applyNumberFormat="1" applyFont="1" applyAlignment="1" applyProtection="1">
      <alignment horizontal="right"/>
      <protection locked="0"/>
    </xf>
    <xf numFmtId="3" fontId="81" fillId="0" borderId="0" xfId="38" applyNumberFormat="1" applyFont="1" applyAlignment="1">
      <alignment horizontal="left" vertical="top" wrapText="1"/>
    </xf>
    <xf numFmtId="3" fontId="4" fillId="0" borderId="0" xfId="13" applyNumberFormat="1"/>
    <xf numFmtId="3" fontId="60" fillId="0" borderId="0" xfId="0" applyNumberFormat="1" applyFont="1" applyBorder="1"/>
    <xf numFmtId="3" fontId="77" fillId="0" borderId="2" xfId="35" applyNumberFormat="1" applyFont="1" applyBorder="1" applyAlignment="1">
      <alignment horizontal="right" wrapText="1"/>
    </xf>
    <xf numFmtId="3" fontId="6" fillId="0" borderId="2" xfId="38" applyNumberFormat="1" applyFont="1" applyFill="1" applyBorder="1" applyAlignment="1">
      <alignment horizontal="right"/>
    </xf>
    <xf numFmtId="3" fontId="60" fillId="0" borderId="35" xfId="46" applyNumberFormat="1" applyFont="1" applyBorder="1" applyAlignment="1">
      <alignment horizontal="left" vertical="top"/>
    </xf>
    <xf numFmtId="3" fontId="60" fillId="0" borderId="0" xfId="46" applyNumberFormat="1" applyFont="1" applyBorder="1" applyAlignment="1">
      <alignment horizontal="left" vertical="top"/>
    </xf>
    <xf numFmtId="3" fontId="6" fillId="0" borderId="2" xfId="38" applyNumberFormat="1" applyFont="1" applyFill="1" applyBorder="1" applyAlignment="1"/>
    <xf numFmtId="3" fontId="0" fillId="0" borderId="0" xfId="0" applyNumberFormat="1" applyAlignment="1">
      <alignment horizontal="justify" wrapText="1"/>
    </xf>
    <xf numFmtId="3" fontId="79" fillId="0" borderId="36" xfId="34" applyNumberFormat="1" applyFont="1" applyFill="1" applyBorder="1"/>
    <xf numFmtId="3" fontId="33" fillId="0" borderId="0" xfId="45" applyNumberFormat="1" applyFont="1" applyAlignment="1">
      <alignment horizontal="center" wrapText="1"/>
    </xf>
    <xf numFmtId="3" fontId="4" fillId="0" borderId="0" xfId="45" applyNumberFormat="1" applyFont="1"/>
    <xf numFmtId="3" fontId="4" fillId="0" borderId="0" xfId="0" applyNumberFormat="1" applyFont="1" applyFill="1" applyAlignment="1">
      <alignment horizontal="left" wrapText="1"/>
    </xf>
    <xf numFmtId="176" fontId="68" fillId="0" borderId="0" xfId="0" applyNumberFormat="1" applyFont="1" applyFill="1" applyAlignment="1">
      <alignment horizontal="right" vertical="top"/>
    </xf>
    <xf numFmtId="181" fontId="79" fillId="0" borderId="33" xfId="34" applyNumberFormat="1" applyFont="1" applyFill="1" applyBorder="1"/>
    <xf numFmtId="176" fontId="60" fillId="0" borderId="2" xfId="0" applyNumberFormat="1" applyFont="1" applyFill="1" applyBorder="1" applyAlignment="1">
      <alignment horizontal="right" wrapText="1"/>
    </xf>
    <xf numFmtId="0" fontId="61" fillId="0" borderId="2" xfId="38" quotePrefix="1" applyFont="1" applyFill="1" applyBorder="1" applyAlignment="1">
      <alignment horizontal="left" vertical="top" wrapText="1"/>
    </xf>
    <xf numFmtId="0" fontId="5" fillId="0" borderId="2" xfId="38" applyFont="1" applyFill="1" applyBorder="1" applyAlignment="1">
      <alignment horizontal="left"/>
    </xf>
    <xf numFmtId="3" fontId="5" fillId="0" borderId="2" xfId="38" applyNumberFormat="1" applyFont="1" applyFill="1" applyBorder="1" applyAlignment="1">
      <alignment horizontal="right"/>
    </xf>
    <xf numFmtId="4" fontId="5" fillId="0" borderId="2" xfId="38" applyNumberFormat="1" applyFont="1" applyFill="1" applyBorder="1" applyAlignment="1"/>
    <xf numFmtId="181" fontId="61" fillId="0" borderId="2" xfId="0" applyNumberFormat="1" applyFont="1" applyBorder="1" applyAlignment="1">
      <alignment horizontal="right" wrapText="1"/>
    </xf>
    <xf numFmtId="176" fontId="5" fillId="0" borderId="2" xfId="38" applyNumberFormat="1" applyFont="1" applyFill="1" applyBorder="1" applyAlignment="1"/>
    <xf numFmtId="0" fontId="0" fillId="0" borderId="0" xfId="0" applyFont="1" applyAlignment="1"/>
    <xf numFmtId="0" fontId="4" fillId="0" borderId="0" xfId="0" applyFont="1" applyFill="1" applyBorder="1" applyAlignment="1" applyProtection="1">
      <alignment horizontal="left" vertical="top" wrapText="1"/>
    </xf>
    <xf numFmtId="0" fontId="4" fillId="0" borderId="0" xfId="0" applyFont="1" applyFill="1" applyBorder="1" applyAlignment="1">
      <alignment vertical="top" wrapText="1"/>
    </xf>
    <xf numFmtId="0" fontId="8" fillId="0" borderId="0" xfId="12" applyFont="1" applyAlignment="1">
      <alignment vertical="top" wrapText="1"/>
    </xf>
    <xf numFmtId="0" fontId="7" fillId="0" borderId="0" xfId="0" applyFont="1" applyAlignment="1"/>
    <xf numFmtId="0" fontId="4" fillId="0" borderId="0" xfId="12" applyFont="1" applyAlignment="1">
      <alignment vertical="top" wrapText="1"/>
    </xf>
    <xf numFmtId="0" fontId="0" fillId="0" borderId="0" xfId="0" applyFont="1" applyAlignment="1"/>
    <xf numFmtId="49" fontId="4" fillId="0" borderId="0" xfId="12" applyNumberFormat="1" applyFont="1" applyFill="1" applyBorder="1" applyAlignment="1">
      <alignment horizontal="left" vertical="top" wrapText="1"/>
    </xf>
    <xf numFmtId="0" fontId="4" fillId="0" borderId="0" xfId="12" quotePrefix="1" applyNumberFormat="1" applyFont="1" applyFill="1" applyBorder="1" applyAlignment="1">
      <alignment horizontal="left" vertical="top" wrapText="1"/>
    </xf>
    <xf numFmtId="0" fontId="0" fillId="0" borderId="0" xfId="0" applyNumberFormat="1" applyFont="1" applyAlignment="1"/>
    <xf numFmtId="0" fontId="4" fillId="0" borderId="0" xfId="12" applyFont="1" applyFill="1" applyBorder="1" applyAlignment="1">
      <alignment horizontal="left" vertical="top" wrapText="1"/>
    </xf>
    <xf numFmtId="0" fontId="0" fillId="0" borderId="0" xfId="0" applyFont="1" applyAlignment="1">
      <alignment vertical="top" wrapText="1"/>
    </xf>
    <xf numFmtId="0" fontId="4" fillId="0" borderId="0" xfId="12" applyNumberFormat="1" applyFont="1" applyFill="1" applyBorder="1" applyAlignment="1">
      <alignment horizontal="left" vertical="top" wrapText="1"/>
    </xf>
    <xf numFmtId="0" fontId="4" fillId="0" borderId="0" xfId="0" applyFont="1" applyFill="1" applyBorder="1" applyAlignment="1" applyProtection="1">
      <alignment horizontal="left" vertical="top" wrapText="1"/>
    </xf>
    <xf numFmtId="0" fontId="4" fillId="0" borderId="0" xfId="0" applyFont="1" applyFill="1" applyBorder="1" applyAlignment="1" applyProtection="1">
      <alignment horizontal="left" vertical="top"/>
    </xf>
    <xf numFmtId="0" fontId="4" fillId="0" borderId="0" xfId="0" applyFont="1" applyFill="1" applyBorder="1" applyAlignment="1">
      <alignment vertical="top" wrapText="1"/>
    </xf>
    <xf numFmtId="0" fontId="4" fillId="0" borderId="0" xfId="0" applyFont="1" applyFill="1" applyAlignment="1">
      <alignment wrapText="1"/>
    </xf>
    <xf numFmtId="0" fontId="4" fillId="0" borderId="0" xfId="0" applyFont="1" applyFill="1" applyAlignment="1">
      <alignment vertical="top" wrapText="1"/>
    </xf>
    <xf numFmtId="0" fontId="33" fillId="4" borderId="0" xfId="0" applyFont="1" applyFill="1" applyBorder="1" applyAlignment="1">
      <alignment horizontal="left" vertical="top" wrapText="1"/>
    </xf>
    <xf numFmtId="0" fontId="5" fillId="0" borderId="0" xfId="0" applyFont="1" applyFill="1" applyBorder="1" applyAlignment="1">
      <alignment vertical="top" wrapText="1"/>
    </xf>
    <xf numFmtId="0" fontId="31" fillId="0" borderId="0" xfId="0" applyFont="1" applyFill="1" applyBorder="1" applyAlignment="1">
      <alignment vertical="top" wrapText="1"/>
    </xf>
    <xf numFmtId="0" fontId="31" fillId="0" borderId="0" xfId="0" applyFont="1" applyFill="1" applyBorder="1" applyAlignment="1">
      <alignment wrapText="1"/>
    </xf>
    <xf numFmtId="0" fontId="0" fillId="0" borderId="0" xfId="0" applyAlignment="1">
      <alignment wrapText="1"/>
    </xf>
    <xf numFmtId="0" fontId="0" fillId="0" borderId="0" xfId="0" applyAlignment="1">
      <alignment horizontal="right" wrapText="1"/>
    </xf>
    <xf numFmtId="170" fontId="4" fillId="0" borderId="0" xfId="0" applyNumberFormat="1" applyFont="1" applyFill="1" applyAlignment="1" applyProtection="1">
      <alignment horizontal="right" wrapText="1"/>
      <protection locked="0"/>
    </xf>
    <xf numFmtId="0" fontId="8" fillId="0" borderId="23" xfId="0" applyFont="1" applyBorder="1" applyAlignment="1">
      <alignment horizontal="right" vertical="top"/>
    </xf>
    <xf numFmtId="4" fontId="4" fillId="0" borderId="23" xfId="0" applyNumberFormat="1" applyFont="1" applyBorder="1" applyAlignment="1">
      <alignment horizontal="center"/>
    </xf>
    <xf numFmtId="181" fontId="61" fillId="0" borderId="2" xfId="34" applyNumberFormat="1" applyFont="1" applyBorder="1" applyAlignment="1">
      <alignment horizontal="right" wrapText="1"/>
    </xf>
    <xf numFmtId="181" fontId="61" fillId="10" borderId="34" xfId="34" applyNumberFormat="1" applyFont="1" applyFill="1" applyBorder="1" applyAlignment="1">
      <alignment horizontal="right" wrapText="1"/>
    </xf>
    <xf numFmtId="0" fontId="6" fillId="0" borderId="0" xfId="0" quotePrefix="1" applyFont="1" applyBorder="1" applyAlignment="1" applyProtection="1">
      <alignment horizontal="left"/>
    </xf>
    <xf numFmtId="0" fontId="6" fillId="0" borderId="0" xfId="0" applyFont="1" applyBorder="1" applyAlignment="1" applyProtection="1">
      <alignment shrinkToFit="1"/>
    </xf>
    <xf numFmtId="0" fontId="6" fillId="0" borderId="0" xfId="0" applyFont="1" applyBorder="1" applyProtection="1"/>
    <xf numFmtId="0" fontId="6" fillId="11" borderId="0" xfId="0" applyFont="1" applyFill="1" applyProtection="1"/>
    <xf numFmtId="0" fontId="5" fillId="11" borderId="0" xfId="0" applyFont="1" applyFill="1" applyAlignment="1" applyProtection="1">
      <alignment shrinkToFit="1"/>
    </xf>
    <xf numFmtId="0" fontId="5" fillId="11" borderId="0" xfId="0" applyFont="1" applyFill="1" applyAlignment="1" applyProtection="1">
      <alignment horizontal="center"/>
    </xf>
    <xf numFmtId="0" fontId="5" fillId="11" borderId="0" xfId="0" applyFont="1" applyFill="1" applyProtection="1"/>
    <xf numFmtId="0" fontId="6" fillId="0" borderId="0" xfId="0" applyFont="1" applyProtection="1"/>
    <xf numFmtId="0" fontId="6" fillId="0" borderId="0" xfId="0" applyFont="1" applyAlignment="1" applyProtection="1">
      <alignment shrinkToFit="1"/>
    </xf>
    <xf numFmtId="0" fontId="6" fillId="2" borderId="0" xfId="0" applyFont="1" applyFill="1" applyProtection="1"/>
    <xf numFmtId="0" fontId="6" fillId="2" borderId="0" xfId="0" applyFont="1" applyFill="1" applyAlignment="1" applyProtection="1">
      <alignment shrinkToFit="1"/>
    </xf>
    <xf numFmtId="0" fontId="6" fillId="0" borderId="0" xfId="0" quotePrefix="1" applyFont="1" applyAlignment="1" applyProtection="1">
      <alignment horizontal="left"/>
    </xf>
    <xf numFmtId="0" fontId="6" fillId="0" borderId="0" xfId="0" quotePrefix="1" applyFont="1" applyAlignment="1" applyProtection="1">
      <alignment horizontal="left" shrinkToFit="1"/>
    </xf>
    <xf numFmtId="4" fontId="23" fillId="3" borderId="0" xfId="0" applyNumberFormat="1" applyFont="1" applyFill="1" applyBorder="1" applyAlignment="1" applyProtection="1">
      <alignment horizontal="right" vertical="center"/>
    </xf>
    <xf numFmtId="0" fontId="6" fillId="0" borderId="0" xfId="0" applyFont="1" applyAlignment="1" applyProtection="1">
      <alignment horizontal="left"/>
    </xf>
    <xf numFmtId="0" fontId="6" fillId="0" borderId="0" xfId="0" applyFont="1" applyAlignment="1" applyProtection="1">
      <alignment horizontal="left" shrinkToFit="1"/>
    </xf>
    <xf numFmtId="0" fontId="6" fillId="0" borderId="3" xfId="0" applyFont="1" applyBorder="1" applyAlignment="1" applyProtection="1">
      <alignment horizontal="center" vertical="top"/>
    </xf>
    <xf numFmtId="0" fontId="6" fillId="0" borderId="3" xfId="0" applyFont="1" applyBorder="1" applyAlignment="1" applyProtection="1">
      <alignment horizontal="center" vertical="top" shrinkToFit="1"/>
    </xf>
    <xf numFmtId="0" fontId="6" fillId="0" borderId="3" xfId="0" applyFont="1" applyBorder="1" applyAlignment="1" applyProtection="1">
      <alignment horizontal="justify" vertical="top" wrapText="1"/>
    </xf>
    <xf numFmtId="0" fontId="6" fillId="0" borderId="3" xfId="0" applyFont="1" applyBorder="1" applyAlignment="1" applyProtection="1">
      <alignment horizontal="justify" vertical="top"/>
    </xf>
    <xf numFmtId="0" fontId="6" fillId="0" borderId="0" xfId="0" applyFont="1" applyBorder="1" applyAlignment="1" applyProtection="1">
      <alignment horizontal="center" vertical="top"/>
    </xf>
    <xf numFmtId="0" fontId="6" fillId="0" borderId="0" xfId="0" applyFont="1" applyBorder="1" applyAlignment="1" applyProtection="1">
      <alignment horizontal="center" vertical="top" shrinkToFit="1"/>
    </xf>
    <xf numFmtId="0" fontId="6" fillId="0" borderId="0" xfId="0" applyFont="1" applyBorder="1" applyAlignment="1" applyProtection="1">
      <alignment horizontal="justify" vertical="top" wrapText="1"/>
    </xf>
    <xf numFmtId="0" fontId="6" fillId="0" borderId="0" xfId="0" applyFont="1" applyBorder="1" applyAlignment="1" applyProtection="1">
      <alignment horizontal="justify" vertical="top"/>
    </xf>
    <xf numFmtId="0" fontId="5" fillId="4" borderId="0" xfId="0" quotePrefix="1" applyFont="1" applyFill="1" applyAlignment="1" applyProtection="1">
      <alignment horizontal="left"/>
    </xf>
    <xf numFmtId="0" fontId="5" fillId="4" borderId="0" xfId="0" applyFont="1" applyFill="1" applyAlignment="1" applyProtection="1">
      <alignment horizontal="left" shrinkToFit="1"/>
    </xf>
    <xf numFmtId="0" fontId="5" fillId="4" borderId="0" xfId="0" applyFont="1" applyFill="1" applyProtection="1"/>
    <xf numFmtId="0" fontId="5" fillId="4" borderId="0" xfId="0" applyFont="1" applyFill="1" applyAlignment="1" applyProtection="1">
      <alignment horizontal="center"/>
    </xf>
    <xf numFmtId="0" fontId="5" fillId="0" borderId="0" xfId="0" quotePrefix="1" applyFont="1" applyAlignment="1" applyProtection="1">
      <alignment horizontal="left"/>
    </xf>
    <xf numFmtId="0" fontId="5" fillId="0" borderId="0" xfId="0" applyFont="1" applyAlignment="1" applyProtection="1">
      <alignment shrinkToFit="1"/>
    </xf>
    <xf numFmtId="0" fontId="5" fillId="0" borderId="0" xfId="0" applyFont="1" applyAlignment="1" applyProtection="1">
      <alignment horizontal="center"/>
    </xf>
    <xf numFmtId="0" fontId="5" fillId="0" borderId="0" xfId="0" applyFont="1" applyProtection="1"/>
    <xf numFmtId="0" fontId="5" fillId="11" borderId="0" xfId="0" quotePrefix="1" applyFont="1" applyFill="1" applyAlignment="1" applyProtection="1">
      <alignment horizontal="left"/>
    </xf>
    <xf numFmtId="0" fontId="5" fillId="11" borderId="0" xfId="0" quotePrefix="1" applyFont="1" applyFill="1" applyAlignment="1" applyProtection="1">
      <alignment horizontal="left" shrinkToFit="1"/>
    </xf>
    <xf numFmtId="4" fontId="23" fillId="0" borderId="0" xfId="0" applyNumberFormat="1" applyFont="1" applyFill="1" applyBorder="1" applyAlignment="1" applyProtection="1">
      <alignment horizontal="right" vertical="center"/>
    </xf>
    <xf numFmtId="0" fontId="5" fillId="4" borderId="8" xfId="0" applyFont="1" applyFill="1" applyBorder="1" applyAlignment="1" applyProtection="1">
      <alignment horizontal="left"/>
    </xf>
    <xf numFmtId="0" fontId="5" fillId="4" borderId="8" xfId="0" applyFont="1" applyFill="1" applyBorder="1" applyAlignment="1" applyProtection="1">
      <alignment shrinkToFit="1"/>
    </xf>
    <xf numFmtId="0" fontId="5" fillId="4" borderId="8" xfId="0" applyFont="1" applyFill="1" applyBorder="1" applyAlignment="1" applyProtection="1">
      <alignment horizontal="center"/>
    </xf>
    <xf numFmtId="0" fontId="5" fillId="4" borderId="8" xfId="0" applyFont="1" applyFill="1" applyBorder="1" applyProtection="1"/>
    <xf numFmtId="0" fontId="5" fillId="0" borderId="0" xfId="0" applyFont="1" applyFill="1" applyBorder="1" applyAlignment="1" applyProtection="1">
      <alignment horizontal="left"/>
    </xf>
    <xf numFmtId="0" fontId="5" fillId="0" borderId="0" xfId="0" applyFont="1" applyFill="1" applyBorder="1" applyAlignment="1" applyProtection="1">
      <alignment shrinkToFit="1"/>
    </xf>
    <xf numFmtId="0" fontId="5" fillId="0" borderId="0" xfId="0" applyFont="1" applyFill="1" applyBorder="1" applyAlignment="1" applyProtection="1">
      <alignment horizontal="center"/>
    </xf>
    <xf numFmtId="0" fontId="5" fillId="0" borderId="0" xfId="0" applyFont="1" applyFill="1" applyBorder="1" applyProtection="1"/>
    <xf numFmtId="0" fontId="8" fillId="11" borderId="5" xfId="0" applyFont="1" applyFill="1" applyBorder="1" applyAlignment="1" applyProtection="1">
      <alignment horizontal="center" vertical="top" wrapText="1"/>
    </xf>
    <xf numFmtId="0" fontId="8" fillId="11" borderId="6" xfId="0" applyNumberFormat="1" applyFont="1" applyFill="1" applyBorder="1" applyAlignment="1" applyProtection="1">
      <alignment vertical="top" wrapText="1" shrinkToFit="1"/>
    </xf>
    <xf numFmtId="0" fontId="4" fillId="11" borderId="6" xfId="0" applyFont="1" applyFill="1" applyBorder="1" applyAlignment="1" applyProtection="1">
      <alignment horizontal="left" wrapText="1"/>
    </xf>
    <xf numFmtId="4" fontId="4" fillId="11" borderId="6" xfId="0" applyNumberFormat="1" applyFont="1" applyFill="1" applyBorder="1" applyAlignment="1" applyProtection="1">
      <alignment horizontal="left" wrapText="1"/>
    </xf>
    <xf numFmtId="0" fontId="8" fillId="0" borderId="0" xfId="0" applyFont="1" applyFill="1" applyAlignment="1" applyProtection="1">
      <alignment horizontal="center" vertical="top" wrapText="1"/>
    </xf>
    <xf numFmtId="0" fontId="8" fillId="0" borderId="0" xfId="0" applyNumberFormat="1" applyFont="1" applyFill="1" applyAlignment="1" applyProtection="1">
      <alignment vertical="top" wrapText="1" shrinkToFit="1"/>
    </xf>
    <xf numFmtId="0" fontId="4" fillId="0" borderId="0" xfId="0" applyFont="1" applyFill="1" applyBorder="1" applyAlignment="1" applyProtection="1">
      <alignment horizontal="left" wrapText="1"/>
    </xf>
    <xf numFmtId="0" fontId="8" fillId="2" borderId="4" xfId="0" quotePrefix="1" applyFont="1" applyFill="1" applyBorder="1" applyAlignment="1" applyProtection="1">
      <alignment horizontal="center" vertical="top" wrapText="1"/>
    </xf>
    <xf numFmtId="0" fontId="8" fillId="2" borderId="4" xfId="0" applyNumberFormat="1" applyFont="1" applyFill="1" applyBorder="1" applyAlignment="1" applyProtection="1">
      <alignment vertical="top" wrapText="1" shrinkToFit="1"/>
    </xf>
    <xf numFmtId="0" fontId="17" fillId="2" borderId="4" xfId="0" applyFont="1" applyFill="1" applyBorder="1" applyAlignment="1" applyProtection="1">
      <alignment horizontal="center" wrapText="1"/>
    </xf>
    <xf numFmtId="4" fontId="17" fillId="2" borderId="4" xfId="0" applyNumberFormat="1" applyFont="1" applyFill="1" applyBorder="1" applyAlignment="1" applyProtection="1">
      <alignment horizontal="center" wrapText="1"/>
    </xf>
    <xf numFmtId="0" fontId="8" fillId="0" borderId="0" xfId="0" quotePrefix="1" applyFont="1" applyFill="1" applyBorder="1" applyAlignment="1" applyProtection="1">
      <alignment horizontal="center" vertical="top" wrapText="1"/>
    </xf>
    <xf numFmtId="0" fontId="8" fillId="0" borderId="0" xfId="0" applyNumberFormat="1" applyFont="1" applyFill="1" applyBorder="1" applyAlignment="1" applyProtection="1">
      <alignment vertical="top" wrapText="1" shrinkToFit="1"/>
    </xf>
    <xf numFmtId="0" fontId="17" fillId="0" borderId="0" xfId="0" applyFont="1" applyFill="1" applyBorder="1" applyAlignment="1" applyProtection="1">
      <alignment horizontal="center" wrapText="1"/>
    </xf>
    <xf numFmtId="4" fontId="17" fillId="0" borderId="0" xfId="0" applyNumberFormat="1" applyFont="1" applyFill="1" applyBorder="1" applyAlignment="1" applyProtection="1">
      <alignment horizontal="center" wrapText="1"/>
    </xf>
    <xf numFmtId="0" fontId="4" fillId="0" borderId="0" xfId="0" applyFont="1" applyFill="1" applyAlignment="1" applyProtection="1">
      <alignment horizontal="center" vertical="top" wrapText="1"/>
    </xf>
    <xf numFmtId="0" fontId="8" fillId="0" borderId="0" xfId="17" applyNumberFormat="1" applyFont="1" applyFill="1" applyAlignment="1" applyProtection="1">
      <alignment vertical="top" wrapText="1" shrinkToFit="1"/>
    </xf>
    <xf numFmtId="0" fontId="4" fillId="0" borderId="0" xfId="0" applyFont="1" applyFill="1" applyAlignment="1" applyProtection="1">
      <alignment wrapText="1"/>
    </xf>
    <xf numFmtId="0" fontId="4" fillId="0" borderId="0" xfId="0" applyNumberFormat="1" applyFont="1" applyFill="1" applyBorder="1" applyAlignment="1" applyProtection="1">
      <alignment horizontal="left" vertical="top" wrapText="1" shrinkToFit="1"/>
    </xf>
    <xf numFmtId="0" fontId="8" fillId="0" borderId="10" xfId="0" applyFont="1" applyBorder="1" applyAlignment="1" applyProtection="1">
      <alignment vertical="top" wrapText="1" shrinkToFit="1"/>
    </xf>
    <xf numFmtId="0" fontId="4" fillId="0" borderId="0" xfId="0" applyFont="1" applyFill="1" applyAlignment="1" applyProtection="1">
      <alignment horizontal="left" wrapText="1"/>
    </xf>
    <xf numFmtId="4" fontId="4" fillId="0" borderId="0" xfId="0" applyNumberFormat="1" applyFont="1" applyFill="1" applyAlignment="1" applyProtection="1">
      <alignment horizontal="right" wrapText="1"/>
    </xf>
    <xf numFmtId="0" fontId="4" fillId="0" borderId="0" xfId="17" applyNumberFormat="1" applyFont="1" applyFill="1" applyAlignment="1" applyProtection="1">
      <alignment horizontal="left" vertical="top" wrapText="1" shrinkToFit="1"/>
    </xf>
    <xf numFmtId="0" fontId="8" fillId="0" borderId="9" xfId="0" applyFont="1" applyBorder="1" applyAlignment="1" applyProtection="1">
      <alignment vertical="top" wrapText="1" shrinkToFit="1"/>
    </xf>
    <xf numFmtId="0" fontId="4" fillId="0" borderId="0" xfId="0" applyFont="1" applyFill="1" applyBorder="1" applyAlignment="1" applyProtection="1">
      <alignment horizontal="center" vertical="top" wrapText="1"/>
    </xf>
    <xf numFmtId="0" fontId="4" fillId="0" borderId="0" xfId="0" applyFont="1" applyFill="1" applyBorder="1" applyAlignment="1" applyProtection="1">
      <alignment wrapText="1"/>
    </xf>
    <xf numFmtId="4" fontId="4" fillId="0" borderId="0" xfId="0" applyNumberFormat="1" applyFont="1" applyFill="1" applyBorder="1" applyAlignment="1" applyProtection="1">
      <alignment wrapText="1"/>
    </xf>
    <xf numFmtId="0" fontId="4" fillId="0" borderId="0" xfId="14" applyFont="1" applyFill="1" applyAlignment="1" applyProtection="1">
      <alignment horizontal="center" vertical="top" wrapText="1"/>
    </xf>
    <xf numFmtId="0" fontId="8" fillId="0" borderId="9" xfId="0" applyFont="1" applyFill="1" applyBorder="1" applyAlignment="1" applyProtection="1">
      <alignment vertical="top" wrapText="1" shrinkToFit="1"/>
    </xf>
    <xf numFmtId="0" fontId="4" fillId="0" borderId="0" xfId="17" applyNumberFormat="1" applyFont="1" applyFill="1" applyBorder="1" applyAlignment="1" applyProtection="1">
      <alignment horizontal="left" vertical="top" wrapText="1" shrinkToFit="1"/>
    </xf>
    <xf numFmtId="0" fontId="4" fillId="0" borderId="0" xfId="14" applyFont="1" applyFill="1" applyAlignment="1" applyProtection="1">
      <alignment horizontal="left" wrapText="1"/>
    </xf>
    <xf numFmtId="0" fontId="4" fillId="0" borderId="0" xfId="14" applyFont="1" applyFill="1" applyAlignment="1" applyProtection="1">
      <alignment horizontal="right" wrapText="1"/>
    </xf>
    <xf numFmtId="49" fontId="8" fillId="0" borderId="0" xfId="13" applyNumberFormat="1" applyFont="1" applyFill="1" applyBorder="1" applyAlignment="1" applyProtection="1">
      <alignment horizontal="left" vertical="top" wrapText="1" shrinkToFit="1"/>
    </xf>
    <xf numFmtId="0" fontId="4" fillId="0" borderId="0" xfId="0" applyFont="1" applyAlignment="1" applyProtection="1">
      <alignment horizontal="center" vertical="top" wrapText="1"/>
    </xf>
    <xf numFmtId="0" fontId="4" fillId="0" borderId="0" xfId="0" applyNumberFormat="1" applyFont="1" applyAlignment="1" applyProtection="1">
      <alignment vertical="top" wrapText="1" shrinkToFit="1"/>
    </xf>
    <xf numFmtId="4" fontId="4" fillId="0" borderId="0" xfId="0" applyNumberFormat="1" applyFont="1" applyFill="1" applyAlignment="1" applyProtection="1">
      <alignment horizontal="left" wrapText="1"/>
    </xf>
    <xf numFmtId="0" fontId="4" fillId="4" borderId="5" xfId="0" applyFont="1" applyFill="1" applyBorder="1" applyAlignment="1" applyProtection="1">
      <alignment horizontal="center" vertical="top" wrapText="1"/>
    </xf>
    <xf numFmtId="0" fontId="8" fillId="4" borderId="6" xfId="0" quotePrefix="1" applyNumberFormat="1" applyFont="1" applyFill="1" applyBorder="1" applyAlignment="1" applyProtection="1">
      <alignment horizontal="left" vertical="top" wrapText="1" shrinkToFit="1"/>
    </xf>
    <xf numFmtId="0" fontId="4" fillId="4" borderId="6" xfId="0" applyFont="1" applyFill="1" applyBorder="1" applyAlignment="1" applyProtection="1">
      <alignment horizontal="left" wrapText="1"/>
    </xf>
    <xf numFmtId="4" fontId="4" fillId="4" borderId="6" xfId="0" applyNumberFormat="1" applyFont="1" applyFill="1" applyBorder="1" applyAlignment="1" applyProtection="1">
      <alignment horizontal="left" wrapText="1"/>
    </xf>
    <xf numFmtId="0" fontId="8" fillId="0" borderId="0" xfId="0" applyFont="1" applyAlignment="1" applyProtection="1">
      <alignment horizontal="center" vertical="top" wrapText="1"/>
    </xf>
    <xf numFmtId="0" fontId="8" fillId="0" borderId="0" xfId="0" applyNumberFormat="1" applyFont="1" applyAlignment="1" applyProtection="1">
      <alignment vertical="top" wrapText="1" shrinkToFit="1"/>
    </xf>
    <xf numFmtId="0" fontId="8" fillId="0" borderId="0" xfId="0" applyFont="1" applyFill="1" applyAlignment="1" applyProtection="1">
      <alignment horizontal="left" wrapText="1"/>
    </xf>
    <xf numFmtId="4" fontId="8" fillId="0" borderId="0" xfId="0" applyNumberFormat="1" applyFont="1" applyFill="1" applyAlignment="1" applyProtection="1">
      <alignment horizontal="left" wrapText="1"/>
    </xf>
    <xf numFmtId="0" fontId="8" fillId="0" borderId="0" xfId="0" quotePrefix="1" applyFont="1" applyAlignment="1" applyProtection="1">
      <alignment horizontal="center" vertical="top" wrapText="1"/>
    </xf>
    <xf numFmtId="0" fontId="8" fillId="4" borderId="0" xfId="0" quotePrefix="1" applyFont="1" applyFill="1" applyAlignment="1" applyProtection="1">
      <alignment horizontal="center" vertical="top" wrapText="1"/>
    </xf>
    <xf numFmtId="0" fontId="8" fillId="4" borderId="0" xfId="0" applyNumberFormat="1" applyFont="1" applyFill="1" applyAlignment="1" applyProtection="1">
      <alignment vertical="top" wrapText="1" shrinkToFit="1"/>
    </xf>
    <xf numFmtId="0" fontId="8" fillId="4" borderId="0" xfId="0" applyFont="1" applyFill="1" applyAlignment="1" applyProtection="1">
      <alignment horizontal="left" wrapText="1"/>
    </xf>
    <xf numFmtId="4" fontId="8" fillId="4" borderId="0" xfId="0" applyNumberFormat="1" applyFont="1" applyFill="1" applyAlignment="1" applyProtection="1">
      <alignment horizontal="left" wrapText="1"/>
    </xf>
    <xf numFmtId="0" fontId="8" fillId="0" borderId="0" xfId="0" quotePrefix="1" applyFont="1" applyFill="1" applyAlignment="1" applyProtection="1">
      <alignment horizontal="center" vertical="top" wrapText="1"/>
    </xf>
    <xf numFmtId="0" fontId="4" fillId="4" borderId="0" xfId="0" applyFont="1" applyFill="1" applyAlignment="1" applyProtection="1">
      <alignment horizontal="center" vertical="top" wrapText="1"/>
    </xf>
    <xf numFmtId="0" fontId="4" fillId="4" borderId="0" xfId="0" applyNumberFormat="1" applyFont="1" applyFill="1" applyBorder="1" applyAlignment="1" applyProtection="1">
      <alignment horizontal="left" vertical="top" wrapText="1" shrinkToFit="1"/>
    </xf>
    <xf numFmtId="0" fontId="4" fillId="4" borderId="0" xfId="0" applyFont="1" applyFill="1" applyAlignment="1" applyProtection="1">
      <alignment horizontal="left" wrapText="1"/>
    </xf>
    <xf numFmtId="4" fontId="4" fillId="4" borderId="0" xfId="0" applyNumberFormat="1" applyFont="1" applyFill="1" applyAlignment="1" applyProtection="1">
      <alignment horizontal="right" wrapText="1"/>
    </xf>
    <xf numFmtId="0" fontId="8" fillId="0" borderId="0" xfId="0" applyFont="1" applyAlignment="1" applyProtection="1">
      <alignment wrapText="1" shrinkToFit="1"/>
    </xf>
    <xf numFmtId="49" fontId="4" fillId="0" borderId="0" xfId="0" applyNumberFormat="1" applyFont="1" applyFill="1" applyBorder="1" applyAlignment="1" applyProtection="1">
      <alignment horizontal="left" wrapText="1" shrinkToFit="1"/>
    </xf>
    <xf numFmtId="49" fontId="8" fillId="0" borderId="0" xfId="0" applyNumberFormat="1" applyFont="1" applyFill="1" applyBorder="1" applyAlignment="1" applyProtection="1">
      <alignment horizontal="left" wrapText="1" shrinkToFit="1"/>
    </xf>
    <xf numFmtId="0" fontId="8" fillId="0" borderId="11" xfId="0" applyFont="1" applyBorder="1" applyAlignment="1" applyProtection="1">
      <alignment wrapText="1" shrinkToFit="1"/>
    </xf>
    <xf numFmtId="0" fontId="4" fillId="0" borderId="0" xfId="0" applyFont="1" applyAlignment="1" applyProtection="1">
      <alignment wrapText="1" shrinkToFit="1"/>
    </xf>
    <xf numFmtId="0" fontId="8" fillId="0" borderId="0" xfId="0" applyFont="1" applyAlignment="1" applyProtection="1">
      <alignment vertical="top" wrapText="1" shrinkToFit="1"/>
    </xf>
    <xf numFmtId="0" fontId="8" fillId="0" borderId="0" xfId="0" applyFont="1" applyBorder="1" applyAlignment="1" applyProtection="1">
      <alignment vertical="top" wrapText="1" shrinkToFit="1"/>
    </xf>
    <xf numFmtId="0" fontId="4" fillId="0" borderId="0" xfId="0" applyFont="1" applyBorder="1" applyAlignment="1" applyProtection="1">
      <alignment vertical="top" wrapText="1" shrinkToFit="1"/>
    </xf>
    <xf numFmtId="0" fontId="8" fillId="0" borderId="0" xfId="0" applyNumberFormat="1" applyFont="1" applyFill="1" applyBorder="1" applyAlignment="1" applyProtection="1">
      <alignment horizontal="left" vertical="top" wrapText="1" shrinkToFit="1"/>
    </xf>
    <xf numFmtId="0" fontId="4" fillId="0" borderId="0" xfId="0" applyFont="1" applyFill="1" applyBorder="1" applyAlignment="1" applyProtection="1">
      <alignment vertical="top" wrapText="1" shrinkToFit="1"/>
    </xf>
    <xf numFmtId="0" fontId="8" fillId="0" borderId="0" xfId="0" applyFont="1" applyFill="1" applyBorder="1" applyAlignment="1" applyProtection="1">
      <alignment vertical="top" wrapText="1" shrinkToFit="1"/>
    </xf>
    <xf numFmtId="0" fontId="4" fillId="0" borderId="0" xfId="0" applyNumberFormat="1" applyFont="1" applyFill="1" applyAlignment="1" applyProtection="1">
      <alignment vertical="top" wrapText="1" shrinkToFit="1"/>
    </xf>
    <xf numFmtId="0" fontId="4" fillId="0" borderId="9" xfId="0" applyFont="1" applyBorder="1" applyAlignment="1" applyProtection="1">
      <alignment vertical="top" wrapText="1" shrinkToFit="1"/>
    </xf>
    <xf numFmtId="0" fontId="8" fillId="4" borderId="0" xfId="0" applyNumberFormat="1" applyFont="1" applyFill="1" applyBorder="1" applyAlignment="1" applyProtection="1">
      <alignment horizontal="left" vertical="top" wrapText="1" shrinkToFit="1"/>
    </xf>
    <xf numFmtId="49" fontId="8" fillId="0" borderId="0" xfId="0" applyNumberFormat="1" applyFont="1" applyFill="1" applyBorder="1" applyAlignment="1" applyProtection="1">
      <alignment wrapText="1" shrinkToFit="1"/>
    </xf>
    <xf numFmtId="49" fontId="4" fillId="0" borderId="0" xfId="0" applyNumberFormat="1" applyFont="1" applyFill="1" applyBorder="1" applyAlignment="1" applyProtection="1">
      <alignment wrapText="1" shrinkToFit="1"/>
    </xf>
    <xf numFmtId="49" fontId="8" fillId="0" borderId="0" xfId="0" applyNumberFormat="1" applyFont="1" applyFill="1" applyBorder="1" applyAlignment="1" applyProtection="1">
      <alignment vertical="top" wrapText="1" shrinkToFit="1"/>
    </xf>
    <xf numFmtId="0" fontId="8" fillId="4" borderId="6" xfId="0" applyNumberFormat="1" applyFont="1" applyFill="1" applyBorder="1" applyAlignment="1" applyProtection="1">
      <alignment horizontal="left" vertical="top" wrapText="1" shrinkToFit="1"/>
    </xf>
    <xf numFmtId="0" fontId="4" fillId="0" borderId="0" xfId="0" applyNumberFormat="1" applyFont="1" applyFill="1" applyAlignment="1" applyProtection="1">
      <alignment horizontal="justify" vertical="top" wrapText="1" shrinkToFit="1"/>
    </xf>
    <xf numFmtId="0" fontId="8" fillId="4" borderId="0" xfId="0" applyFont="1" applyFill="1" applyBorder="1" applyAlignment="1" applyProtection="1">
      <alignment vertical="top" wrapText="1" shrinkToFit="1"/>
    </xf>
    <xf numFmtId="0" fontId="4" fillId="0" borderId="10" xfId="0" applyFont="1" applyBorder="1" applyAlignment="1" applyProtection="1">
      <alignment vertical="top" wrapText="1" shrinkToFit="1"/>
    </xf>
    <xf numFmtId="0" fontId="8" fillId="0" borderId="11" xfId="0" applyFont="1" applyBorder="1" applyAlignment="1" applyProtection="1">
      <alignment vertical="top" wrapText="1" shrinkToFit="1"/>
    </xf>
    <xf numFmtId="0" fontId="4" fillId="0" borderId="0" xfId="0" applyFont="1" applyFill="1" applyAlignment="1" applyProtection="1">
      <alignment vertical="top"/>
    </xf>
    <xf numFmtId="0" fontId="4" fillId="0" borderId="0" xfId="0" applyFont="1" applyFill="1" applyAlignment="1" applyProtection="1">
      <alignment wrapText="1" shrinkToFit="1"/>
    </xf>
    <xf numFmtId="0" fontId="8" fillId="0" borderId="0" xfId="0" applyFont="1" applyBorder="1" applyAlignment="1" applyProtection="1">
      <alignment horizontal="justify" vertical="top" wrapText="1" shrinkToFit="1"/>
    </xf>
    <xf numFmtId="0" fontId="8" fillId="0" borderId="0" xfId="0" applyNumberFormat="1" applyFont="1" applyFill="1" applyBorder="1" applyAlignment="1" applyProtection="1">
      <alignment wrapText="1" shrinkToFit="1"/>
    </xf>
    <xf numFmtId="0" fontId="4" fillId="0" borderId="0" xfId="0" applyNumberFormat="1" applyFont="1" applyFill="1" applyBorder="1" applyAlignment="1" applyProtection="1">
      <alignment horizontal="justify" vertical="top" wrapText="1" shrinkToFit="1"/>
    </xf>
    <xf numFmtId="0" fontId="4" fillId="0" borderId="9" xfId="0" applyNumberFormat="1" applyFont="1" applyFill="1" applyBorder="1" applyAlignment="1" applyProtection="1">
      <alignment horizontal="justify" vertical="top" wrapText="1" shrinkToFit="1"/>
    </xf>
    <xf numFmtId="0" fontId="4" fillId="0" borderId="0" xfId="0" applyNumberFormat="1" applyFont="1" applyBorder="1" applyAlignment="1" applyProtection="1">
      <alignment horizontal="justify" vertical="top" wrapText="1" shrinkToFit="1"/>
    </xf>
    <xf numFmtId="0" fontId="4" fillId="0" borderId="0" xfId="0" applyFont="1" applyAlignment="1" applyProtection="1">
      <alignment wrapText="1"/>
    </xf>
    <xf numFmtId="0" fontId="4" fillId="0" borderId="0" xfId="0" applyNumberFormat="1" applyFont="1" applyBorder="1" applyAlignment="1" applyProtection="1">
      <alignment vertical="top" wrapText="1" shrinkToFit="1"/>
    </xf>
    <xf numFmtId="0" fontId="4" fillId="0" borderId="0" xfId="0" applyNumberFormat="1" applyFont="1" applyFill="1" applyBorder="1" applyAlignment="1" applyProtection="1">
      <alignment vertical="top" wrapText="1" shrinkToFit="1"/>
    </xf>
    <xf numFmtId="0" fontId="4" fillId="0" borderId="0" xfId="0" applyNumberFormat="1" applyFont="1" applyFill="1" applyBorder="1" applyAlignment="1" applyProtection="1">
      <alignment wrapText="1" shrinkToFit="1"/>
    </xf>
    <xf numFmtId="0" fontId="19" fillId="0" borderId="0" xfId="0" applyNumberFormat="1" applyFont="1" applyFill="1" applyBorder="1" applyAlignment="1" applyProtection="1">
      <alignment vertical="top" wrapText="1" shrinkToFit="1"/>
    </xf>
    <xf numFmtId="0" fontId="19" fillId="0" borderId="0" xfId="0" applyNumberFormat="1" applyFont="1" applyBorder="1" applyAlignment="1" applyProtection="1">
      <alignment vertical="top" wrapText="1" shrinkToFit="1"/>
    </xf>
    <xf numFmtId="0" fontId="8" fillId="0" borderId="0" xfId="0" applyNumberFormat="1" applyFont="1" applyBorder="1" applyAlignment="1" applyProtection="1">
      <alignment vertical="top" wrapText="1" shrinkToFit="1"/>
    </xf>
    <xf numFmtId="0" fontId="8" fillId="0" borderId="0" xfId="0" applyFont="1" applyFill="1" applyAlignment="1" applyProtection="1">
      <alignment wrapText="1" shrinkToFit="1"/>
    </xf>
    <xf numFmtId="0" fontId="4" fillId="0" borderId="0" xfId="0" applyNumberFormat="1" applyFont="1" applyFill="1" applyBorder="1" applyAlignment="1" applyProtection="1">
      <alignment horizontal="left" wrapText="1" shrinkToFit="1"/>
    </xf>
    <xf numFmtId="0" fontId="8" fillId="11" borderId="6" xfId="0" applyNumberFormat="1" applyFont="1" applyFill="1" applyBorder="1" applyAlignment="1" applyProtection="1">
      <alignment vertical="top" wrapText="1"/>
    </xf>
    <xf numFmtId="0" fontId="8" fillId="0" borderId="0" xfId="0" applyNumberFormat="1" applyFont="1" applyFill="1" applyAlignment="1" applyProtection="1">
      <alignment vertical="top" wrapText="1"/>
    </xf>
    <xf numFmtId="0" fontId="8" fillId="2" borderId="4" xfId="0" applyNumberFormat="1" applyFont="1" applyFill="1" applyBorder="1" applyAlignment="1" applyProtection="1">
      <alignment vertical="top" wrapText="1"/>
    </xf>
    <xf numFmtId="0" fontId="4" fillId="0" borderId="0" xfId="0" applyNumberFormat="1" applyFont="1" applyAlignment="1" applyProtection="1">
      <alignment vertical="top" wrapText="1"/>
    </xf>
    <xf numFmtId="0" fontId="8" fillId="4" borderId="0" xfId="0" applyNumberFormat="1" applyFont="1" applyFill="1" applyAlignment="1" applyProtection="1">
      <alignment vertical="top" wrapText="1"/>
    </xf>
    <xf numFmtId="0" fontId="4" fillId="0" borderId="0" xfId="0" applyNumberFormat="1" applyFont="1" applyFill="1" applyAlignment="1" applyProtection="1">
      <alignment vertical="top" wrapText="1"/>
    </xf>
    <xf numFmtId="49" fontId="8" fillId="0" borderId="0" xfId="0" applyNumberFormat="1" applyFont="1" applyFill="1" applyBorder="1" applyAlignment="1" applyProtection="1">
      <alignment vertical="top" wrapText="1"/>
    </xf>
    <xf numFmtId="0" fontId="4" fillId="0" borderId="0" xfId="0" applyNumberFormat="1" applyFont="1" applyFill="1" applyBorder="1" applyAlignment="1" applyProtection="1">
      <alignment vertical="top" wrapText="1"/>
    </xf>
    <xf numFmtId="0" fontId="4" fillId="0" borderId="0"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vertical="top" wrapText="1"/>
    </xf>
    <xf numFmtId="0" fontId="8" fillId="0" borderId="0" xfId="0" applyNumberFormat="1" applyFont="1" applyFill="1" applyBorder="1" applyAlignment="1" applyProtection="1">
      <alignment horizontal="left" vertical="top" wrapText="1"/>
    </xf>
    <xf numFmtId="0" fontId="8" fillId="4" borderId="6" xfId="0" applyNumberFormat="1" applyFont="1" applyFill="1" applyBorder="1" applyAlignment="1" applyProtection="1">
      <alignment horizontal="left" vertical="top" wrapText="1"/>
    </xf>
    <xf numFmtId="0" fontId="8" fillId="0" borderId="0" xfId="0" applyNumberFormat="1" applyFont="1" applyAlignment="1" applyProtection="1">
      <alignment vertical="top" wrapText="1"/>
    </xf>
    <xf numFmtId="0" fontId="4" fillId="0" borderId="9" xfId="0" applyNumberFormat="1" applyFont="1" applyBorder="1" applyAlignment="1" applyProtection="1">
      <alignment vertical="top" wrapText="1" shrinkToFit="1"/>
    </xf>
    <xf numFmtId="0" fontId="4" fillId="0" borderId="0" xfId="0" applyFont="1" applyFill="1" applyAlignment="1" applyProtection="1">
      <alignment horizontal="left" wrapText="1"/>
    </xf>
    <xf numFmtId="4" fontId="4" fillId="0" borderId="0" xfId="0" applyNumberFormat="1" applyFont="1" applyFill="1" applyAlignment="1" applyProtection="1">
      <alignment horizontal="right" wrapText="1"/>
    </xf>
    <xf numFmtId="0" fontId="0" fillId="0" borderId="0" xfId="0" applyAlignment="1" applyProtection="1">
      <alignment horizontal="left" wrapText="1"/>
    </xf>
    <xf numFmtId="0" fontId="0" fillId="0" borderId="0" xfId="0" applyAlignment="1" applyProtection="1">
      <alignment horizontal="right" wrapText="1"/>
    </xf>
    <xf numFmtId="0" fontId="8" fillId="0" borderId="10" xfId="0" applyNumberFormat="1" applyFont="1" applyFill="1" applyBorder="1" applyAlignment="1" applyProtection="1">
      <alignment vertical="top" wrapText="1" shrinkToFit="1"/>
    </xf>
    <xf numFmtId="0" fontId="4" fillId="0" borderId="11" xfId="0" applyNumberFormat="1" applyFont="1" applyFill="1" applyBorder="1" applyAlignment="1" applyProtection="1">
      <alignment vertical="top" wrapText="1" shrinkToFit="1"/>
    </xf>
    <xf numFmtId="0" fontId="8" fillId="0" borderId="11" xfId="0" applyNumberFormat="1" applyFont="1" applyFill="1" applyBorder="1" applyAlignment="1" applyProtection="1">
      <alignment vertical="top" wrapText="1" shrinkToFit="1"/>
    </xf>
    <xf numFmtId="49" fontId="8" fillId="0" borderId="0" xfId="0" applyNumberFormat="1" applyFont="1" applyFill="1" applyBorder="1" applyAlignment="1" applyProtection="1">
      <alignment wrapText="1"/>
    </xf>
    <xf numFmtId="49" fontId="4" fillId="0" borderId="0" xfId="0" applyNumberFormat="1" applyFont="1" applyFill="1" applyBorder="1" applyAlignment="1" applyProtection="1">
      <alignment wrapText="1"/>
    </xf>
    <xf numFmtId="0" fontId="4" fillId="0" borderId="10" xfId="0" applyFont="1" applyFill="1" applyBorder="1" applyAlignment="1" applyProtection="1">
      <alignment vertical="top" wrapText="1" shrinkToFit="1"/>
    </xf>
    <xf numFmtId="49" fontId="4" fillId="0" borderId="0" xfId="0" applyNumberFormat="1" applyFont="1" applyFill="1" applyBorder="1" applyAlignment="1" applyProtection="1">
      <alignment horizontal="left" wrapText="1"/>
    </xf>
    <xf numFmtId="49" fontId="8" fillId="0" borderId="0"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wrapText="1"/>
    </xf>
    <xf numFmtId="0" fontId="4" fillId="0" borderId="0" xfId="0" applyNumberFormat="1" applyFont="1" applyFill="1" applyBorder="1" applyAlignment="1" applyProtection="1">
      <alignment wrapText="1"/>
    </xf>
    <xf numFmtId="0" fontId="4" fillId="0" borderId="0" xfId="0" applyNumberFormat="1" applyFont="1" applyFill="1" applyBorder="1" applyAlignment="1" applyProtection="1">
      <alignment horizontal="left" wrapText="1"/>
    </xf>
    <xf numFmtId="0" fontId="4" fillId="0" borderId="0" xfId="0" applyFont="1" applyFill="1" applyAlignment="1" applyProtection="1">
      <alignment vertical="top" wrapText="1"/>
    </xf>
    <xf numFmtId="0" fontId="4" fillId="4" borderId="0" xfId="0" applyFont="1" applyFill="1" applyAlignment="1" applyProtection="1">
      <alignment wrapText="1"/>
    </xf>
    <xf numFmtId="0" fontId="8" fillId="0" borderId="0" xfId="0" applyFont="1" applyFill="1" applyAlignment="1" applyProtection="1">
      <alignment wrapText="1"/>
    </xf>
    <xf numFmtId="4" fontId="22" fillId="0" borderId="0" xfId="0" applyNumberFormat="1" applyFont="1" applyFill="1" applyAlignment="1" applyProtection="1">
      <alignment horizontal="left" wrapText="1"/>
    </xf>
    <xf numFmtId="4" fontId="22" fillId="4" borderId="0" xfId="0" applyNumberFormat="1" applyFont="1" applyFill="1" applyAlignment="1" applyProtection="1">
      <alignment horizontal="left" wrapText="1"/>
    </xf>
    <xf numFmtId="4" fontId="21" fillId="0" borderId="0" xfId="0" applyNumberFormat="1" applyFont="1" applyFill="1" applyAlignment="1" applyProtection="1">
      <alignment horizontal="right" wrapText="1"/>
    </xf>
    <xf numFmtId="4" fontId="21" fillId="4" borderId="0" xfId="0" applyNumberFormat="1" applyFont="1" applyFill="1" applyAlignment="1" applyProtection="1">
      <alignment horizontal="right" wrapText="1"/>
    </xf>
    <xf numFmtId="0" fontId="4" fillId="0" borderId="0" xfId="0" applyFont="1" applyBorder="1" applyAlignment="1" applyProtection="1">
      <alignment vertical="top" wrapText="1"/>
    </xf>
    <xf numFmtId="0" fontId="8" fillId="0" borderId="0" xfId="0" applyFont="1" applyBorder="1" applyAlignment="1" applyProtection="1">
      <alignment vertical="top" wrapText="1"/>
    </xf>
    <xf numFmtId="0" fontId="8" fillId="0" borderId="0" xfId="0" applyFont="1" applyBorder="1" applyAlignment="1" applyProtection="1">
      <alignment horizontal="left" vertical="top" wrapText="1"/>
    </xf>
    <xf numFmtId="0" fontId="4" fillId="0" borderId="0" xfId="0" applyFont="1" applyBorder="1" applyAlignment="1" applyProtection="1">
      <alignment vertical="top" wrapText="1"/>
    </xf>
    <xf numFmtId="0" fontId="20" fillId="0" borderId="0" xfId="0" applyFont="1" applyBorder="1" applyAlignment="1" applyProtection="1">
      <alignment vertical="top" wrapText="1"/>
    </xf>
    <xf numFmtId="49" fontId="24" fillId="0" borderId="0" xfId="0" applyNumberFormat="1" applyFont="1" applyFill="1" applyBorder="1" applyAlignment="1" applyProtection="1">
      <alignment wrapText="1"/>
    </xf>
    <xf numFmtId="170" fontId="6" fillId="0" borderId="0" xfId="0" applyNumberFormat="1" applyFont="1" applyBorder="1" applyProtection="1"/>
    <xf numFmtId="170" fontId="5" fillId="11" borderId="0" xfId="0" applyNumberFormat="1" applyFont="1" applyFill="1" applyProtection="1"/>
    <xf numFmtId="170" fontId="6" fillId="0" borderId="0" xfId="0" applyNumberFormat="1" applyFont="1" applyProtection="1"/>
    <xf numFmtId="170" fontId="7" fillId="2" borderId="0" xfId="0" applyNumberFormat="1" applyFont="1" applyFill="1" applyAlignment="1" applyProtection="1">
      <alignment horizontal="center"/>
    </xf>
    <xf numFmtId="170" fontId="6" fillId="0" borderId="0" xfId="0" applyNumberFormat="1" applyFont="1" applyAlignment="1" applyProtection="1">
      <alignment horizontal="right"/>
    </xf>
    <xf numFmtId="170" fontId="6" fillId="0" borderId="0" xfId="0" applyNumberFormat="1" applyFont="1" applyFill="1" applyAlignment="1" applyProtection="1">
      <alignment horizontal="right"/>
    </xf>
    <xf numFmtId="170" fontId="6" fillId="0" borderId="0" xfId="0" applyNumberFormat="1" applyFont="1" applyBorder="1" applyAlignment="1" applyProtection="1">
      <alignment horizontal="right" vertical="center"/>
    </xf>
    <xf numFmtId="170" fontId="6" fillId="0" borderId="3" xfId="0" applyNumberFormat="1" applyFont="1" applyBorder="1" applyAlignment="1" applyProtection="1">
      <alignment horizontal="right"/>
    </xf>
    <xf numFmtId="170" fontId="6" fillId="0" borderId="0" xfId="0" applyNumberFormat="1" applyFont="1" applyBorder="1" applyAlignment="1" applyProtection="1">
      <alignment horizontal="right"/>
    </xf>
    <xf numFmtId="170" fontId="7" fillId="4" borderId="0" xfId="0" applyNumberFormat="1" applyFont="1" applyFill="1" applyBorder="1" applyAlignment="1" applyProtection="1">
      <alignment horizontal="right" vertical="center"/>
    </xf>
    <xf numFmtId="170" fontId="5" fillId="11" borderId="0" xfId="0" applyNumberFormat="1" applyFont="1" applyFill="1" applyAlignment="1" applyProtection="1">
      <alignment horizontal="center"/>
    </xf>
    <xf numFmtId="170" fontId="5" fillId="0" borderId="0" xfId="0" applyNumberFormat="1" applyFont="1" applyAlignment="1" applyProtection="1">
      <alignment horizontal="center"/>
    </xf>
    <xf numFmtId="170" fontId="6" fillId="0" borderId="0" xfId="0" applyNumberFormat="1" applyFont="1" applyAlignment="1" applyProtection="1">
      <alignment horizontal="center"/>
    </xf>
    <xf numFmtId="170" fontId="7" fillId="4" borderId="8" xfId="0" applyNumberFormat="1" applyFont="1" applyFill="1" applyBorder="1" applyAlignment="1" applyProtection="1">
      <alignment horizontal="right" vertical="center"/>
    </xf>
    <xf numFmtId="170" fontId="7" fillId="0" borderId="0" xfId="0" applyNumberFormat="1" applyFont="1" applyFill="1" applyBorder="1" applyAlignment="1" applyProtection="1">
      <alignment horizontal="right" vertical="center"/>
    </xf>
    <xf numFmtId="4" fontId="4" fillId="11" borderId="7" xfId="0" applyNumberFormat="1" applyFont="1" applyFill="1" applyBorder="1" applyAlignment="1" applyProtection="1">
      <alignment horizontal="right" wrapText="1"/>
    </xf>
    <xf numFmtId="170" fontId="4" fillId="0" borderId="0" xfId="0" applyNumberFormat="1" applyFont="1" applyFill="1" applyAlignment="1" applyProtection="1">
      <alignment horizontal="right" wrapText="1"/>
    </xf>
    <xf numFmtId="0" fontId="4" fillId="0" borderId="0" xfId="14" applyFont="1" applyFill="1" applyAlignment="1" applyProtection="1">
      <alignment wrapText="1"/>
    </xf>
    <xf numFmtId="4" fontId="4" fillId="0" borderId="0" xfId="0" applyNumberFormat="1" applyFont="1" applyAlignment="1" applyProtection="1">
      <alignment horizontal="right" wrapText="1"/>
    </xf>
    <xf numFmtId="4" fontId="8" fillId="4" borderId="7" xfId="0" applyNumberFormat="1" applyFont="1" applyFill="1" applyBorder="1" applyAlignment="1" applyProtection="1">
      <alignment horizontal="right" wrapText="1"/>
    </xf>
    <xf numFmtId="4" fontId="8" fillId="0" borderId="0" xfId="0" applyNumberFormat="1" applyFont="1" applyAlignment="1" applyProtection="1">
      <alignment horizontal="right" wrapText="1"/>
    </xf>
    <xf numFmtId="4" fontId="8" fillId="4" borderId="0" xfId="0" applyNumberFormat="1" applyFont="1" applyFill="1" applyAlignment="1" applyProtection="1">
      <alignment horizontal="right" wrapText="1"/>
    </xf>
    <xf numFmtId="4" fontId="8" fillId="0" borderId="0" xfId="0" applyNumberFormat="1" applyFont="1" applyFill="1" applyAlignment="1" applyProtection="1">
      <alignment horizontal="right" wrapText="1"/>
    </xf>
    <xf numFmtId="170" fontId="4" fillId="4" borderId="0" xfId="0" applyNumberFormat="1" applyFont="1" applyFill="1" applyAlignment="1" applyProtection="1">
      <alignment horizontal="right" wrapText="1"/>
    </xf>
    <xf numFmtId="170" fontId="8" fillId="4" borderId="7" xfId="0" applyNumberFormat="1" applyFont="1" applyFill="1" applyBorder="1" applyAlignment="1" applyProtection="1">
      <alignment horizontal="right" wrapText="1"/>
    </xf>
    <xf numFmtId="170" fontId="4" fillId="0" borderId="0" xfId="0" applyNumberFormat="1" applyFont="1" applyFill="1" applyAlignment="1" applyProtection="1">
      <alignment horizontal="right" wrapText="1"/>
    </xf>
    <xf numFmtId="170" fontId="8" fillId="4" borderId="0" xfId="0" applyNumberFormat="1" applyFont="1" applyFill="1" applyAlignment="1" applyProtection="1">
      <alignment horizontal="right" wrapText="1"/>
    </xf>
    <xf numFmtId="0" fontId="8" fillId="4" borderId="5" xfId="0" applyFont="1" applyFill="1" applyBorder="1" applyAlignment="1" applyProtection="1">
      <alignment horizontal="center" vertical="top" wrapText="1"/>
    </xf>
    <xf numFmtId="0" fontId="8" fillId="4" borderId="6" xfId="0" applyNumberFormat="1" applyFont="1" applyFill="1" applyBorder="1" applyAlignment="1" applyProtection="1">
      <alignment vertical="top" wrapText="1"/>
    </xf>
    <xf numFmtId="0" fontId="8" fillId="0" borderId="0" xfId="0" applyFont="1" applyAlignment="1" applyProtection="1">
      <alignment wrapText="1"/>
    </xf>
    <xf numFmtId="49" fontId="4" fillId="0" borderId="0" xfId="0" applyNumberFormat="1" applyFont="1" applyFill="1" applyBorder="1" applyAlignment="1" applyProtection="1">
      <alignment horizontal="left" vertical="top" wrapText="1"/>
    </xf>
    <xf numFmtId="0" fontId="8" fillId="0" borderId="0" xfId="0" applyFont="1" applyAlignment="1" applyProtection="1">
      <alignment vertical="top" wrapText="1"/>
    </xf>
    <xf numFmtId="0" fontId="8" fillId="0" borderId="0" xfId="17" applyNumberFormat="1" applyFont="1" applyFill="1" applyAlignment="1" applyProtection="1">
      <alignment horizontal="left" vertical="top" wrapText="1"/>
    </xf>
    <xf numFmtId="0" fontId="4" fillId="0" borderId="9" xfId="0" applyFont="1" applyBorder="1" applyAlignment="1" applyProtection="1">
      <alignment vertical="top" wrapText="1"/>
    </xf>
    <xf numFmtId="0" fontId="19" fillId="0" borderId="0" xfId="0" applyFont="1" applyBorder="1" applyAlignment="1" applyProtection="1">
      <alignment vertical="top" wrapText="1"/>
    </xf>
    <xf numFmtId="0" fontId="8" fillId="0" borderId="11" xfId="0" applyFont="1" applyBorder="1" applyAlignment="1" applyProtection="1">
      <alignment wrapText="1"/>
    </xf>
    <xf numFmtId="0" fontId="4" fillId="0" borderId="0" xfId="0" applyFont="1" applyAlignment="1" applyProtection="1">
      <alignment vertical="top" wrapText="1"/>
    </xf>
    <xf numFmtId="0" fontId="20" fillId="0" borderId="0" xfId="0" applyFont="1" applyAlignment="1" applyProtection="1">
      <alignment vertical="top" wrapText="1"/>
    </xf>
    <xf numFmtId="4" fontId="4" fillId="4" borderId="7" xfId="0" applyNumberFormat="1" applyFont="1" applyFill="1" applyBorder="1" applyAlignment="1" applyProtection="1">
      <alignment horizontal="right" wrapText="1"/>
    </xf>
    <xf numFmtId="49" fontId="19" fillId="0" borderId="4" xfId="0" applyNumberFormat="1" applyFont="1" applyFill="1" applyBorder="1" applyAlignment="1" applyProtection="1">
      <alignment horizontal="center" vertical="top" wrapText="1"/>
    </xf>
    <xf numFmtId="49" fontId="19" fillId="0" borderId="4" xfId="0" applyNumberFormat="1" applyFont="1" applyFill="1" applyBorder="1" applyAlignment="1" applyProtection="1">
      <alignment horizontal="left" vertical="top" wrapText="1"/>
    </xf>
    <xf numFmtId="49" fontId="19" fillId="0" borderId="4" xfId="0" applyNumberFormat="1" applyFont="1" applyFill="1" applyBorder="1" applyAlignment="1" applyProtection="1">
      <alignment horizontal="right" vertical="top" wrapText="1"/>
    </xf>
    <xf numFmtId="4" fontId="37" fillId="0" borderId="4" xfId="0" applyNumberFormat="1" applyFont="1" applyFill="1" applyBorder="1" applyAlignment="1" applyProtection="1">
      <alignment horizontal="center" vertical="top"/>
    </xf>
    <xf numFmtId="49" fontId="4" fillId="0" borderId="0" xfId="0" applyNumberFormat="1" applyFont="1" applyFill="1" applyBorder="1" applyAlignment="1" applyProtection="1">
      <alignment horizontal="center" vertical="top" wrapText="1"/>
    </xf>
    <xf numFmtId="2" fontId="39" fillId="0" borderId="0" xfId="0" applyNumberFormat="1" applyFont="1" applyBorder="1" applyAlignment="1" applyProtection="1">
      <alignment horizontal="left" wrapText="1"/>
    </xf>
    <xf numFmtId="49" fontId="38" fillId="0" borderId="0" xfId="0" applyNumberFormat="1" applyFont="1" applyBorder="1" applyAlignment="1" applyProtection="1">
      <alignment horizontal="right" vertical="top" wrapText="1"/>
    </xf>
    <xf numFmtId="4" fontId="38" fillId="0" borderId="0" xfId="0" applyNumberFormat="1" applyFont="1" applyBorder="1" applyAlignment="1" applyProtection="1">
      <alignment horizontal="right" vertical="top"/>
    </xf>
    <xf numFmtId="2" fontId="38" fillId="0" borderId="0" xfId="0" applyNumberFormat="1" applyFont="1" applyBorder="1" applyAlignment="1" applyProtection="1">
      <alignment horizontal="left" vertical="top" wrapText="1"/>
    </xf>
    <xf numFmtId="0" fontId="38" fillId="0" borderId="0" xfId="0" applyFont="1" applyBorder="1" applyAlignment="1" applyProtection="1">
      <alignment vertical="top"/>
    </xf>
    <xf numFmtId="2" fontId="39" fillId="0" borderId="0" xfId="0" applyNumberFormat="1" applyFont="1" applyFill="1" applyBorder="1" applyAlignment="1" applyProtection="1">
      <alignment horizontal="left" wrapText="1"/>
    </xf>
    <xf numFmtId="49" fontId="38" fillId="0" borderId="0" xfId="0" applyNumberFormat="1" applyFont="1" applyFill="1" applyBorder="1" applyAlignment="1" applyProtection="1">
      <alignment horizontal="right" vertical="top" wrapText="1"/>
    </xf>
    <xf numFmtId="0" fontId="4" fillId="0" borderId="0" xfId="0" applyFont="1" applyFill="1" applyBorder="1" applyAlignment="1" applyProtection="1"/>
    <xf numFmtId="2" fontId="38" fillId="0" borderId="0" xfId="0" applyNumberFormat="1" applyFont="1" applyFill="1" applyBorder="1" applyAlignment="1" applyProtection="1">
      <alignment horizontal="left" vertical="top" wrapText="1"/>
    </xf>
    <xf numFmtId="49" fontId="38" fillId="0" borderId="0" xfId="0" applyNumberFormat="1" applyFont="1" applyFill="1" applyBorder="1" applyAlignment="1" applyProtection="1">
      <alignment horizontal="right" wrapText="1"/>
    </xf>
    <xf numFmtId="0" fontId="38" fillId="0" borderId="0" xfId="0" applyFont="1" applyFill="1" applyBorder="1" applyAlignment="1" applyProtection="1"/>
    <xf numFmtId="4" fontId="38" fillId="0" borderId="0" xfId="0" applyNumberFormat="1" applyFont="1" applyFill="1" applyBorder="1" applyAlignment="1" applyProtection="1">
      <alignment horizontal="right"/>
    </xf>
    <xf numFmtId="49" fontId="38" fillId="0" borderId="0" xfId="0" applyNumberFormat="1" applyFont="1" applyBorder="1" applyAlignment="1" applyProtection="1">
      <alignment horizontal="right" wrapText="1"/>
    </xf>
    <xf numFmtId="4" fontId="38" fillId="0" borderId="0" xfId="0" applyNumberFormat="1" applyFont="1" applyBorder="1" applyAlignment="1" applyProtection="1">
      <alignment horizontal="right"/>
    </xf>
    <xf numFmtId="0" fontId="38" fillId="0" borderId="0" xfId="0" applyFont="1" applyBorder="1" applyAlignment="1" applyProtection="1">
      <alignment horizontal="right"/>
    </xf>
    <xf numFmtId="0" fontId="38" fillId="0" borderId="0" xfId="0" applyFont="1" applyBorder="1" applyProtection="1"/>
    <xf numFmtId="0" fontId="38" fillId="0" borderId="0" xfId="0" applyFont="1" applyFill="1" applyBorder="1" applyAlignment="1" applyProtection="1">
      <alignment horizontal="right" vertical="top"/>
    </xf>
    <xf numFmtId="0" fontId="38" fillId="0" borderId="0" xfId="0" applyFont="1" applyFill="1" applyBorder="1" applyAlignment="1" applyProtection="1">
      <alignment horizontal="left" vertical="top"/>
    </xf>
    <xf numFmtId="49" fontId="19" fillId="0" borderId="0" xfId="0" applyNumberFormat="1" applyFont="1" applyFill="1" applyBorder="1" applyAlignment="1" applyProtection="1">
      <alignment horizontal="center" vertical="top" wrapText="1"/>
    </xf>
    <xf numFmtId="49" fontId="19" fillId="0" borderId="0" xfId="0" applyNumberFormat="1" applyFont="1" applyFill="1" applyBorder="1" applyAlignment="1" applyProtection="1">
      <alignment horizontal="left" vertical="top" wrapText="1"/>
    </xf>
    <xf numFmtId="49" fontId="19" fillId="0" borderId="0" xfId="0" applyNumberFormat="1" applyFont="1" applyFill="1" applyBorder="1" applyAlignment="1" applyProtection="1">
      <alignment horizontal="right" vertical="top" wrapText="1"/>
    </xf>
    <xf numFmtId="4" fontId="37" fillId="0" borderId="0" xfId="0" applyNumberFormat="1" applyFont="1" applyFill="1" applyBorder="1" applyAlignment="1" applyProtection="1">
      <alignment horizontal="center" vertical="top"/>
    </xf>
    <xf numFmtId="4" fontId="38" fillId="0" borderId="0" xfId="0" applyNumberFormat="1" applyFont="1" applyFill="1" applyBorder="1" applyAlignment="1" applyProtection="1">
      <alignment horizontal="right" vertical="top"/>
    </xf>
    <xf numFmtId="49" fontId="38" fillId="0" borderId="0" xfId="0" applyNumberFormat="1" applyFont="1" applyFill="1" applyBorder="1" applyAlignment="1" applyProtection="1">
      <alignment horizontal="left" vertical="top" wrapText="1"/>
    </xf>
    <xf numFmtId="2" fontId="38" fillId="0" borderId="0" xfId="0" applyNumberFormat="1" applyFont="1" applyFill="1" applyBorder="1" applyAlignment="1" applyProtection="1">
      <alignment horizontal="left" wrapText="1"/>
    </xf>
    <xf numFmtId="49" fontId="38" fillId="0" borderId="0" xfId="0" applyNumberFormat="1" applyFont="1" applyFill="1" applyBorder="1" applyAlignment="1" applyProtection="1">
      <alignment horizontal="center" vertical="top" wrapText="1"/>
    </xf>
    <xf numFmtId="0" fontId="4" fillId="0" borderId="0" xfId="0" applyFont="1" applyBorder="1" applyAlignment="1" applyProtection="1">
      <alignment vertical="top"/>
    </xf>
    <xf numFmtId="0" fontId="4" fillId="0" borderId="0" xfId="0" applyFont="1" applyBorder="1" applyProtection="1"/>
    <xf numFmtId="0" fontId="4" fillId="0" borderId="0" xfId="0" quotePrefix="1" applyFont="1" applyFill="1" applyBorder="1" applyAlignment="1" applyProtection="1">
      <alignment horizontal="center"/>
    </xf>
    <xf numFmtId="0" fontId="4" fillId="0" borderId="0" xfId="0" applyFont="1" applyFill="1" applyBorder="1" applyAlignment="1" applyProtection="1">
      <alignment vertical="top" wrapText="1"/>
    </xf>
    <xf numFmtId="2" fontId="38" fillId="0" borderId="0" xfId="0" applyNumberFormat="1" applyFont="1" applyFill="1" applyBorder="1" applyAlignment="1" applyProtection="1">
      <alignment horizontal="left" vertical="top" wrapText="1" indent="1"/>
    </xf>
    <xf numFmtId="2" fontId="38" fillId="0" borderId="0" xfId="0" applyNumberFormat="1" applyFont="1" applyFill="1" applyBorder="1" applyAlignment="1" applyProtection="1">
      <alignment horizontal="right" vertical="top" wrapText="1"/>
    </xf>
    <xf numFmtId="0" fontId="4" fillId="0" borderId="0" xfId="0" applyFont="1" applyBorder="1" applyAlignment="1" applyProtection="1">
      <alignment horizontal="left"/>
    </xf>
    <xf numFmtId="0" fontId="4" fillId="0" borderId="0" xfId="0" applyFont="1" applyBorder="1" applyAlignment="1" applyProtection="1"/>
    <xf numFmtId="0" fontId="4" fillId="0" borderId="0" xfId="0" applyFont="1" applyFill="1" applyBorder="1" applyAlignment="1" applyProtection="1">
      <alignment horizontal="right" vertical="top"/>
    </xf>
    <xf numFmtId="2" fontId="38" fillId="0" borderId="0" xfId="0" applyNumberFormat="1" applyFont="1" applyFill="1" applyBorder="1" applyAlignment="1" applyProtection="1">
      <alignment vertical="top" wrapText="1"/>
    </xf>
    <xf numFmtId="2" fontId="38" fillId="0" borderId="0" xfId="0" applyNumberFormat="1" applyFont="1" applyBorder="1" applyAlignment="1" applyProtection="1">
      <alignment horizontal="left" wrapText="1"/>
    </xf>
    <xf numFmtId="2" fontId="4" fillId="0" borderId="0" xfId="0" applyNumberFormat="1" applyFont="1" applyFill="1" applyBorder="1" applyAlignment="1" applyProtection="1">
      <alignment horizontal="right" vertical="top" wrapText="1"/>
    </xf>
    <xf numFmtId="2" fontId="4" fillId="0" borderId="0" xfId="0" applyNumberFormat="1" applyFont="1" applyFill="1" applyBorder="1" applyAlignment="1" applyProtection="1">
      <alignment horizontal="left" vertical="top" wrapText="1"/>
    </xf>
    <xf numFmtId="2" fontId="38" fillId="0" borderId="0" xfId="0" applyNumberFormat="1" applyFont="1" applyFill="1" applyBorder="1" applyAlignment="1" applyProtection="1">
      <alignment horizontal="left"/>
    </xf>
    <xf numFmtId="4" fontId="8" fillId="5" borderId="6" xfId="22" applyNumberFormat="1" applyFont="1" applyFill="1" applyBorder="1" applyAlignment="1" applyProtection="1">
      <alignment vertical="top"/>
    </xf>
    <xf numFmtId="4" fontId="4" fillId="0" borderId="0" xfId="22" applyNumberFormat="1" applyFont="1" applyFill="1" applyBorder="1" applyAlignment="1" applyProtection="1">
      <alignment vertical="top"/>
    </xf>
    <xf numFmtId="0" fontId="88" fillId="0" borderId="0" xfId="0" applyFont="1" applyFill="1" applyBorder="1" applyAlignment="1" applyProtection="1">
      <alignment horizontal="left" wrapText="1"/>
    </xf>
    <xf numFmtId="4" fontId="19" fillId="0" borderId="4" xfId="0" applyNumberFormat="1" applyFont="1" applyFill="1" applyBorder="1" applyAlignment="1" applyProtection="1">
      <alignment horizontal="center" vertical="top"/>
    </xf>
    <xf numFmtId="170" fontId="4" fillId="0" borderId="0" xfId="23" applyNumberFormat="1" applyFont="1" applyFill="1" applyBorder="1" applyAlignment="1" applyProtection="1"/>
    <xf numFmtId="176" fontId="38" fillId="0" borderId="0" xfId="0" applyNumberFormat="1" applyFont="1" applyFill="1" applyBorder="1" applyAlignment="1" applyProtection="1"/>
    <xf numFmtId="176" fontId="38" fillId="0" borderId="0" xfId="0" applyNumberFormat="1" applyFont="1" applyBorder="1" applyAlignment="1" applyProtection="1"/>
    <xf numFmtId="170" fontId="4" fillId="0" borderId="0" xfId="23" applyNumberFormat="1" applyFont="1" applyBorder="1" applyAlignment="1" applyProtection="1"/>
    <xf numFmtId="4" fontId="19" fillId="0" borderId="0" xfId="0" applyNumberFormat="1" applyFont="1" applyFill="1" applyBorder="1" applyAlignment="1" applyProtection="1">
      <alignment horizontal="center" vertical="top"/>
    </xf>
    <xf numFmtId="170" fontId="8" fillId="5" borderId="7" xfId="23" applyNumberFormat="1" applyFont="1" applyFill="1" applyBorder="1" applyAlignment="1" applyProtection="1">
      <alignment vertical="top"/>
    </xf>
    <xf numFmtId="170" fontId="4" fillId="0" borderId="0" xfId="23" applyNumberFormat="1" applyFont="1" applyFill="1" applyBorder="1" applyAlignment="1" applyProtection="1">
      <alignment vertical="top"/>
    </xf>
    <xf numFmtId="0" fontId="4" fillId="0" borderId="12" xfId="0" applyFont="1" applyFill="1" applyBorder="1" applyAlignment="1" applyProtection="1">
      <alignment horizontal="center" vertical="center"/>
    </xf>
    <xf numFmtId="0" fontId="4" fillId="0" borderId="12" xfId="0" applyFont="1" applyFill="1" applyBorder="1" applyAlignment="1" applyProtection="1">
      <alignment horizontal="center" vertical="top"/>
    </xf>
    <xf numFmtId="3" fontId="4" fillId="0" borderId="12" xfId="0" applyNumberFormat="1" applyFont="1" applyFill="1" applyBorder="1" applyAlignment="1" applyProtection="1">
      <alignment horizontal="center" vertical="center"/>
    </xf>
    <xf numFmtId="0" fontId="4" fillId="0" borderId="4" xfId="0" applyFont="1" applyFill="1" applyBorder="1" applyAlignment="1" applyProtection="1">
      <alignment horizontal="center"/>
    </xf>
    <xf numFmtId="0" fontId="4" fillId="0" borderId="4" xfId="0" applyFont="1" applyFill="1" applyBorder="1" applyAlignment="1" applyProtection="1">
      <alignment vertical="top"/>
    </xf>
    <xf numFmtId="3" fontId="4" fillId="0" borderId="4" xfId="0" applyNumberFormat="1" applyFont="1" applyFill="1" applyBorder="1" applyAlignment="1" applyProtection="1">
      <alignment horizontal="center"/>
    </xf>
    <xf numFmtId="0" fontId="8" fillId="0" borderId="4" xfId="0" applyFont="1" applyFill="1" applyBorder="1" applyProtection="1"/>
    <xf numFmtId="0" fontId="8" fillId="0" borderId="4" xfId="0" applyFont="1" applyFill="1" applyBorder="1" applyAlignment="1" applyProtection="1">
      <alignment vertical="top"/>
    </xf>
    <xf numFmtId="0" fontId="8" fillId="0" borderId="4" xfId="0" applyFont="1" applyFill="1" applyBorder="1" applyAlignment="1" applyProtection="1">
      <alignment horizontal="center"/>
    </xf>
    <xf numFmtId="3" fontId="8" fillId="0" borderId="4" xfId="0" applyNumberFormat="1" applyFont="1" applyFill="1" applyBorder="1" applyAlignment="1" applyProtection="1">
      <alignment horizontal="center"/>
    </xf>
    <xf numFmtId="0" fontId="8" fillId="0" borderId="4" xfId="0" applyFont="1" applyFill="1" applyBorder="1" applyAlignment="1" applyProtection="1">
      <alignment vertical="top" shrinkToFit="1"/>
    </xf>
    <xf numFmtId="0" fontId="4" fillId="0" borderId="4" xfId="0" applyFont="1" applyFill="1" applyBorder="1" applyProtection="1"/>
    <xf numFmtId="0" fontId="4" fillId="0" borderId="4" xfId="0" applyFont="1" applyFill="1" applyBorder="1" applyAlignment="1" applyProtection="1">
      <alignment vertical="top" shrinkToFit="1"/>
    </xf>
    <xf numFmtId="171" fontId="4" fillId="0" borderId="4" xfId="0" applyNumberFormat="1" applyFont="1" applyFill="1" applyBorder="1" applyProtection="1"/>
    <xf numFmtId="0" fontId="4" fillId="0" borderId="4" xfId="0" applyFont="1" applyFill="1" applyBorder="1" applyAlignment="1" applyProtection="1">
      <alignment vertical="top" wrapText="1" shrinkToFit="1"/>
    </xf>
    <xf numFmtId="0" fontId="8" fillId="0" borderId="15" xfId="0" applyFont="1" applyFill="1" applyBorder="1" applyProtection="1"/>
    <xf numFmtId="0" fontId="8" fillId="0" borderId="15" xfId="0" applyFont="1" applyFill="1" applyBorder="1" applyAlignment="1" applyProtection="1">
      <alignment vertical="top" shrinkToFit="1"/>
    </xf>
    <xf numFmtId="0" fontId="8" fillId="0" borderId="15" xfId="0" applyFont="1" applyFill="1" applyBorder="1" applyAlignment="1" applyProtection="1">
      <alignment horizontal="center"/>
    </xf>
    <xf numFmtId="171" fontId="8" fillId="0" borderId="15" xfId="0" applyNumberFormat="1" applyFont="1" applyFill="1" applyBorder="1" applyProtection="1"/>
    <xf numFmtId="0" fontId="8" fillId="0" borderId="17" xfId="0" applyFont="1" applyFill="1" applyBorder="1" applyProtection="1"/>
    <xf numFmtId="0" fontId="8" fillId="0" borderId="17" xfId="0" applyFont="1" applyFill="1" applyBorder="1" applyAlignment="1" applyProtection="1">
      <alignment vertical="top" shrinkToFit="1"/>
    </xf>
    <xf numFmtId="0" fontId="8" fillId="0" borderId="17" xfId="0" applyFont="1" applyFill="1" applyBorder="1" applyAlignment="1" applyProtection="1">
      <alignment horizontal="center"/>
    </xf>
    <xf numFmtId="171" fontId="8" fillId="0" borderId="17" xfId="0" applyNumberFormat="1" applyFont="1" applyFill="1" applyBorder="1" applyProtection="1"/>
    <xf numFmtId="0" fontId="8" fillId="0" borderId="12" xfId="0" applyFont="1" applyFill="1" applyBorder="1" applyProtection="1"/>
    <xf numFmtId="0" fontId="8" fillId="0" borderId="12" xfId="0" applyFont="1" applyFill="1" applyBorder="1" applyAlignment="1" applyProtection="1">
      <alignment vertical="top" shrinkToFit="1"/>
    </xf>
    <xf numFmtId="0" fontId="8" fillId="0" borderId="12" xfId="0" applyFont="1" applyFill="1" applyBorder="1" applyAlignment="1" applyProtection="1">
      <alignment horizontal="center"/>
    </xf>
    <xf numFmtId="171" fontId="8" fillId="0" borderId="12" xfId="0" applyNumberFormat="1" applyFont="1" applyFill="1" applyBorder="1" applyAlignment="1" applyProtection="1">
      <alignment horizontal="center"/>
    </xf>
    <xf numFmtId="171" fontId="4" fillId="0" borderId="4" xfId="0" applyNumberFormat="1" applyFont="1" applyFill="1" applyBorder="1" applyAlignment="1" applyProtection="1">
      <alignment horizontal="center"/>
    </xf>
    <xf numFmtId="0" fontId="4" fillId="0" borderId="4" xfId="0" applyNumberFormat="1" applyFont="1" applyFill="1" applyBorder="1" applyAlignment="1" applyProtection="1">
      <alignment vertical="top" wrapText="1" shrinkToFit="1"/>
    </xf>
    <xf numFmtId="0" fontId="4" fillId="0" borderId="19" xfId="0" applyFont="1" applyFill="1" applyBorder="1" applyProtection="1"/>
    <xf numFmtId="0" fontId="4" fillId="0" borderId="19" xfId="0" applyFont="1" applyFill="1" applyBorder="1" applyAlignment="1" applyProtection="1">
      <alignment vertical="top" wrapText="1" shrinkToFit="1"/>
    </xf>
    <xf numFmtId="0" fontId="4" fillId="0" borderId="19" xfId="0" applyFont="1" applyFill="1" applyBorder="1" applyAlignment="1" applyProtection="1">
      <alignment horizontal="center"/>
    </xf>
    <xf numFmtId="171" fontId="4" fillId="0" borderId="19" xfId="0" applyNumberFormat="1" applyFont="1" applyFill="1" applyBorder="1" applyProtection="1"/>
    <xf numFmtId="0" fontId="4" fillId="0" borderId="0" xfId="0" applyFont="1" applyFill="1" applyBorder="1" applyAlignment="1" applyProtection="1">
      <alignment vertical="top" shrinkToFit="1"/>
    </xf>
    <xf numFmtId="0" fontId="4" fillId="0" borderId="0" xfId="0" applyFont="1" applyFill="1" applyBorder="1" applyAlignment="1" applyProtection="1">
      <alignment horizontal="center"/>
    </xf>
    <xf numFmtId="3" fontId="4" fillId="0" borderId="0" xfId="0" applyNumberFormat="1" applyFont="1" applyFill="1" applyBorder="1" applyProtection="1"/>
    <xf numFmtId="0" fontId="4" fillId="0" borderId="21" xfId="0" applyFont="1" applyFill="1" applyBorder="1" applyProtection="1"/>
    <xf numFmtId="0" fontId="4" fillId="0" borderId="21" xfId="0" applyFont="1" applyFill="1" applyBorder="1" applyAlignment="1" applyProtection="1">
      <alignment horizontal="center"/>
    </xf>
    <xf numFmtId="0" fontId="4" fillId="0" borderId="21" xfId="0" applyFont="1" applyFill="1" applyBorder="1" applyAlignment="1" applyProtection="1">
      <alignment vertical="top" wrapText="1" shrinkToFit="1"/>
    </xf>
    <xf numFmtId="0" fontId="8" fillId="0" borderId="12" xfId="15" applyFont="1" applyFill="1" applyBorder="1" applyProtection="1"/>
    <xf numFmtId="0" fontId="8" fillId="0" borderId="12" xfId="15" applyFont="1" applyFill="1" applyBorder="1" applyAlignment="1" applyProtection="1">
      <alignment vertical="top" shrinkToFit="1"/>
    </xf>
    <xf numFmtId="0" fontId="8" fillId="0" borderId="12" xfId="15" applyFont="1" applyFill="1" applyBorder="1" applyAlignment="1" applyProtection="1">
      <alignment horizontal="center"/>
    </xf>
    <xf numFmtId="171" fontId="8" fillId="0" borderId="12" xfId="15" applyNumberFormat="1" applyFont="1" applyFill="1" applyBorder="1" applyAlignment="1" applyProtection="1">
      <alignment horizontal="center"/>
    </xf>
    <xf numFmtId="0" fontId="4" fillId="0" borderId="4" xfId="15" applyFont="1" applyFill="1" applyBorder="1" applyAlignment="1" applyProtection="1">
      <alignment horizontal="center"/>
    </xf>
    <xf numFmtId="0" fontId="4" fillId="0" borderId="4" xfId="15" applyFont="1" applyFill="1" applyBorder="1" applyAlignment="1" applyProtection="1">
      <alignment horizontal="left" vertical="top" wrapText="1" shrinkToFit="1"/>
    </xf>
    <xf numFmtId="0" fontId="4" fillId="0" borderId="4" xfId="15" applyFont="1" applyFill="1" applyBorder="1" applyAlignment="1" applyProtection="1">
      <alignment horizontal="center" vertical="top" wrapText="1"/>
    </xf>
    <xf numFmtId="4" fontId="4" fillId="0" borderId="4" xfId="15" applyNumberFormat="1" applyFont="1" applyFill="1" applyBorder="1" applyProtection="1"/>
    <xf numFmtId="2" fontId="4" fillId="0" borderId="4" xfId="15" applyNumberFormat="1" applyFont="1" applyFill="1" applyBorder="1" applyAlignment="1" applyProtection="1">
      <alignment horizontal="center"/>
    </xf>
    <xf numFmtId="0" fontId="4" fillId="0" borderId="21" xfId="15" applyFont="1" applyFill="1" applyBorder="1" applyAlignment="1" applyProtection="1">
      <alignment horizontal="center"/>
    </xf>
    <xf numFmtId="0" fontId="8" fillId="0" borderId="22" xfId="0" applyFont="1" applyFill="1" applyBorder="1" applyProtection="1"/>
    <xf numFmtId="0" fontId="8" fillId="0" borderId="22" xfId="0" applyFont="1" applyFill="1" applyBorder="1" applyAlignment="1" applyProtection="1">
      <alignment vertical="top" shrinkToFit="1"/>
    </xf>
    <xf numFmtId="0" fontId="8" fillId="0" borderId="22" xfId="0" applyFont="1" applyFill="1" applyBorder="1" applyAlignment="1" applyProtection="1">
      <alignment horizontal="center"/>
    </xf>
    <xf numFmtId="171" fontId="8" fillId="0" borderId="22" xfId="0" applyNumberFormat="1" applyFont="1" applyFill="1" applyBorder="1" applyProtection="1"/>
    <xf numFmtId="0" fontId="8" fillId="0" borderId="23" xfId="0" applyFont="1" applyFill="1" applyBorder="1" applyProtection="1"/>
    <xf numFmtId="0" fontId="8" fillId="0" borderId="23" xfId="0" applyFont="1" applyFill="1" applyBorder="1" applyAlignment="1" applyProtection="1">
      <alignment vertical="top" shrinkToFit="1"/>
    </xf>
    <xf numFmtId="0" fontId="8" fillId="0" borderId="24" xfId="0" applyFont="1" applyFill="1" applyBorder="1" applyProtection="1"/>
    <xf numFmtId="0" fontId="8" fillId="0" borderId="24" xfId="0" applyFont="1" applyFill="1" applyBorder="1" applyAlignment="1" applyProtection="1">
      <alignment vertical="top" shrinkToFit="1"/>
    </xf>
    <xf numFmtId="0" fontId="8" fillId="0" borderId="24" xfId="0" applyFont="1" applyFill="1" applyBorder="1" applyAlignment="1" applyProtection="1">
      <alignment horizontal="center"/>
    </xf>
    <xf numFmtId="171" fontId="8" fillId="0" borderId="24" xfId="0" applyNumberFormat="1" applyFont="1" applyFill="1" applyBorder="1" applyAlignment="1" applyProtection="1">
      <alignment horizontal="center"/>
    </xf>
    <xf numFmtId="0" fontId="4" fillId="0" borderId="4" xfId="15" applyFont="1" applyFill="1" applyBorder="1" applyProtection="1"/>
    <xf numFmtId="0" fontId="4" fillId="0" borderId="4" xfId="15" applyFont="1" applyFill="1" applyBorder="1" applyAlignment="1" applyProtection="1">
      <alignment vertical="top" shrinkToFit="1"/>
    </xf>
    <xf numFmtId="171" fontId="4" fillId="0" borderId="4" xfId="15" applyNumberFormat="1" applyFont="1" applyFill="1" applyBorder="1" applyProtection="1"/>
    <xf numFmtId="0" fontId="4" fillId="0" borderId="4" xfId="15" applyFont="1" applyFill="1" applyBorder="1" applyAlignment="1" applyProtection="1">
      <alignment vertical="top" wrapText="1" shrinkToFit="1"/>
    </xf>
    <xf numFmtId="0" fontId="8" fillId="0" borderId="4" xfId="0" applyFont="1" applyFill="1" applyBorder="1" applyAlignment="1" applyProtection="1">
      <alignment vertical="top" wrapText="1" shrinkToFit="1"/>
    </xf>
    <xf numFmtId="0" fontId="4" fillId="0" borderId="4" xfId="0" applyFont="1" applyFill="1" applyBorder="1" applyAlignment="1" applyProtection="1">
      <alignment horizontal="left" vertical="top" wrapText="1" shrinkToFit="1"/>
    </xf>
    <xf numFmtId="0" fontId="4" fillId="0" borderId="17" xfId="0" applyFont="1" applyFill="1" applyBorder="1" applyAlignment="1" applyProtection="1">
      <alignment horizontal="center"/>
    </xf>
    <xf numFmtId="0" fontId="4" fillId="0" borderId="17" xfId="0" applyFont="1" applyFill="1" applyBorder="1" applyAlignment="1" applyProtection="1">
      <alignment horizontal="left" vertical="top" wrapText="1" shrinkToFit="1"/>
    </xf>
    <xf numFmtId="171" fontId="4" fillId="0" borderId="17" xfId="0" applyNumberFormat="1" applyFont="1" applyFill="1" applyBorder="1" applyAlignment="1" applyProtection="1">
      <alignment horizontal="center"/>
    </xf>
    <xf numFmtId="171" fontId="8" fillId="0" borderId="4" xfId="0" applyNumberFormat="1" applyFont="1" applyFill="1" applyBorder="1" applyProtection="1"/>
    <xf numFmtId="0" fontId="4" fillId="0" borderId="17" xfId="0" applyFont="1" applyFill="1" applyBorder="1" applyProtection="1"/>
    <xf numFmtId="0" fontId="4" fillId="0" borderId="17" xfId="0" applyFont="1" applyFill="1" applyBorder="1" applyAlignment="1" applyProtection="1">
      <alignment vertical="top" shrinkToFit="1"/>
    </xf>
    <xf numFmtId="171" fontId="4" fillId="0" borderId="17" xfId="0" applyNumberFormat="1" applyFont="1" applyFill="1" applyBorder="1" applyProtection="1"/>
    <xf numFmtId="0" fontId="4" fillId="0" borderId="21" xfId="0" applyFont="1" applyFill="1" applyBorder="1" applyAlignment="1" applyProtection="1">
      <alignment vertical="top" shrinkToFit="1"/>
    </xf>
    <xf numFmtId="171" fontId="4" fillId="0" borderId="21" xfId="0" applyNumberFormat="1" applyFont="1" applyFill="1" applyBorder="1" applyProtection="1"/>
    <xf numFmtId="0" fontId="4" fillId="0" borderId="19" xfId="0" applyFont="1" applyFill="1" applyBorder="1" applyAlignment="1" applyProtection="1">
      <alignment vertical="top" shrinkToFit="1"/>
    </xf>
    <xf numFmtId="0" fontId="8" fillId="5" borderId="15" xfId="0" applyFont="1" applyFill="1" applyBorder="1" applyProtection="1"/>
    <xf numFmtId="0" fontId="8" fillId="5" borderId="15" xfId="0" applyFont="1" applyFill="1" applyBorder="1" applyAlignment="1" applyProtection="1">
      <alignment vertical="top" shrinkToFit="1"/>
    </xf>
    <xf numFmtId="0" fontId="8" fillId="5" borderId="15" xfId="0" applyFont="1" applyFill="1" applyBorder="1" applyAlignment="1" applyProtection="1">
      <alignment horizontal="center"/>
    </xf>
    <xf numFmtId="171" fontId="8" fillId="5" borderId="15" xfId="0" applyNumberFormat="1" applyFont="1" applyFill="1" applyBorder="1" applyProtection="1"/>
    <xf numFmtId="3" fontId="4" fillId="0" borderId="13" xfId="0" applyNumberFormat="1" applyFont="1" applyFill="1" applyBorder="1" applyAlignment="1" applyProtection="1">
      <alignment horizontal="center" vertical="center"/>
    </xf>
    <xf numFmtId="176" fontId="4" fillId="0" borderId="14" xfId="0" applyNumberFormat="1" applyFont="1" applyFill="1" applyBorder="1" applyAlignment="1" applyProtection="1">
      <alignment horizontal="right" vertical="center"/>
    </xf>
    <xf numFmtId="176" fontId="8" fillId="0" borderId="14" xfId="0" applyNumberFormat="1" applyFont="1" applyFill="1" applyBorder="1" applyAlignment="1" applyProtection="1">
      <alignment horizontal="right" vertical="center"/>
    </xf>
    <xf numFmtId="176" fontId="4" fillId="0" borderId="4" xfId="0" applyNumberFormat="1" applyFont="1" applyFill="1" applyBorder="1" applyAlignment="1" applyProtection="1">
      <alignment horizontal="right" vertical="center"/>
    </xf>
    <xf numFmtId="176" fontId="8" fillId="0" borderId="16" xfId="0" applyNumberFormat="1" applyFont="1" applyFill="1" applyBorder="1" applyAlignment="1" applyProtection="1">
      <alignment horizontal="right" vertical="center"/>
    </xf>
    <xf numFmtId="176" fontId="8" fillId="0" borderId="18" xfId="0" applyNumberFormat="1" applyFont="1" applyFill="1" applyBorder="1" applyAlignment="1" applyProtection="1">
      <alignment horizontal="right" vertical="center"/>
    </xf>
    <xf numFmtId="176" fontId="4" fillId="0" borderId="13" xfId="0" applyNumberFormat="1" applyFont="1" applyFill="1" applyBorder="1" applyAlignment="1" applyProtection="1">
      <alignment horizontal="right" vertical="center"/>
    </xf>
    <xf numFmtId="176" fontId="4" fillId="0" borderId="20" xfId="0" applyNumberFormat="1" applyFont="1" applyFill="1" applyBorder="1" applyAlignment="1" applyProtection="1">
      <alignment horizontal="right" vertical="center"/>
    </xf>
    <xf numFmtId="176" fontId="4" fillId="0" borderId="0" xfId="0" applyNumberFormat="1" applyFont="1" applyFill="1" applyBorder="1" applyAlignment="1" applyProtection="1">
      <alignment horizontal="right" vertical="center"/>
    </xf>
    <xf numFmtId="176" fontId="4" fillId="0" borderId="13" xfId="15" applyNumberFormat="1" applyFont="1" applyFill="1" applyBorder="1" applyAlignment="1" applyProtection="1">
      <alignment horizontal="right" vertical="center"/>
    </xf>
    <xf numFmtId="176" fontId="4" fillId="0" borderId="14" xfId="15" applyNumberFormat="1" applyFont="1" applyFill="1" applyBorder="1" applyAlignment="1" applyProtection="1">
      <alignment horizontal="right" vertical="center"/>
    </xf>
    <xf numFmtId="176" fontId="4" fillId="0" borderId="4" xfId="15" applyNumberFormat="1" applyFont="1" applyFill="1" applyBorder="1" applyAlignment="1" applyProtection="1">
      <alignment horizontal="right" vertical="center"/>
    </xf>
    <xf numFmtId="176" fontId="8" fillId="0" borderId="22" xfId="0" applyNumberFormat="1" applyFont="1" applyFill="1" applyBorder="1" applyAlignment="1" applyProtection="1">
      <alignment horizontal="right" vertical="center"/>
    </xf>
    <xf numFmtId="176" fontId="8" fillId="0" borderId="23" xfId="0" applyNumberFormat="1" applyFont="1" applyFill="1" applyBorder="1" applyAlignment="1" applyProtection="1">
      <alignment horizontal="right" vertical="center"/>
    </xf>
    <xf numFmtId="176" fontId="4" fillId="0" borderId="25" xfId="0" applyNumberFormat="1" applyFont="1" applyFill="1" applyBorder="1" applyAlignment="1" applyProtection="1">
      <alignment horizontal="right" vertical="center"/>
    </xf>
    <xf numFmtId="176" fontId="4" fillId="0" borderId="26" xfId="15" applyNumberFormat="1" applyFont="1" applyFill="1" applyBorder="1" applyAlignment="1" applyProtection="1">
      <alignment horizontal="right" vertical="center"/>
    </xf>
    <xf numFmtId="176" fontId="8" fillId="0" borderId="27" xfId="15" applyNumberFormat="1" applyFont="1" applyFill="1" applyBorder="1" applyAlignment="1" applyProtection="1">
      <alignment horizontal="right" vertical="center"/>
    </xf>
    <xf numFmtId="176" fontId="4" fillId="0" borderId="18" xfId="0" applyNumberFormat="1" applyFont="1" applyFill="1" applyBorder="1" applyAlignment="1" applyProtection="1">
      <alignment horizontal="right" vertical="center"/>
    </xf>
    <xf numFmtId="176" fontId="8" fillId="0" borderId="4" xfId="0" applyNumberFormat="1" applyFont="1" applyFill="1" applyBorder="1" applyAlignment="1" applyProtection="1">
      <alignment horizontal="right" vertical="center"/>
    </xf>
    <xf numFmtId="176" fontId="4" fillId="0" borderId="26" xfId="0" applyNumberFormat="1" applyFont="1" applyFill="1" applyBorder="1" applyAlignment="1" applyProtection="1">
      <alignment horizontal="right" vertical="center"/>
    </xf>
    <xf numFmtId="176" fontId="8" fillId="5" borderId="16" xfId="0" applyNumberFormat="1" applyFont="1" applyFill="1" applyBorder="1" applyAlignment="1" applyProtection="1">
      <alignment horizontal="right" vertical="center"/>
    </xf>
    <xf numFmtId="172" fontId="4" fillId="0" borderId="4" xfId="0" applyNumberFormat="1" applyFont="1" applyFill="1" applyBorder="1" applyProtection="1"/>
    <xf numFmtId="173" fontId="4" fillId="0" borderId="4" xfId="0" applyNumberFormat="1" applyFont="1" applyFill="1" applyBorder="1" applyProtection="1"/>
    <xf numFmtId="173" fontId="4" fillId="0" borderId="19" xfId="0" applyNumberFormat="1" applyFont="1" applyFill="1" applyBorder="1" applyProtection="1"/>
    <xf numFmtId="174" fontId="4" fillId="0" borderId="4" xfId="15" applyNumberFormat="1" applyFont="1" applyFill="1" applyBorder="1" applyAlignment="1" applyProtection="1">
      <alignment horizontal="center"/>
    </xf>
    <xf numFmtId="172" fontId="4" fillId="0" borderId="4" xfId="15" applyNumberFormat="1" applyFont="1" applyFill="1" applyBorder="1" applyProtection="1"/>
    <xf numFmtId="175" fontId="4" fillId="0" borderId="4" xfId="0" applyNumberFormat="1" applyFont="1" applyFill="1" applyBorder="1" applyProtection="1"/>
    <xf numFmtId="176" fontId="4" fillId="0" borderId="4" xfId="0" applyNumberFormat="1" applyFont="1" applyFill="1" applyBorder="1" applyAlignment="1" applyProtection="1">
      <alignment horizontal="center"/>
    </xf>
    <xf numFmtId="176" fontId="4" fillId="0" borderId="17" xfId="0" applyNumberFormat="1" applyFont="1" applyFill="1" applyBorder="1" applyAlignment="1" applyProtection="1">
      <alignment horizontal="center"/>
    </xf>
    <xf numFmtId="172" fontId="4" fillId="0" borderId="17" xfId="0" applyNumberFormat="1" applyFont="1" applyFill="1" applyBorder="1" applyProtection="1"/>
    <xf numFmtId="172" fontId="4" fillId="0" borderId="0" xfId="0" applyNumberFormat="1" applyFont="1" applyFill="1" applyBorder="1" applyProtection="1"/>
    <xf numFmtId="172" fontId="4" fillId="0" borderId="19" xfId="0" applyNumberFormat="1" applyFont="1" applyFill="1" applyBorder="1" applyProtection="1"/>
    <xf numFmtId="170" fontId="4" fillId="0" borderId="0" xfId="0" applyNumberFormat="1" applyFont="1" applyAlignment="1" applyProtection="1">
      <alignment horizontal="right" wrapText="1"/>
    </xf>
  </cellXfs>
  <cellStyles count="51">
    <cellStyle name="column 2" xfId="1" xr:uid="{00000000-0005-0000-0000-000000000000}"/>
    <cellStyle name="Denar [0]_V3 plin" xfId="2" xr:uid="{00000000-0005-0000-0000-000003000000}"/>
    <cellStyle name="Element-delo" xfId="3" xr:uid="{00000000-0005-0000-0000-000004000000}"/>
    <cellStyle name="Element-delo 5" xfId="4" xr:uid="{00000000-0005-0000-0000-000005000000}"/>
    <cellStyle name="Element-delo_HTZ IP 164 srednja zdravstvena šola Celje ci1151-1, BZ500+..." xfId="5" xr:uid="{00000000-0005-0000-0000-000006000000}"/>
    <cellStyle name="Hiperpovezava 2" xfId="6" xr:uid="{00000000-0005-0000-0000-000007000000}"/>
    <cellStyle name="Naslov 5" xfId="7" xr:uid="{00000000-0005-0000-0000-000008000000}"/>
    <cellStyle name="Navadno" xfId="0" builtinId="0"/>
    <cellStyle name="Navadno 10" xfId="27" xr:uid="{00000000-0005-0000-0000-000009000000}"/>
    <cellStyle name="Navadno 10 2 3" xfId="29" xr:uid="{00000000-0005-0000-0000-00000A000000}"/>
    <cellStyle name="Navadno 100 2" xfId="30" xr:uid="{00000000-0005-0000-0000-00000B000000}"/>
    <cellStyle name="Navadno 14" xfId="33" xr:uid="{00000000-0005-0000-0000-00000C000000}"/>
    <cellStyle name="Navadno 2" xfId="8" xr:uid="{00000000-0005-0000-0000-00000D000000}"/>
    <cellStyle name="Navadno 2 2" xfId="28" xr:uid="{00000000-0005-0000-0000-00000E000000}"/>
    <cellStyle name="Navadno 2 2 5" xfId="44" xr:uid="{00000000-0005-0000-0000-00000F000000}"/>
    <cellStyle name="Navadno 2 3 4" xfId="47" xr:uid="{00000000-0005-0000-0000-000010000000}"/>
    <cellStyle name="Navadno 3" xfId="9" xr:uid="{00000000-0005-0000-0000-000011000000}"/>
    <cellStyle name="Navadno 3 2 3" xfId="45" xr:uid="{00000000-0005-0000-0000-000012000000}"/>
    <cellStyle name="Navadno 4" xfId="10" xr:uid="{00000000-0005-0000-0000-000013000000}"/>
    <cellStyle name="Navadno 5" xfId="11" xr:uid="{00000000-0005-0000-0000-000014000000}"/>
    <cellStyle name="Navadno 8" xfId="34" xr:uid="{00000000-0005-0000-0000-000015000000}"/>
    <cellStyle name="Navadno_ARREA- koča Ruše-rušitve" xfId="12" xr:uid="{00000000-0005-0000-0000-000016000000}"/>
    <cellStyle name="Navadno_KALAMAR-PSO GREGORČIČEVA MS-16.11.04 2 2" xfId="13" xr:uid="{00000000-0005-0000-0000-000017000000}"/>
    <cellStyle name="Navadno_KALAMAR-PSO GREGORČIČEVA MS-16.11.04 3 2" xfId="38" xr:uid="{00000000-0005-0000-0000-000018000000}"/>
    <cellStyle name="Navadno_popis-splošno-zun.ured" xfId="41" xr:uid="{00000000-0005-0000-0000-000019000000}"/>
    <cellStyle name="Navadno_PROJEKTA gradbena jama komenda marec 2009 in avgust 10" xfId="14" xr:uid="{00000000-0005-0000-0000-00001A000000}"/>
    <cellStyle name="Normal 12" xfId="31" xr:uid="{00000000-0005-0000-0000-00001C000000}"/>
    <cellStyle name="Normal 14" xfId="32" xr:uid="{00000000-0005-0000-0000-00001D000000}"/>
    <cellStyle name="Normal 2" xfId="15" xr:uid="{00000000-0005-0000-0000-00001E000000}"/>
    <cellStyle name="Normal 2 2" xfId="16" xr:uid="{00000000-0005-0000-0000-00001F000000}"/>
    <cellStyle name="Normal 2 2 2" xfId="43" xr:uid="{00000000-0005-0000-0000-000020000000}"/>
    <cellStyle name="Normal 3" xfId="17" xr:uid="{00000000-0005-0000-0000-000021000000}"/>
    <cellStyle name="Normal 4" xfId="18" xr:uid="{00000000-0005-0000-0000-000022000000}"/>
    <cellStyle name="Normal_A .  C . JAS.-V_BRATISLAVSKA-PREDRAČUN" xfId="24" xr:uid="{00000000-0005-0000-0000-000023000000}"/>
    <cellStyle name="Normal_el-bs-žv" xfId="25" xr:uid="{00000000-0005-0000-0000-000024000000}"/>
    <cellStyle name="Normal_kanal S1" xfId="26" xr:uid="{00000000-0005-0000-0000-000025000000}"/>
    <cellStyle name="Normal_Popis" xfId="49" xr:uid="{00000000-0005-0000-0000-000026000000}"/>
    <cellStyle name="Normal_Sheet1" xfId="37" xr:uid="{00000000-0005-0000-0000-000027000000}"/>
    <cellStyle name="Slog 1" xfId="19" xr:uid="{00000000-0005-0000-0000-000028000000}"/>
    <cellStyle name="TableStyleLight1" xfId="48" xr:uid="{00000000-0005-0000-0000-000029000000}"/>
    <cellStyle name="Valuta" xfId="23" builtinId="4"/>
    <cellStyle name="Valuta 2" xfId="20" xr:uid="{00000000-0005-0000-0000-00002A000000}"/>
    <cellStyle name="Valuta 2 2 2" xfId="39" xr:uid="{00000000-0005-0000-0000-00002B000000}"/>
    <cellStyle name="Valuta 3" xfId="50" xr:uid="{00000000-0005-0000-0000-00002C000000}"/>
    <cellStyle name="Valuta 4" xfId="35" xr:uid="{00000000-0005-0000-0000-00002D000000}"/>
    <cellStyle name="Vejica" xfId="22" builtinId="3"/>
    <cellStyle name="Vejica 2" xfId="21" xr:uid="{00000000-0005-0000-0000-00002E000000}"/>
    <cellStyle name="Vejica 3 3" xfId="46" xr:uid="{00000000-0005-0000-0000-00002F000000}"/>
    <cellStyle name="Vejica 4" xfId="36" xr:uid="{00000000-0005-0000-0000-000030000000}"/>
    <cellStyle name="Vejica 4 2" xfId="42" xr:uid="{00000000-0005-0000-0000-000031000000}"/>
    <cellStyle name="Vejica_popis-splošno-zun.ured" xfId="40" xr:uid="{00000000-0005-0000-0000-00003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acunalnik7\0-projekti\Users\Dell\Documents\Popisi\BIPA-&#268;RNU&#352;KI%20BAJER%20kon&#269;ni%20popisi%2030.4.2012\2-crnuski%20bajer_arh_klet_pzi_260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AVNA REKAPITULACIJA"/>
      <sheetName val="REKAPITULACIJA GR.+OB. DELA"/>
      <sheetName val="ZEM.D.+pripr.dela-temeljenje"/>
      <sheetName val="GLOBOKO TEMELJENJE"/>
      <sheetName val="BETONSKA DELA (2)"/>
      <sheetName val="ZIDARSKA DELA (2)"/>
      <sheetName val="TESARSKA DELA (2)"/>
      <sheetName val="ZEM.D.+pripr.dela"/>
      <sheetName val="BETONSKA DELA"/>
      <sheetName val="ZIDARSKA DELA"/>
      <sheetName val="TESARSKA DELA"/>
      <sheetName val="NEPREDVIDENA GR.DELA"/>
      <sheetName val="KLJUČAVNIČARSKA DELA"/>
      <sheetName val="KERAMIČARSKA DELA"/>
      <sheetName val="PODOPOLAGALSKA DELA"/>
      <sheetName val="OKNA,VRATA"/>
      <sheetName val="SLIKOPLESKARSKA DELA"/>
      <sheetName val="NEPREDVIDENA OB. DELA"/>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2:L40"/>
  <sheetViews>
    <sheetView tabSelected="1" view="pageBreakPreview" zoomScaleNormal="100" zoomScaleSheetLayoutView="100" workbookViewId="0">
      <selection activeCell="I32" sqref="I32"/>
    </sheetView>
  </sheetViews>
  <sheetFormatPr defaultRowHeight="12.75"/>
  <cols>
    <col min="1" max="1" width="10.7109375" style="7" customWidth="1"/>
    <col min="2" max="2" width="57.42578125" style="109" customWidth="1"/>
    <col min="3" max="3" width="10.7109375" style="7" customWidth="1"/>
    <col min="4" max="4" width="9.140625" style="7"/>
    <col min="5" max="5" width="6.42578125" style="7" customWidth="1"/>
    <col min="6" max="6" width="3.28515625" style="7" customWidth="1"/>
    <col min="7" max="7" width="5.5703125" style="7" customWidth="1"/>
    <col min="8" max="8" width="15.7109375" style="58" customWidth="1"/>
    <col min="9" max="9" width="8.5703125" style="15" customWidth="1"/>
    <col min="10" max="16384" width="9.140625" style="7"/>
  </cols>
  <sheetData>
    <row r="2" spans="1:12" s="9" customFormat="1">
      <c r="B2" s="105"/>
      <c r="C2" s="57"/>
      <c r="D2" s="2"/>
      <c r="E2" s="3"/>
      <c r="F2" s="12"/>
      <c r="G2" s="4"/>
      <c r="H2" s="57"/>
      <c r="I2" s="17"/>
      <c r="J2" s="6"/>
      <c r="K2" s="6"/>
      <c r="L2" s="5"/>
    </row>
    <row r="3" spans="1:12" s="9" customFormat="1">
      <c r="B3" s="105"/>
      <c r="C3" s="57"/>
      <c r="D3" s="36"/>
      <c r="E3" s="35"/>
      <c r="F3" s="37"/>
      <c r="G3" s="38"/>
      <c r="H3" s="101"/>
      <c r="I3" s="39"/>
      <c r="J3" s="6"/>
      <c r="K3" s="6"/>
      <c r="L3" s="5"/>
    </row>
    <row r="4" spans="1:12" s="9" customFormat="1">
      <c r="A4" s="581" t="s">
        <v>55</v>
      </c>
      <c r="B4" s="582" t="s">
        <v>867</v>
      </c>
      <c r="C4" s="583"/>
      <c r="D4" s="40"/>
      <c r="E4" s="41"/>
      <c r="F4" s="42"/>
      <c r="G4" s="43"/>
      <c r="H4" s="102"/>
      <c r="I4" s="39"/>
      <c r="J4" s="6"/>
      <c r="K4" s="6"/>
      <c r="L4" s="5"/>
    </row>
    <row r="5" spans="1:12" s="9" customFormat="1">
      <c r="A5" s="8"/>
      <c r="B5" s="105"/>
      <c r="C5" s="97"/>
      <c r="D5" s="40"/>
      <c r="E5" s="41"/>
      <c r="F5" s="42"/>
      <c r="G5" s="43"/>
      <c r="H5" s="102"/>
      <c r="I5" s="39"/>
      <c r="J5" s="6"/>
      <c r="K5" s="6"/>
      <c r="L5" s="5"/>
    </row>
    <row r="6" spans="1:12" s="9" customFormat="1">
      <c r="A6" s="584" t="s">
        <v>56</v>
      </c>
      <c r="B6" s="585" t="s">
        <v>663</v>
      </c>
      <c r="C6" s="583"/>
      <c r="D6" s="44"/>
      <c r="E6" s="45"/>
      <c r="F6" s="46"/>
      <c r="G6" s="47"/>
      <c r="H6" s="103"/>
      <c r="I6" s="39"/>
      <c r="J6" s="6"/>
      <c r="K6" s="6"/>
      <c r="L6" s="5"/>
    </row>
    <row r="7" spans="1:12" s="9" customFormat="1">
      <c r="A7" s="1"/>
      <c r="B7" s="104"/>
      <c r="C7" s="98"/>
      <c r="D7" s="44"/>
      <c r="E7" s="45"/>
      <c r="F7" s="46"/>
      <c r="G7" s="47"/>
      <c r="H7" s="103"/>
      <c r="I7" s="39"/>
      <c r="J7" s="6"/>
      <c r="K7" s="6"/>
      <c r="L7" s="5"/>
    </row>
    <row r="8" spans="1:12" s="9" customFormat="1">
      <c r="A8" s="8" t="s">
        <v>57</v>
      </c>
      <c r="B8" s="654" t="s">
        <v>3200</v>
      </c>
      <c r="C8" s="97"/>
      <c r="G8" s="16"/>
      <c r="H8" s="57"/>
      <c r="I8" s="17"/>
    </row>
    <row r="9" spans="1:12" s="9" customFormat="1">
      <c r="A9" s="8"/>
      <c r="B9" s="105"/>
      <c r="C9" s="97"/>
      <c r="G9" s="16"/>
      <c r="H9" s="57"/>
      <c r="I9" s="17"/>
    </row>
    <row r="10" spans="1:12" s="9" customFormat="1">
      <c r="A10" s="8" t="s">
        <v>58</v>
      </c>
      <c r="B10" s="66" t="s">
        <v>3201</v>
      </c>
      <c r="C10" s="97"/>
      <c r="H10" s="57"/>
      <c r="I10" s="17"/>
    </row>
    <row r="11" spans="1:12">
      <c r="A11" s="1"/>
      <c r="B11" s="104"/>
      <c r="C11" s="98"/>
    </row>
    <row r="12" spans="1:12" ht="18">
      <c r="A12" s="586"/>
      <c r="B12" s="587" t="s">
        <v>3066</v>
      </c>
      <c r="C12" s="588"/>
    </row>
    <row r="13" spans="1:12">
      <c r="A13" s="2"/>
      <c r="B13" s="104"/>
      <c r="C13" s="99"/>
    </row>
    <row r="14" spans="1:12">
      <c r="A14" s="9" t="s">
        <v>72</v>
      </c>
      <c r="B14" s="9" t="s">
        <v>3191</v>
      </c>
      <c r="C14" s="589">
        <f>'I-ARHITEKTURA-GO DELA'!F48</f>
        <v>0</v>
      </c>
    </row>
    <row r="15" spans="1:12">
      <c r="A15" s="9"/>
      <c r="B15" s="9"/>
      <c r="C15" s="589"/>
    </row>
    <row r="16" spans="1:12">
      <c r="A16" s="9" t="s">
        <v>63</v>
      </c>
      <c r="B16" s="10" t="s">
        <v>3190</v>
      </c>
      <c r="C16" s="62">
        <f>'II-ZUNANJA UREDITEV-GO DELA '!F144</f>
        <v>0</v>
      </c>
    </row>
    <row r="17" spans="1:3">
      <c r="A17" s="9"/>
      <c r="B17" s="9"/>
      <c r="C17" s="63"/>
    </row>
    <row r="18" spans="1:3">
      <c r="A18" s="9" t="s">
        <v>63</v>
      </c>
      <c r="B18" s="10" t="s">
        <v>3067</v>
      </c>
      <c r="C18" s="62">
        <f>'III-KRAJINSKA UREDITEV'!F133</f>
        <v>0</v>
      </c>
    </row>
    <row r="19" spans="1:3">
      <c r="A19" s="9"/>
      <c r="B19" s="8"/>
      <c r="C19" s="62"/>
    </row>
    <row r="20" spans="1:3">
      <c r="A20" s="8" t="s">
        <v>70</v>
      </c>
      <c r="B20" s="10" t="s">
        <v>1098</v>
      </c>
      <c r="C20" s="62">
        <f>'IV-ZUNANJA PROMETNA UREDITEV'!F84</f>
        <v>0</v>
      </c>
    </row>
    <row r="21" spans="1:3">
      <c r="A21" s="8"/>
      <c r="B21" s="8"/>
      <c r="C21" s="62"/>
    </row>
    <row r="22" spans="1:3">
      <c r="A22" s="8" t="s">
        <v>53</v>
      </c>
      <c r="B22" s="10" t="s">
        <v>1101</v>
      </c>
      <c r="C22" s="62">
        <f>'V-KANALIZACIJA'!F105</f>
        <v>0</v>
      </c>
    </row>
    <row r="23" spans="1:3">
      <c r="A23" s="8"/>
      <c r="B23" s="9"/>
      <c r="C23" s="59"/>
    </row>
    <row r="24" spans="1:3">
      <c r="A24" s="10" t="s">
        <v>48</v>
      </c>
      <c r="B24" s="9" t="s">
        <v>1163</v>
      </c>
      <c r="C24" s="63">
        <f>'VI-vodovodni priključek'!G12</f>
        <v>0</v>
      </c>
    </row>
    <row r="25" spans="1:3">
      <c r="A25" s="9"/>
      <c r="B25" s="9"/>
      <c r="C25" s="63"/>
    </row>
    <row r="26" spans="1:3">
      <c r="A26" s="9" t="s">
        <v>54</v>
      </c>
      <c r="B26" s="10" t="s">
        <v>1280</v>
      </c>
      <c r="C26" s="62">
        <f>'VII-ELEKTROINSTALACIJE'!D30</f>
        <v>0</v>
      </c>
    </row>
    <row r="27" spans="1:3">
      <c r="A27" s="9"/>
      <c r="B27" s="8"/>
      <c r="C27" s="62"/>
    </row>
    <row r="28" spans="1:3">
      <c r="A28" s="8" t="s">
        <v>27</v>
      </c>
      <c r="B28" s="10" t="s">
        <v>3068</v>
      </c>
      <c r="C28" s="62">
        <f>'VIII-ELEKTRO-NN-PRIKLJUCEK'!G167</f>
        <v>0</v>
      </c>
    </row>
    <row r="29" spans="1:3">
      <c r="A29" s="2"/>
      <c r="B29" s="104"/>
      <c r="C29" s="99"/>
    </row>
    <row r="30" spans="1:3">
      <c r="A30" s="8" t="s">
        <v>32</v>
      </c>
      <c r="B30" s="10" t="s">
        <v>3069</v>
      </c>
      <c r="C30" s="62">
        <f>'IX-STROJNE INSTALACIJE'!F15</f>
        <v>0</v>
      </c>
    </row>
    <row r="31" spans="1:3" ht="12" customHeight="1">
      <c r="A31" s="8"/>
      <c r="B31" s="10"/>
      <c r="C31" s="62"/>
    </row>
    <row r="32" spans="1:3">
      <c r="A32" s="9" t="s">
        <v>6</v>
      </c>
      <c r="B32" s="590" t="s">
        <v>3070</v>
      </c>
      <c r="C32" s="100">
        <f>SUM( C14:C30)*0.05</f>
        <v>0</v>
      </c>
    </row>
    <row r="33" spans="1:3">
      <c r="A33" s="9"/>
      <c r="B33" s="106"/>
      <c r="C33" s="100"/>
    </row>
    <row r="34" spans="1:3">
      <c r="A34" s="591"/>
      <c r="B34" s="585" t="s">
        <v>3071</v>
      </c>
      <c r="C34" s="592">
        <f>SUM(C14:C33)</f>
        <v>0</v>
      </c>
    </row>
    <row r="35" spans="1:3">
      <c r="A35" s="9"/>
      <c r="B35" s="107"/>
      <c r="C35" s="100"/>
    </row>
    <row r="36" spans="1:3">
      <c r="A36" s="593" t="s">
        <v>3072</v>
      </c>
      <c r="B36" s="594">
        <v>22</v>
      </c>
      <c r="C36" s="595">
        <f>(C34*B36)/100</f>
        <v>0</v>
      </c>
    </row>
    <row r="37" spans="1:3">
      <c r="A37" s="3"/>
      <c r="B37" s="580"/>
      <c r="C37" s="57"/>
    </row>
    <row r="38" spans="1:3">
      <c r="A38" s="593" t="s">
        <v>69</v>
      </c>
      <c r="B38" s="582"/>
      <c r="C38" s="596">
        <f>SUM(C34+C36)</f>
        <v>0</v>
      </c>
    </row>
    <row r="39" spans="1:3">
      <c r="A39" s="1"/>
      <c r="B39" s="104"/>
      <c r="C39" s="57"/>
    </row>
    <row r="40" spans="1:3">
      <c r="A40" s="35"/>
      <c r="B40" s="108"/>
      <c r="C40" s="101"/>
    </row>
  </sheetData>
  <sheetProtection algorithmName="SHA-512" hashValue="1kPcQrLyCSylDDuPiPj86ENYOFAdi7R8gp/odJlr3sbebFRfyzglGjGwJ+7Bgw0/fSq8wY1ukxDWctqoPSx1SQ==" saltValue="lvQ0tuEYhG0XZg91oenEOQ==" spinCount="100000" sheet="1" objects="1" scenarios="1"/>
  <protectedRanges>
    <protectedRange sqref="A40:C46" name="Obseg1"/>
  </protectedRanges>
  <phoneticPr fontId="3" type="noConversion"/>
  <printOptions horizontalCentered="1"/>
  <pageMargins left="0.98425196850393704" right="0.39370078740157483" top="0.98425196850393704" bottom="0.78740157480314965" header="0.51181102362204722" footer="0.51181102362204722"/>
  <pageSetup paperSize="9" orientation="portrait" r:id="rId1"/>
  <headerFooter alignWithMargins="0">
    <oddHeader>&amp;C&amp;8MEDGENERACIJSKI CENTER VEZENINE BLED &amp;R&amp;8POPIS GOI DEL</oddHeader>
    <oddFooter>&amp;C&amp;8&amp;A&amp;R&amp;8&amp;P od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2:G192"/>
  <sheetViews>
    <sheetView view="pageBreakPreview" topLeftCell="A145" zoomScaleNormal="100" zoomScaleSheetLayoutView="100" workbookViewId="0">
      <selection activeCell="G18" sqref="G18"/>
    </sheetView>
  </sheetViews>
  <sheetFormatPr defaultRowHeight="12.75"/>
  <cols>
    <col min="1" max="1" width="4.7109375" style="81" customWidth="1"/>
    <col min="2" max="2" width="4.7109375" style="123" customWidth="1"/>
    <col min="3" max="3" width="44.7109375" style="77" customWidth="1"/>
    <col min="4" max="4" width="9.42578125" style="82" customWidth="1"/>
    <col min="5" max="5" width="10.7109375" style="83" customWidth="1"/>
    <col min="6" max="6" width="10.7109375" style="84" customWidth="1"/>
    <col min="7" max="8" width="10.7109375" style="65" customWidth="1"/>
    <col min="9" max="16384" width="9.140625" style="65"/>
  </cols>
  <sheetData>
    <row r="2" spans="1:7" ht="16.5">
      <c r="A2" s="341" t="s">
        <v>3074</v>
      </c>
      <c r="B2" s="342"/>
      <c r="C2" s="343"/>
      <c r="D2" s="344"/>
      <c r="E2" s="344"/>
      <c r="F2" s="345"/>
      <c r="G2" s="345"/>
    </row>
    <row r="3" spans="1:7" ht="16.5">
      <c r="A3" s="283"/>
      <c r="B3" s="284"/>
      <c r="C3" s="285"/>
      <c r="D3" s="286"/>
      <c r="E3" s="286"/>
      <c r="F3" s="287"/>
      <c r="G3" s="287"/>
    </row>
    <row r="4" spans="1:7">
      <c r="A4" s="353"/>
      <c r="B4" s="354" t="s">
        <v>1917</v>
      </c>
      <c r="C4" s="354"/>
      <c r="D4" s="354"/>
      <c r="E4" s="196"/>
      <c r="F4" s="353"/>
      <c r="G4" s="300"/>
    </row>
    <row r="5" spans="1:7">
      <c r="A5" s="353"/>
      <c r="B5" s="355"/>
      <c r="C5" s="355"/>
      <c r="D5" s="356"/>
      <c r="E5" s="196"/>
      <c r="F5" s="196"/>
      <c r="G5" s="300"/>
    </row>
    <row r="6" spans="1:7">
      <c r="A6" s="383"/>
      <c r="B6" s="384" t="s">
        <v>1918</v>
      </c>
      <c r="C6" s="384" t="s">
        <v>1919</v>
      </c>
      <c r="D6" s="385" t="s">
        <v>1920</v>
      </c>
      <c r="E6" s="385" t="s">
        <v>50</v>
      </c>
      <c r="F6" s="387" t="s">
        <v>3215</v>
      </c>
      <c r="G6" s="388" t="s">
        <v>1294</v>
      </c>
    </row>
    <row r="7" spans="1:7" ht="9" customHeight="1">
      <c r="A7" s="353"/>
      <c r="B7" s="357"/>
      <c r="C7" s="357"/>
      <c r="D7" s="358"/>
      <c r="E7" s="358"/>
      <c r="F7" s="359"/>
      <c r="G7" s="300"/>
    </row>
    <row r="8" spans="1:7">
      <c r="A8" s="353"/>
      <c r="B8" s="355"/>
      <c r="C8" s="355"/>
      <c r="D8" s="360"/>
      <c r="E8" s="360"/>
      <c r="F8" s="361"/>
      <c r="G8" s="704"/>
    </row>
    <row r="9" spans="1:7">
      <c r="A9" s="353"/>
      <c r="B9" s="353" t="s">
        <v>61</v>
      </c>
      <c r="C9" s="362" t="s">
        <v>1921</v>
      </c>
      <c r="D9" s="360"/>
      <c r="E9" s="360"/>
      <c r="F9" s="361"/>
      <c r="G9" s="300"/>
    </row>
    <row r="10" spans="1:7">
      <c r="A10" s="353"/>
      <c r="B10" s="355"/>
      <c r="C10" s="353"/>
      <c r="D10" s="360"/>
      <c r="E10" s="360"/>
      <c r="F10" s="361"/>
      <c r="G10" s="300"/>
    </row>
    <row r="11" spans="1:7">
      <c r="A11" s="353"/>
      <c r="B11" s="355"/>
      <c r="C11" s="363" t="s">
        <v>1922</v>
      </c>
      <c r="D11" s="364" t="s">
        <v>1054</v>
      </c>
      <c r="E11" s="364" t="s">
        <v>3216</v>
      </c>
      <c r="F11" s="361"/>
      <c r="G11" s="311">
        <f>E11*F11</f>
        <v>0</v>
      </c>
    </row>
    <row r="12" spans="1:7">
      <c r="A12" s="353"/>
      <c r="B12" s="355"/>
      <c r="C12" s="363" t="s">
        <v>1923</v>
      </c>
      <c r="D12" s="364" t="s">
        <v>93</v>
      </c>
      <c r="E12" s="364" t="s">
        <v>3027</v>
      </c>
      <c r="F12" s="361"/>
      <c r="G12" s="311">
        <f t="shared" ref="G12:G45" si="0">E12*F12</f>
        <v>0</v>
      </c>
    </row>
    <row r="13" spans="1:7">
      <c r="A13" s="353"/>
      <c r="B13" s="355"/>
      <c r="C13" s="363" t="s">
        <v>1924</v>
      </c>
      <c r="D13" s="364" t="s">
        <v>93</v>
      </c>
      <c r="E13" s="364" t="s">
        <v>1925</v>
      </c>
      <c r="F13" s="361"/>
      <c r="G13" s="311">
        <f t="shared" si="0"/>
        <v>0</v>
      </c>
    </row>
    <row r="14" spans="1:7">
      <c r="A14" s="353"/>
      <c r="B14" s="355"/>
      <c r="C14" s="353"/>
      <c r="D14" s="360"/>
      <c r="E14" s="360"/>
      <c r="F14" s="361"/>
      <c r="G14" s="311"/>
    </row>
    <row r="15" spans="1:7">
      <c r="A15" s="353"/>
      <c r="B15" s="353" t="s">
        <v>94</v>
      </c>
      <c r="C15" s="353" t="s">
        <v>1926</v>
      </c>
      <c r="D15" s="360"/>
      <c r="E15" s="360"/>
      <c r="F15" s="361"/>
      <c r="G15" s="311"/>
    </row>
    <row r="16" spans="1:7">
      <c r="A16" s="353"/>
      <c r="B16" s="353"/>
      <c r="C16" s="353"/>
      <c r="D16" s="360"/>
      <c r="E16" s="360"/>
      <c r="F16" s="361"/>
      <c r="G16" s="311"/>
    </row>
    <row r="17" spans="1:7">
      <c r="A17" s="353"/>
      <c r="B17" s="353"/>
      <c r="C17" s="363" t="s">
        <v>1927</v>
      </c>
      <c r="D17" s="360" t="s">
        <v>93</v>
      </c>
      <c r="E17" s="360">
        <v>1</v>
      </c>
      <c r="F17" s="361"/>
      <c r="G17" s="311">
        <f>E17*F17</f>
        <v>0</v>
      </c>
    </row>
    <row r="18" spans="1:7">
      <c r="A18" s="353"/>
      <c r="B18" s="353"/>
      <c r="C18" s="363" t="s">
        <v>1928</v>
      </c>
      <c r="D18" s="360" t="s">
        <v>93</v>
      </c>
      <c r="E18" s="360">
        <v>1</v>
      </c>
      <c r="F18" s="361"/>
      <c r="G18" s="311">
        <f t="shared" si="0"/>
        <v>0</v>
      </c>
    </row>
    <row r="19" spans="1:7">
      <c r="A19" s="353"/>
      <c r="B19" s="353"/>
      <c r="C19" s="363" t="s">
        <v>1929</v>
      </c>
      <c r="D19" s="360" t="s">
        <v>93</v>
      </c>
      <c r="E19" s="360">
        <v>1</v>
      </c>
      <c r="F19" s="361"/>
      <c r="G19" s="311">
        <f t="shared" si="0"/>
        <v>0</v>
      </c>
    </row>
    <row r="20" spans="1:7">
      <c r="A20" s="353"/>
      <c r="B20" s="353"/>
      <c r="C20" s="363" t="s">
        <v>1930</v>
      </c>
      <c r="D20" s="360" t="s">
        <v>93</v>
      </c>
      <c r="E20" s="360">
        <v>1</v>
      </c>
      <c r="F20" s="361"/>
      <c r="G20" s="311">
        <f t="shared" si="0"/>
        <v>0</v>
      </c>
    </row>
    <row r="21" spans="1:7">
      <c r="A21" s="353"/>
      <c r="B21" s="353"/>
      <c r="C21" s="363" t="s">
        <v>1931</v>
      </c>
      <c r="D21" s="360" t="s">
        <v>93</v>
      </c>
      <c r="E21" s="360">
        <v>1</v>
      </c>
      <c r="F21" s="361"/>
      <c r="G21" s="311">
        <f t="shared" si="0"/>
        <v>0</v>
      </c>
    </row>
    <row r="22" spans="1:7">
      <c r="A22" s="353"/>
      <c r="B22" s="353"/>
      <c r="C22" s="363" t="s">
        <v>1932</v>
      </c>
      <c r="D22" s="360" t="s">
        <v>93</v>
      </c>
      <c r="E22" s="360">
        <v>3</v>
      </c>
      <c r="F22" s="361"/>
      <c r="G22" s="311">
        <f t="shared" si="0"/>
        <v>0</v>
      </c>
    </row>
    <row r="23" spans="1:7">
      <c r="A23" s="353"/>
      <c r="B23" s="353"/>
      <c r="C23" s="363" t="s">
        <v>1933</v>
      </c>
      <c r="D23" s="360" t="s">
        <v>93</v>
      </c>
      <c r="E23" s="360">
        <v>1</v>
      </c>
      <c r="F23" s="361"/>
      <c r="G23" s="311">
        <f t="shared" si="0"/>
        <v>0</v>
      </c>
    </row>
    <row r="24" spans="1:7">
      <c r="A24" s="353"/>
      <c r="B24" s="353"/>
      <c r="C24" s="363" t="s">
        <v>1934</v>
      </c>
      <c r="D24" s="360" t="s">
        <v>93</v>
      </c>
      <c r="E24" s="360">
        <v>3</v>
      </c>
      <c r="F24" s="361"/>
      <c r="G24" s="311">
        <f t="shared" si="0"/>
        <v>0</v>
      </c>
    </row>
    <row r="25" spans="1:7">
      <c r="A25" s="353"/>
      <c r="B25" s="353"/>
      <c r="C25" s="363" t="s">
        <v>1935</v>
      </c>
      <c r="D25" s="360" t="s">
        <v>93</v>
      </c>
      <c r="E25" s="360">
        <v>3</v>
      </c>
      <c r="F25" s="361"/>
      <c r="G25" s="311">
        <f t="shared" si="0"/>
        <v>0</v>
      </c>
    </row>
    <row r="26" spans="1:7">
      <c r="A26" s="365"/>
      <c r="B26" s="365"/>
      <c r="C26" s="366" t="s">
        <v>1936</v>
      </c>
      <c r="D26" s="364" t="s">
        <v>93</v>
      </c>
      <c r="E26" s="364" t="s">
        <v>1937</v>
      </c>
      <c r="F26" s="364"/>
      <c r="G26" s="311">
        <f t="shared" si="0"/>
        <v>0</v>
      </c>
    </row>
    <row r="27" spans="1:7">
      <c r="A27" s="353"/>
      <c r="B27" s="353"/>
      <c r="C27" s="363" t="s">
        <v>1938</v>
      </c>
      <c r="D27" s="360"/>
      <c r="E27" s="360"/>
      <c r="F27" s="361"/>
      <c r="G27" s="311"/>
    </row>
    <row r="28" spans="1:7">
      <c r="A28" s="353"/>
      <c r="B28" s="353"/>
      <c r="C28" s="362" t="s">
        <v>1939</v>
      </c>
      <c r="D28" s="360" t="s">
        <v>93</v>
      </c>
      <c r="E28" s="360">
        <v>1</v>
      </c>
      <c r="F28" s="361"/>
      <c r="G28" s="311">
        <f t="shared" si="0"/>
        <v>0</v>
      </c>
    </row>
    <row r="29" spans="1:7">
      <c r="A29" s="353"/>
      <c r="B29" s="353"/>
      <c r="C29" s="367" t="s">
        <v>1940</v>
      </c>
      <c r="D29" s="360" t="s">
        <v>93</v>
      </c>
      <c r="E29" s="360">
        <v>1</v>
      </c>
      <c r="F29" s="361"/>
      <c r="G29" s="311">
        <f t="shared" si="0"/>
        <v>0</v>
      </c>
    </row>
    <row r="30" spans="1:7">
      <c r="A30" s="353"/>
      <c r="B30" s="353"/>
      <c r="C30" s="362" t="s">
        <v>1941</v>
      </c>
      <c r="D30" s="360"/>
      <c r="E30" s="360"/>
      <c r="F30" s="361"/>
      <c r="G30" s="311"/>
    </row>
    <row r="31" spans="1:7">
      <c r="A31" s="353"/>
      <c r="B31" s="353"/>
      <c r="C31" s="367" t="s">
        <v>1942</v>
      </c>
      <c r="D31" s="360" t="s">
        <v>93</v>
      </c>
      <c r="E31" s="360">
        <v>3</v>
      </c>
      <c r="F31" s="361"/>
      <c r="G31" s="311">
        <f t="shared" si="0"/>
        <v>0</v>
      </c>
    </row>
    <row r="32" spans="1:7">
      <c r="A32" s="353"/>
      <c r="B32" s="353"/>
      <c r="C32" s="362" t="s">
        <v>1943</v>
      </c>
      <c r="D32" s="360"/>
      <c r="E32" s="360"/>
      <c r="F32" s="361"/>
      <c r="G32" s="311"/>
    </row>
    <row r="33" spans="1:7">
      <c r="A33" s="353"/>
      <c r="B33" s="353"/>
      <c r="C33" s="362" t="s">
        <v>1944</v>
      </c>
      <c r="D33" s="360" t="s">
        <v>1054</v>
      </c>
      <c r="E33" s="360">
        <v>13.5</v>
      </c>
      <c r="F33" s="361"/>
      <c r="G33" s="311">
        <f t="shared" si="0"/>
        <v>0</v>
      </c>
    </row>
    <row r="34" spans="1:7">
      <c r="A34" s="353"/>
      <c r="B34" s="353"/>
      <c r="C34" s="362" t="s">
        <v>1945</v>
      </c>
      <c r="D34" s="360" t="s">
        <v>1054</v>
      </c>
      <c r="E34" s="360">
        <v>1.5</v>
      </c>
      <c r="F34" s="361"/>
      <c r="G34" s="311">
        <f t="shared" si="0"/>
        <v>0</v>
      </c>
    </row>
    <row r="35" spans="1:7">
      <c r="A35" s="353"/>
      <c r="B35" s="353"/>
      <c r="C35" s="362" t="s">
        <v>1946</v>
      </c>
      <c r="D35" s="360" t="s">
        <v>93</v>
      </c>
      <c r="E35" s="360">
        <v>24</v>
      </c>
      <c r="F35" s="361"/>
      <c r="G35" s="311">
        <f t="shared" si="0"/>
        <v>0</v>
      </c>
    </row>
    <row r="36" spans="1:7">
      <c r="A36" s="353"/>
      <c r="B36" s="353"/>
      <c r="C36" s="362" t="s">
        <v>1947</v>
      </c>
      <c r="D36" s="360" t="s">
        <v>1054</v>
      </c>
      <c r="E36" s="360">
        <v>1</v>
      </c>
      <c r="F36" s="361"/>
      <c r="G36" s="311">
        <f t="shared" si="0"/>
        <v>0</v>
      </c>
    </row>
    <row r="37" spans="1:7">
      <c r="A37" s="353"/>
      <c r="B37" s="353"/>
      <c r="C37" s="362" t="s">
        <v>1947</v>
      </c>
      <c r="D37" s="360" t="s">
        <v>1054</v>
      </c>
      <c r="E37" s="360">
        <v>1</v>
      </c>
      <c r="F37" s="361"/>
      <c r="G37" s="311">
        <f t="shared" si="0"/>
        <v>0</v>
      </c>
    </row>
    <row r="38" spans="1:7">
      <c r="A38" s="353"/>
      <c r="B38" s="353"/>
      <c r="C38" s="362" t="s">
        <v>1948</v>
      </c>
      <c r="D38" s="360" t="s">
        <v>93</v>
      </c>
      <c r="E38" s="360">
        <v>2</v>
      </c>
      <c r="F38" s="361"/>
      <c r="G38" s="311">
        <f t="shared" si="0"/>
        <v>0</v>
      </c>
    </row>
    <row r="39" spans="1:7">
      <c r="A39" s="353"/>
      <c r="B39" s="353"/>
      <c r="C39" s="353"/>
      <c r="D39" s="360"/>
      <c r="E39" s="360"/>
      <c r="F39" s="361"/>
      <c r="G39" s="311"/>
    </row>
    <row r="40" spans="1:7">
      <c r="A40" s="353"/>
      <c r="B40" s="353" t="s">
        <v>95</v>
      </c>
      <c r="C40" s="353" t="s">
        <v>1949</v>
      </c>
      <c r="D40" s="360"/>
      <c r="E40" s="360"/>
      <c r="F40" s="361"/>
      <c r="G40" s="311"/>
    </row>
    <row r="41" spans="1:7">
      <c r="A41" s="353"/>
      <c r="B41" s="353"/>
      <c r="C41" s="353"/>
      <c r="D41" s="360"/>
      <c r="E41" s="360"/>
      <c r="F41" s="361"/>
      <c r="G41" s="311"/>
    </row>
    <row r="42" spans="1:7">
      <c r="A42" s="353"/>
      <c r="B42" s="353"/>
      <c r="C42" s="362" t="s">
        <v>1950</v>
      </c>
      <c r="D42" s="360" t="s">
        <v>1054</v>
      </c>
      <c r="E42" s="360">
        <v>30</v>
      </c>
      <c r="F42" s="361"/>
      <c r="G42" s="311">
        <f t="shared" si="0"/>
        <v>0</v>
      </c>
    </row>
    <row r="43" spans="1:7">
      <c r="A43" s="353"/>
      <c r="B43" s="353"/>
      <c r="C43" s="362" t="s">
        <v>1951</v>
      </c>
      <c r="D43" s="360" t="s">
        <v>1054</v>
      </c>
      <c r="E43" s="360">
        <v>1</v>
      </c>
      <c r="F43" s="361"/>
      <c r="G43" s="311">
        <f t="shared" si="0"/>
        <v>0</v>
      </c>
    </row>
    <row r="44" spans="1:7">
      <c r="A44" s="353"/>
      <c r="B44" s="353"/>
      <c r="C44" s="362" t="s">
        <v>1952</v>
      </c>
      <c r="D44" s="360" t="s">
        <v>93</v>
      </c>
      <c r="E44" s="360">
        <v>1</v>
      </c>
      <c r="F44" s="361"/>
      <c r="G44" s="311">
        <f t="shared" si="0"/>
        <v>0</v>
      </c>
    </row>
    <row r="45" spans="1:7">
      <c r="A45" s="353"/>
      <c r="B45" s="353"/>
      <c r="C45" s="362" t="s">
        <v>1953</v>
      </c>
      <c r="D45" s="360" t="s">
        <v>93</v>
      </c>
      <c r="E45" s="360">
        <v>2</v>
      </c>
      <c r="F45" s="361"/>
      <c r="G45" s="311">
        <f t="shared" si="0"/>
        <v>0</v>
      </c>
    </row>
    <row r="46" spans="1:7">
      <c r="A46" s="353"/>
      <c r="B46" s="353"/>
      <c r="C46" s="353"/>
      <c r="D46" s="360"/>
      <c r="E46" s="360"/>
      <c r="F46" s="361"/>
      <c r="G46" s="311"/>
    </row>
    <row r="47" spans="1:7">
      <c r="A47" s="353"/>
      <c r="B47" s="353" t="s">
        <v>96</v>
      </c>
      <c r="C47" s="362" t="s">
        <v>1954</v>
      </c>
      <c r="D47" s="360" t="s">
        <v>1955</v>
      </c>
      <c r="E47" s="360">
        <v>5</v>
      </c>
      <c r="F47" s="361"/>
      <c r="G47" s="311">
        <f>SUM(G11:G45)*0.05</f>
        <v>0</v>
      </c>
    </row>
    <row r="48" spans="1:7" ht="13.5" customHeight="1">
      <c r="A48" s="353"/>
      <c r="B48" s="357"/>
      <c r="C48" s="357"/>
      <c r="D48" s="368"/>
      <c r="E48" s="369"/>
      <c r="F48" s="370"/>
      <c r="G48" s="656"/>
    </row>
    <row r="49" spans="1:7">
      <c r="A49" s="353"/>
      <c r="B49" s="354"/>
      <c r="C49" s="354"/>
      <c r="D49" s="349"/>
      <c r="E49" s="360"/>
      <c r="F49" s="350"/>
      <c r="G49" s="311"/>
    </row>
    <row r="50" spans="1:7" ht="15">
      <c r="A50" s="353"/>
      <c r="B50" s="354" t="s">
        <v>1918</v>
      </c>
      <c r="C50" s="354" t="s">
        <v>1956</v>
      </c>
      <c r="D50" s="349"/>
      <c r="E50" s="360"/>
      <c r="F50" s="350"/>
      <c r="G50" s="657">
        <f>SUM(G11:G47)</f>
        <v>0</v>
      </c>
    </row>
    <row r="51" spans="1:7">
      <c r="A51" s="353"/>
      <c r="B51" s="354"/>
      <c r="C51" s="354"/>
      <c r="D51" s="349"/>
      <c r="E51" s="360"/>
      <c r="F51" s="350"/>
      <c r="G51" s="311"/>
    </row>
    <row r="52" spans="1:7">
      <c r="A52" s="383"/>
      <c r="B52" s="384" t="s">
        <v>1957</v>
      </c>
      <c r="C52" s="384" t="s">
        <v>1958</v>
      </c>
      <c r="D52" s="385" t="s">
        <v>1920</v>
      </c>
      <c r="E52" s="385" t="s">
        <v>50</v>
      </c>
      <c r="F52" s="387" t="s">
        <v>1293</v>
      </c>
      <c r="G52" s="311" t="s">
        <v>1294</v>
      </c>
    </row>
    <row r="53" spans="1:7" ht="9" customHeight="1">
      <c r="A53" s="353"/>
      <c r="B53" s="371"/>
      <c r="C53" s="371"/>
      <c r="D53" s="351"/>
      <c r="E53" s="351"/>
      <c r="F53" s="352"/>
      <c r="G53" s="656"/>
    </row>
    <row r="54" spans="1:7" ht="9.75" customHeight="1">
      <c r="A54" s="353"/>
      <c r="B54" s="354"/>
      <c r="C54" s="354"/>
      <c r="D54" s="349"/>
      <c r="E54" s="360"/>
      <c r="F54" s="350"/>
      <c r="G54" s="287"/>
    </row>
    <row r="55" spans="1:7">
      <c r="A55" s="353"/>
      <c r="B55" s="353" t="s">
        <v>61</v>
      </c>
      <c r="C55" s="367" t="s">
        <v>1959</v>
      </c>
      <c r="D55" s="349"/>
      <c r="E55" s="360"/>
      <c r="F55" s="350"/>
      <c r="G55" s="311"/>
    </row>
    <row r="56" spans="1:7">
      <c r="A56" s="353"/>
      <c r="B56" s="354"/>
      <c r="C56" s="362" t="s">
        <v>1960</v>
      </c>
      <c r="D56" s="360" t="s">
        <v>1054</v>
      </c>
      <c r="E56" s="360">
        <v>92</v>
      </c>
      <c r="F56" s="361"/>
      <c r="G56" s="311">
        <f>E56*F56</f>
        <v>0</v>
      </c>
    </row>
    <row r="57" spans="1:7" ht="9" customHeight="1">
      <c r="A57" s="353"/>
      <c r="B57" s="354"/>
      <c r="C57" s="354"/>
      <c r="D57" s="349"/>
      <c r="E57" s="360"/>
      <c r="F57" s="350"/>
      <c r="G57" s="311"/>
    </row>
    <row r="58" spans="1:7">
      <c r="A58" s="353"/>
      <c r="B58" s="353" t="s">
        <v>94</v>
      </c>
      <c r="C58" s="367" t="s">
        <v>1961</v>
      </c>
      <c r="D58" s="349"/>
      <c r="E58" s="360"/>
      <c r="F58" s="350"/>
      <c r="G58" s="311"/>
    </row>
    <row r="59" spans="1:7">
      <c r="A59" s="353"/>
      <c r="B59" s="353"/>
      <c r="C59" s="367" t="s">
        <v>1962</v>
      </c>
      <c r="D59" s="349"/>
      <c r="E59" s="360"/>
      <c r="F59" s="350"/>
      <c r="G59" s="311"/>
    </row>
    <row r="60" spans="1:7">
      <c r="A60" s="353"/>
      <c r="B60" s="353"/>
      <c r="C60" s="367" t="s">
        <v>1963</v>
      </c>
      <c r="D60" s="349"/>
      <c r="E60" s="360"/>
      <c r="F60" s="350"/>
      <c r="G60" s="311"/>
    </row>
    <row r="61" spans="1:7">
      <c r="A61" s="353"/>
      <c r="B61" s="354"/>
      <c r="C61" s="362" t="s">
        <v>1964</v>
      </c>
      <c r="D61" s="360" t="s">
        <v>93</v>
      </c>
      <c r="E61" s="360">
        <v>2</v>
      </c>
      <c r="F61" s="361"/>
      <c r="G61" s="311">
        <f>E61*F61</f>
        <v>0</v>
      </c>
    </row>
    <row r="62" spans="1:7" ht="9" customHeight="1">
      <c r="A62" s="353"/>
      <c r="B62" s="354"/>
      <c r="C62" s="353"/>
      <c r="D62" s="360"/>
      <c r="E62" s="360"/>
      <c r="F62" s="361"/>
      <c r="G62" s="311"/>
    </row>
    <row r="63" spans="1:7">
      <c r="A63" s="353"/>
      <c r="B63" s="353" t="s">
        <v>95</v>
      </c>
      <c r="C63" s="362" t="s">
        <v>1965</v>
      </c>
      <c r="D63" s="360" t="s">
        <v>93</v>
      </c>
      <c r="E63" s="360">
        <v>1</v>
      </c>
      <c r="F63" s="361"/>
      <c r="G63" s="311">
        <f>E63*F63</f>
        <v>0</v>
      </c>
    </row>
    <row r="64" spans="1:7" ht="7.5" customHeight="1">
      <c r="A64" s="353"/>
      <c r="B64" s="354"/>
      <c r="C64" s="353"/>
      <c r="D64" s="360"/>
      <c r="E64" s="360"/>
      <c r="F64" s="361"/>
      <c r="G64" s="311"/>
    </row>
    <row r="65" spans="1:7">
      <c r="A65" s="353"/>
      <c r="B65" s="353" t="s">
        <v>96</v>
      </c>
      <c r="C65" s="362" t="s">
        <v>1966</v>
      </c>
      <c r="D65" s="360" t="s">
        <v>93</v>
      </c>
      <c r="E65" s="360">
        <v>1</v>
      </c>
      <c r="F65" s="361"/>
      <c r="G65" s="311">
        <f>E65*F65</f>
        <v>0</v>
      </c>
    </row>
    <row r="66" spans="1:7" ht="8.25" customHeight="1">
      <c r="A66" s="353"/>
      <c r="B66" s="353"/>
      <c r="C66" s="353"/>
      <c r="D66" s="360"/>
      <c r="E66" s="360"/>
      <c r="F66" s="361"/>
      <c r="G66" s="311"/>
    </row>
    <row r="67" spans="1:7">
      <c r="A67" s="353"/>
      <c r="B67" s="353" t="s">
        <v>97</v>
      </c>
      <c r="C67" s="362" t="s">
        <v>1967</v>
      </c>
      <c r="D67" s="360" t="s">
        <v>93</v>
      </c>
      <c r="E67" s="360">
        <v>2</v>
      </c>
      <c r="F67" s="361"/>
      <c r="G67" s="311">
        <f>E67*F67</f>
        <v>0</v>
      </c>
    </row>
    <row r="68" spans="1:7" ht="8.25" customHeight="1">
      <c r="A68" s="353"/>
      <c r="B68" s="353"/>
      <c r="C68" s="353"/>
      <c r="D68" s="360"/>
      <c r="E68" s="360"/>
      <c r="F68" s="361"/>
      <c r="G68" s="311"/>
    </row>
    <row r="69" spans="1:7">
      <c r="A69" s="353"/>
      <c r="B69" s="353" t="s">
        <v>98</v>
      </c>
      <c r="C69" s="367" t="s">
        <v>1968</v>
      </c>
      <c r="D69" s="360"/>
      <c r="E69" s="360"/>
      <c r="F69" s="361"/>
      <c r="G69" s="311"/>
    </row>
    <row r="70" spans="1:7">
      <c r="A70" s="353"/>
      <c r="B70" s="353"/>
      <c r="C70" s="362" t="s">
        <v>1969</v>
      </c>
      <c r="D70" s="360" t="s">
        <v>93</v>
      </c>
      <c r="E70" s="360">
        <v>1</v>
      </c>
      <c r="F70" s="361"/>
      <c r="G70" s="311">
        <f>E70*F70</f>
        <v>0</v>
      </c>
    </row>
    <row r="71" spans="1:7" ht="8.25" customHeight="1">
      <c r="A71" s="353"/>
      <c r="B71" s="354"/>
      <c r="C71" s="353"/>
      <c r="D71" s="360"/>
      <c r="E71" s="360"/>
      <c r="F71" s="361"/>
      <c r="G71" s="311"/>
    </row>
    <row r="72" spans="1:7">
      <c r="A72" s="353"/>
      <c r="B72" s="354" t="s">
        <v>20</v>
      </c>
      <c r="C72" s="367" t="s">
        <v>1968</v>
      </c>
      <c r="D72" s="360"/>
      <c r="E72" s="360"/>
      <c r="F72" s="361"/>
      <c r="G72" s="311"/>
    </row>
    <row r="73" spans="1:7">
      <c r="A73" s="353"/>
      <c r="B73" s="354"/>
      <c r="C73" s="362" t="s">
        <v>1970</v>
      </c>
      <c r="D73" s="360" t="s">
        <v>93</v>
      </c>
      <c r="E73" s="360">
        <v>1</v>
      </c>
      <c r="F73" s="361"/>
      <c r="G73" s="311">
        <f>E73*F73</f>
        <v>0</v>
      </c>
    </row>
    <row r="74" spans="1:7" ht="9" customHeight="1">
      <c r="A74" s="353"/>
      <c r="B74" s="354"/>
      <c r="C74" s="353"/>
      <c r="D74" s="360"/>
      <c r="E74" s="360"/>
      <c r="F74" s="361"/>
      <c r="G74" s="311"/>
    </row>
    <row r="75" spans="1:7">
      <c r="A75" s="353"/>
      <c r="B75" s="353" t="s">
        <v>21</v>
      </c>
      <c r="C75" s="367" t="s">
        <v>1971</v>
      </c>
      <c r="D75" s="360"/>
      <c r="E75" s="360"/>
      <c r="F75" s="361"/>
      <c r="G75" s="311"/>
    </row>
    <row r="76" spans="1:7">
      <c r="A76" s="353"/>
      <c r="B76" s="353"/>
      <c r="C76" s="367" t="s">
        <v>1972</v>
      </c>
      <c r="D76" s="360"/>
      <c r="E76" s="360"/>
      <c r="F76" s="361"/>
      <c r="G76" s="311"/>
    </row>
    <row r="77" spans="1:7">
      <c r="A77" s="353"/>
      <c r="B77" s="353"/>
      <c r="C77" s="367" t="s">
        <v>1973</v>
      </c>
      <c r="D77" s="360"/>
      <c r="E77" s="360"/>
      <c r="F77" s="361"/>
      <c r="G77" s="311"/>
    </row>
    <row r="78" spans="1:7">
      <c r="A78" s="353"/>
      <c r="B78" s="354"/>
      <c r="C78" s="362" t="s">
        <v>1974</v>
      </c>
      <c r="D78" s="360" t="s">
        <v>30</v>
      </c>
      <c r="E78" s="360">
        <v>1</v>
      </c>
      <c r="F78" s="361"/>
      <c r="G78" s="311">
        <f>E78*F78</f>
        <v>0</v>
      </c>
    </row>
    <row r="79" spans="1:7" ht="8.25" customHeight="1">
      <c r="A79" s="353"/>
      <c r="B79" s="354"/>
      <c r="C79" s="353"/>
      <c r="D79" s="360"/>
      <c r="E79" s="360"/>
      <c r="F79" s="361"/>
      <c r="G79" s="311"/>
    </row>
    <row r="80" spans="1:7">
      <c r="A80" s="353"/>
      <c r="B80" s="353" t="s">
        <v>22</v>
      </c>
      <c r="C80" s="353" t="s">
        <v>1975</v>
      </c>
      <c r="D80" s="360" t="s">
        <v>1955</v>
      </c>
      <c r="E80" s="360">
        <v>5</v>
      </c>
      <c r="F80" s="361"/>
      <c r="G80" s="311">
        <f>SUM(G56:G78)*0.05</f>
        <v>0</v>
      </c>
    </row>
    <row r="81" spans="1:7" ht="6" customHeight="1">
      <c r="A81" s="353"/>
      <c r="B81" s="371"/>
      <c r="C81" s="372"/>
      <c r="D81" s="358"/>
      <c r="E81" s="358"/>
      <c r="F81" s="359"/>
      <c r="G81" s="658"/>
    </row>
    <row r="82" spans="1:7">
      <c r="A82" s="353"/>
      <c r="B82" s="354"/>
      <c r="C82" s="353"/>
      <c r="D82" s="360"/>
      <c r="E82" s="360"/>
      <c r="F82" s="361"/>
      <c r="G82" s="311"/>
    </row>
    <row r="83" spans="1:7">
      <c r="A83" s="353"/>
      <c r="B83" s="354" t="s">
        <v>1957</v>
      </c>
      <c r="C83" s="354" t="s">
        <v>1956</v>
      </c>
      <c r="D83" s="360"/>
      <c r="E83" s="360"/>
      <c r="F83" s="350"/>
      <c r="G83" s="321">
        <f>SUM(G55:G80)</f>
        <v>0</v>
      </c>
    </row>
    <row r="84" spans="1:7">
      <c r="A84" s="353"/>
      <c r="B84" s="354"/>
      <c r="C84" s="354"/>
      <c r="D84" s="360"/>
      <c r="E84" s="360"/>
      <c r="F84" s="350"/>
      <c r="G84" s="311"/>
    </row>
    <row r="85" spans="1:7">
      <c r="A85" s="353"/>
      <c r="B85" s="354"/>
      <c r="C85" s="354"/>
      <c r="D85" s="360"/>
      <c r="E85" s="360"/>
      <c r="F85" s="361"/>
      <c r="G85" s="311"/>
    </row>
    <row r="86" spans="1:7" ht="16.5">
      <c r="A86" s="383"/>
      <c r="B86" s="384" t="s">
        <v>1976</v>
      </c>
      <c r="C86" s="384" t="s">
        <v>1977</v>
      </c>
      <c r="D86" s="385" t="s">
        <v>1920</v>
      </c>
      <c r="E86" s="385" t="s">
        <v>50</v>
      </c>
      <c r="F86" s="387" t="s">
        <v>1293</v>
      </c>
      <c r="G86" s="287" t="s">
        <v>1294</v>
      </c>
    </row>
    <row r="87" spans="1:7" ht="9" customHeight="1">
      <c r="A87" s="353"/>
      <c r="B87" s="371"/>
      <c r="C87" s="371"/>
      <c r="D87" s="351"/>
      <c r="E87" s="351"/>
      <c r="F87" s="352"/>
      <c r="G87" s="311"/>
    </row>
    <row r="88" spans="1:7">
      <c r="A88" s="353"/>
      <c r="B88" s="355"/>
      <c r="C88" s="355"/>
      <c r="D88" s="360"/>
      <c r="E88" s="360"/>
      <c r="F88" s="361"/>
      <c r="G88" s="311"/>
    </row>
    <row r="89" spans="1:7">
      <c r="A89" s="353"/>
      <c r="B89" s="353" t="s">
        <v>61</v>
      </c>
      <c r="C89" s="367" t="s">
        <v>1979</v>
      </c>
      <c r="D89" s="360"/>
      <c r="E89" s="360"/>
      <c r="F89" s="361"/>
      <c r="G89" s="311"/>
    </row>
    <row r="90" spans="1:7">
      <c r="A90" s="353"/>
      <c r="B90" s="353"/>
      <c r="C90" s="367" t="s">
        <v>1980</v>
      </c>
      <c r="D90" s="360"/>
      <c r="E90" s="360"/>
      <c r="F90" s="361"/>
      <c r="G90" s="311"/>
    </row>
    <row r="91" spans="1:7">
      <c r="A91" s="353"/>
      <c r="B91" s="353"/>
      <c r="C91" s="367" t="s">
        <v>1981</v>
      </c>
      <c r="D91" s="360"/>
      <c r="E91" s="360"/>
      <c r="F91" s="361"/>
      <c r="G91" s="311"/>
    </row>
    <row r="92" spans="1:7">
      <c r="A92" s="353"/>
      <c r="B92" s="353"/>
      <c r="C92" s="367" t="s">
        <v>1982</v>
      </c>
      <c r="D92" s="360"/>
      <c r="E92" s="360"/>
      <c r="F92" s="361"/>
      <c r="G92" s="311"/>
    </row>
    <row r="93" spans="1:7" ht="16.5">
      <c r="A93" s="353"/>
      <c r="B93" s="353"/>
      <c r="C93" s="367" t="s">
        <v>1983</v>
      </c>
      <c r="D93" s="360"/>
      <c r="E93" s="360"/>
      <c r="F93" s="361"/>
      <c r="G93" s="287"/>
    </row>
    <row r="94" spans="1:7">
      <c r="A94" s="353"/>
      <c r="B94" s="353"/>
      <c r="C94" s="367" t="s">
        <v>1984</v>
      </c>
      <c r="D94" s="360"/>
      <c r="E94" s="360"/>
      <c r="F94" s="373"/>
      <c r="G94" s="311"/>
    </row>
    <row r="95" spans="1:7">
      <c r="A95" s="353"/>
      <c r="B95" s="353"/>
      <c r="C95" s="367" t="s">
        <v>1985</v>
      </c>
      <c r="D95" s="360"/>
      <c r="E95" s="360"/>
      <c r="F95" s="373"/>
      <c r="G95" s="311"/>
    </row>
    <row r="96" spans="1:7">
      <c r="A96" s="353"/>
      <c r="B96" s="353"/>
      <c r="C96" s="367" t="s">
        <v>1986</v>
      </c>
      <c r="D96" s="360"/>
      <c r="E96" s="360"/>
      <c r="F96" s="373"/>
      <c r="G96" s="311"/>
    </row>
    <row r="97" spans="1:7">
      <c r="A97" s="353"/>
      <c r="B97" s="353"/>
      <c r="C97" s="367" t="s">
        <v>1987</v>
      </c>
      <c r="D97" s="360"/>
      <c r="E97" s="360"/>
      <c r="F97" s="373"/>
      <c r="G97" s="311"/>
    </row>
    <row r="98" spans="1:7">
      <c r="A98" s="353"/>
      <c r="B98" s="353"/>
      <c r="C98" s="362" t="s">
        <v>1988</v>
      </c>
      <c r="D98" s="360" t="s">
        <v>93</v>
      </c>
      <c r="E98" s="360">
        <v>1</v>
      </c>
      <c r="F98" s="373"/>
      <c r="G98" s="311">
        <f>E98*F98</f>
        <v>0</v>
      </c>
    </row>
    <row r="99" spans="1:7">
      <c r="A99" s="353"/>
      <c r="B99" s="353"/>
      <c r="C99" s="367"/>
      <c r="D99" s="360"/>
      <c r="E99" s="360"/>
      <c r="F99" s="373"/>
      <c r="G99" s="311"/>
    </row>
    <row r="100" spans="1:7">
      <c r="A100" s="353"/>
      <c r="B100" s="353" t="s">
        <v>94</v>
      </c>
      <c r="C100" s="367" t="s">
        <v>1989</v>
      </c>
      <c r="D100" s="360"/>
      <c r="E100" s="360"/>
      <c r="F100" s="373"/>
      <c r="G100" s="311"/>
    </row>
    <row r="101" spans="1:7" ht="16.5">
      <c r="A101" s="353"/>
      <c r="B101" s="353"/>
      <c r="C101" s="367" t="s">
        <v>1990</v>
      </c>
      <c r="D101" s="360"/>
      <c r="E101" s="360"/>
      <c r="F101" s="373"/>
      <c r="G101" s="287"/>
    </row>
    <row r="102" spans="1:7">
      <c r="A102" s="353"/>
      <c r="B102" s="353"/>
      <c r="C102" s="367" t="s">
        <v>1991</v>
      </c>
      <c r="D102" s="360"/>
      <c r="E102" s="360"/>
      <c r="F102" s="373"/>
      <c r="G102" s="311"/>
    </row>
    <row r="103" spans="1:7">
      <c r="A103" s="353"/>
      <c r="B103" s="353"/>
      <c r="C103" s="367" t="s">
        <v>1992</v>
      </c>
      <c r="D103" s="360"/>
      <c r="E103" s="360"/>
      <c r="F103" s="373"/>
      <c r="G103" s="311"/>
    </row>
    <row r="104" spans="1:7">
      <c r="A104" s="353"/>
      <c r="B104" s="353"/>
      <c r="C104" s="362" t="s">
        <v>1993</v>
      </c>
      <c r="D104" s="360" t="s">
        <v>93</v>
      </c>
      <c r="E104" s="360">
        <v>1</v>
      </c>
      <c r="F104" s="373"/>
      <c r="G104" s="311">
        <f>E104*F104</f>
        <v>0</v>
      </c>
    </row>
    <row r="105" spans="1:7" ht="16.5">
      <c r="A105" s="353"/>
      <c r="B105" s="353"/>
      <c r="C105" s="362"/>
      <c r="D105" s="360"/>
      <c r="E105" s="360"/>
      <c r="F105" s="373"/>
      <c r="G105" s="287"/>
    </row>
    <row r="106" spans="1:7">
      <c r="A106" s="353"/>
      <c r="B106" s="353" t="s">
        <v>95</v>
      </c>
      <c r="C106" s="367" t="s">
        <v>1994</v>
      </c>
      <c r="D106" s="349"/>
      <c r="E106" s="349"/>
      <c r="F106" s="374"/>
      <c r="G106" s="311"/>
    </row>
    <row r="107" spans="1:7">
      <c r="A107" s="353"/>
      <c r="B107" s="354"/>
      <c r="C107" s="367" t="s">
        <v>1995</v>
      </c>
      <c r="D107" s="349"/>
      <c r="E107" s="349"/>
      <c r="F107" s="374"/>
      <c r="G107" s="311"/>
    </row>
    <row r="108" spans="1:7">
      <c r="A108" s="353"/>
      <c r="B108" s="354"/>
      <c r="C108" s="367" t="s">
        <v>1996</v>
      </c>
      <c r="D108" s="349"/>
      <c r="E108" s="349"/>
      <c r="F108" s="374"/>
      <c r="G108" s="311"/>
    </row>
    <row r="109" spans="1:7" ht="16.5">
      <c r="A109" s="353"/>
      <c r="B109" s="354"/>
      <c r="C109" s="367" t="s">
        <v>1997</v>
      </c>
      <c r="D109" s="360"/>
      <c r="E109" s="360"/>
      <c r="F109" s="373"/>
      <c r="G109" s="287"/>
    </row>
    <row r="110" spans="1:7">
      <c r="A110" s="353"/>
      <c r="B110" s="354"/>
      <c r="C110" s="367" t="s">
        <v>1998</v>
      </c>
      <c r="D110" s="360"/>
      <c r="E110" s="360"/>
      <c r="F110" s="373"/>
      <c r="G110" s="311"/>
    </row>
    <row r="111" spans="1:7">
      <c r="A111" s="353"/>
      <c r="B111" s="354"/>
      <c r="C111" s="367" t="s">
        <v>1999</v>
      </c>
      <c r="D111" s="360"/>
      <c r="E111" s="360"/>
      <c r="F111" s="373"/>
      <c r="G111" s="311"/>
    </row>
    <row r="112" spans="1:7">
      <c r="A112" s="353"/>
      <c r="B112" s="354"/>
      <c r="C112" s="367" t="s">
        <v>2000</v>
      </c>
      <c r="D112" s="360"/>
      <c r="E112" s="360"/>
      <c r="F112" s="373"/>
      <c r="G112" s="311"/>
    </row>
    <row r="113" spans="1:7">
      <c r="A113" s="353"/>
      <c r="B113" s="354"/>
      <c r="C113" s="367" t="s">
        <v>2001</v>
      </c>
      <c r="D113" s="360"/>
      <c r="E113" s="360"/>
      <c r="F113" s="373"/>
      <c r="G113" s="311"/>
    </row>
    <row r="114" spans="1:7">
      <c r="A114" s="353"/>
      <c r="B114" s="353"/>
      <c r="C114" s="367" t="s">
        <v>2002</v>
      </c>
      <c r="D114" s="360"/>
      <c r="E114" s="360"/>
      <c r="F114" s="373"/>
      <c r="G114" s="311"/>
    </row>
    <row r="115" spans="1:7">
      <c r="A115" s="353"/>
      <c r="B115" s="354"/>
      <c r="C115" s="362" t="s">
        <v>2003</v>
      </c>
      <c r="D115" s="360" t="s">
        <v>1054</v>
      </c>
      <c r="E115" s="360">
        <v>4</v>
      </c>
      <c r="F115" s="373"/>
      <c r="G115" s="311">
        <f>E115*F115</f>
        <v>0</v>
      </c>
    </row>
    <row r="116" spans="1:7">
      <c r="A116" s="353"/>
      <c r="B116" s="354"/>
      <c r="C116" s="362"/>
      <c r="D116" s="360"/>
      <c r="E116" s="360"/>
      <c r="F116" s="373"/>
      <c r="G116" s="311"/>
    </row>
    <row r="117" spans="1:7" ht="16.5">
      <c r="A117" s="353"/>
      <c r="B117" s="353" t="s">
        <v>96</v>
      </c>
      <c r="C117" s="367" t="s">
        <v>1994</v>
      </c>
      <c r="D117" s="360"/>
      <c r="E117" s="360"/>
      <c r="F117" s="373"/>
      <c r="G117" s="287"/>
    </row>
    <row r="118" spans="1:7">
      <c r="A118" s="353"/>
      <c r="B118" s="353"/>
      <c r="C118" s="367" t="s">
        <v>2004</v>
      </c>
      <c r="D118" s="360"/>
      <c r="E118" s="360"/>
      <c r="F118" s="373"/>
      <c r="G118" s="311"/>
    </row>
    <row r="119" spans="1:7">
      <c r="A119" s="353"/>
      <c r="B119" s="353"/>
      <c r="C119" s="367" t="s">
        <v>1996</v>
      </c>
      <c r="D119" s="360"/>
      <c r="E119" s="360"/>
      <c r="F119" s="373"/>
      <c r="G119" s="311"/>
    </row>
    <row r="120" spans="1:7">
      <c r="A120" s="353"/>
      <c r="B120" s="353"/>
      <c r="C120" s="367" t="s">
        <v>2005</v>
      </c>
      <c r="D120" s="360"/>
      <c r="E120" s="360"/>
      <c r="F120" s="373"/>
      <c r="G120" s="311"/>
    </row>
    <row r="121" spans="1:7">
      <c r="A121" s="353"/>
      <c r="B121" s="353"/>
      <c r="C121" s="367" t="s">
        <v>1998</v>
      </c>
      <c r="D121" s="360"/>
      <c r="E121" s="360"/>
      <c r="F121" s="373"/>
      <c r="G121" s="311"/>
    </row>
    <row r="122" spans="1:7">
      <c r="A122" s="353"/>
      <c r="B122" s="353"/>
      <c r="C122" s="367" t="s">
        <v>1999</v>
      </c>
      <c r="D122" s="360"/>
      <c r="E122" s="360"/>
      <c r="F122" s="373"/>
      <c r="G122" s="311"/>
    </row>
    <row r="123" spans="1:7">
      <c r="A123" s="353"/>
      <c r="B123" s="353"/>
      <c r="C123" s="367" t="s">
        <v>2000</v>
      </c>
      <c r="D123" s="360"/>
      <c r="E123" s="360"/>
      <c r="F123" s="373"/>
      <c r="G123" s="311"/>
    </row>
    <row r="124" spans="1:7">
      <c r="A124" s="353"/>
      <c r="B124" s="353"/>
      <c r="C124" s="367" t="s">
        <v>2001</v>
      </c>
      <c r="D124" s="360"/>
      <c r="E124" s="360"/>
      <c r="F124" s="373"/>
      <c r="G124" s="311"/>
    </row>
    <row r="125" spans="1:7">
      <c r="A125" s="353"/>
      <c r="B125" s="353"/>
      <c r="C125" s="367" t="s">
        <v>2002</v>
      </c>
      <c r="D125" s="360"/>
      <c r="E125" s="360"/>
      <c r="F125" s="373"/>
      <c r="G125" s="311"/>
    </row>
    <row r="126" spans="1:7">
      <c r="A126" s="353"/>
      <c r="B126" s="353"/>
      <c r="C126" s="362" t="s">
        <v>2003</v>
      </c>
      <c r="D126" s="360" t="s">
        <v>1054</v>
      </c>
      <c r="E126" s="360">
        <v>28</v>
      </c>
      <c r="F126" s="373"/>
      <c r="G126" s="311">
        <f>E126*F126</f>
        <v>0</v>
      </c>
    </row>
    <row r="127" spans="1:7">
      <c r="A127" s="353"/>
      <c r="B127" s="353"/>
      <c r="C127" s="362"/>
      <c r="D127" s="360"/>
      <c r="E127" s="360"/>
      <c r="F127" s="373"/>
      <c r="G127" s="311"/>
    </row>
    <row r="128" spans="1:7">
      <c r="A128" s="353"/>
      <c r="B128" s="353" t="s">
        <v>97</v>
      </c>
      <c r="C128" s="367" t="s">
        <v>2006</v>
      </c>
      <c r="D128" s="360"/>
      <c r="E128" s="360"/>
      <c r="F128" s="373"/>
      <c r="G128" s="311"/>
    </row>
    <row r="129" spans="1:7">
      <c r="A129" s="353"/>
      <c r="B129" s="353"/>
      <c r="C129" s="367" t="s">
        <v>2007</v>
      </c>
      <c r="D129" s="360"/>
      <c r="E129" s="360"/>
      <c r="F129" s="373"/>
      <c r="G129" s="300"/>
    </row>
    <row r="130" spans="1:7">
      <c r="A130" s="353"/>
      <c r="B130" s="353"/>
      <c r="C130" s="362" t="s">
        <v>2008</v>
      </c>
      <c r="D130" s="360" t="s">
        <v>1054</v>
      </c>
      <c r="E130" s="360">
        <v>32</v>
      </c>
      <c r="F130" s="373"/>
      <c r="G130" s="311">
        <f>E130*F130</f>
        <v>0</v>
      </c>
    </row>
    <row r="131" spans="1:7">
      <c r="A131" s="353"/>
      <c r="B131" s="353"/>
      <c r="C131" s="362"/>
      <c r="D131" s="360"/>
      <c r="E131" s="360"/>
      <c r="F131" s="373"/>
      <c r="G131" s="300"/>
    </row>
    <row r="132" spans="1:7">
      <c r="A132" s="353"/>
      <c r="B132" s="353" t="s">
        <v>98</v>
      </c>
      <c r="C132" s="367" t="s">
        <v>2009</v>
      </c>
      <c r="D132" s="360"/>
      <c r="E132" s="360"/>
      <c r="F132" s="373"/>
      <c r="G132" s="311"/>
    </row>
    <row r="133" spans="1:7">
      <c r="A133" s="353"/>
      <c r="B133" s="353"/>
      <c r="C133" s="367" t="s">
        <v>2010</v>
      </c>
      <c r="D133" s="360"/>
      <c r="E133" s="360"/>
      <c r="F133" s="373"/>
      <c r="G133" s="300"/>
    </row>
    <row r="134" spans="1:7">
      <c r="A134" s="353"/>
      <c r="B134" s="353"/>
      <c r="C134" s="367" t="s">
        <v>2011</v>
      </c>
      <c r="D134" s="360"/>
      <c r="E134" s="360"/>
      <c r="F134" s="373"/>
      <c r="G134" s="311"/>
    </row>
    <row r="135" spans="1:7">
      <c r="A135" s="353"/>
      <c r="B135" s="353"/>
      <c r="C135" s="362" t="s">
        <v>2012</v>
      </c>
      <c r="D135" s="360" t="s">
        <v>93</v>
      </c>
      <c r="E135" s="360">
        <v>1</v>
      </c>
      <c r="F135" s="373"/>
      <c r="G135" s="311">
        <f>E135*F135</f>
        <v>0</v>
      </c>
    </row>
    <row r="136" spans="1:7">
      <c r="A136" s="353"/>
      <c r="B136" s="353"/>
      <c r="C136" s="362"/>
      <c r="D136" s="360"/>
      <c r="E136" s="360"/>
      <c r="F136" s="373"/>
      <c r="G136" s="300"/>
    </row>
    <row r="137" spans="1:7">
      <c r="A137" s="353"/>
      <c r="B137" s="353" t="s">
        <v>20</v>
      </c>
      <c r="C137" s="367" t="s">
        <v>2009</v>
      </c>
      <c r="D137" s="360"/>
      <c r="E137" s="360"/>
      <c r="F137" s="373"/>
      <c r="G137" s="311"/>
    </row>
    <row r="138" spans="1:7" ht="16.5">
      <c r="A138" s="353"/>
      <c r="B138" s="353"/>
      <c r="C138" s="367" t="s">
        <v>2010</v>
      </c>
      <c r="D138" s="360"/>
      <c r="E138" s="360"/>
      <c r="F138" s="373"/>
      <c r="G138" s="287"/>
    </row>
    <row r="139" spans="1:7">
      <c r="A139" s="353"/>
      <c r="B139" s="353"/>
      <c r="C139" s="367" t="s">
        <v>2013</v>
      </c>
      <c r="D139" s="360"/>
      <c r="E139" s="360"/>
      <c r="F139" s="373"/>
      <c r="G139" s="311"/>
    </row>
    <row r="140" spans="1:7">
      <c r="A140" s="353"/>
      <c r="B140" s="353"/>
      <c r="C140" s="362" t="s">
        <v>2012</v>
      </c>
      <c r="D140" s="360" t="s">
        <v>93</v>
      </c>
      <c r="E140" s="360">
        <v>1</v>
      </c>
      <c r="F140" s="373"/>
      <c r="G140" s="311">
        <f>E140*F140</f>
        <v>0</v>
      </c>
    </row>
    <row r="141" spans="1:7">
      <c r="A141" s="353"/>
      <c r="B141" s="353"/>
      <c r="C141" s="362"/>
      <c r="D141" s="360"/>
      <c r="E141" s="360"/>
      <c r="F141" s="373"/>
      <c r="G141" s="311"/>
    </row>
    <row r="142" spans="1:7">
      <c r="A142" s="353"/>
      <c r="B142" s="353" t="s">
        <v>21</v>
      </c>
      <c r="C142" s="367" t="s">
        <v>2014</v>
      </c>
      <c r="D142" s="360"/>
      <c r="E142" s="360"/>
      <c r="F142" s="373"/>
      <c r="G142" s="311"/>
    </row>
    <row r="143" spans="1:7" ht="16.5">
      <c r="A143" s="353"/>
      <c r="B143" s="353"/>
      <c r="C143" s="367" t="s">
        <v>2015</v>
      </c>
      <c r="D143" s="360"/>
      <c r="E143" s="360"/>
      <c r="F143" s="373"/>
      <c r="G143" s="287"/>
    </row>
    <row r="144" spans="1:7">
      <c r="A144" s="353"/>
      <c r="B144" s="353"/>
      <c r="C144" s="367" t="s">
        <v>2016</v>
      </c>
      <c r="D144" s="360"/>
      <c r="E144" s="360"/>
      <c r="F144" s="373"/>
      <c r="G144" s="311"/>
    </row>
    <row r="145" spans="1:7">
      <c r="A145" s="353"/>
      <c r="B145" s="353"/>
      <c r="C145" s="362" t="s">
        <v>2017</v>
      </c>
      <c r="D145" s="360" t="s">
        <v>93</v>
      </c>
      <c r="E145" s="360">
        <v>1</v>
      </c>
      <c r="F145" s="373"/>
      <c r="G145" s="311">
        <f>E145*F145</f>
        <v>0</v>
      </c>
    </row>
    <row r="146" spans="1:7" ht="11.25" customHeight="1">
      <c r="A146" s="353"/>
      <c r="B146" s="353"/>
      <c r="C146" s="362"/>
      <c r="D146" s="360"/>
      <c r="E146" s="360"/>
      <c r="F146" s="373"/>
      <c r="G146" s="311"/>
    </row>
    <row r="147" spans="1:7">
      <c r="A147" s="353"/>
      <c r="B147" s="353" t="s">
        <v>22</v>
      </c>
      <c r="C147" s="375" t="s">
        <v>2018</v>
      </c>
      <c r="D147" s="360"/>
      <c r="E147" s="360"/>
      <c r="F147" s="373"/>
      <c r="G147" s="311"/>
    </row>
    <row r="148" spans="1:7">
      <c r="A148" s="353"/>
      <c r="B148" s="353"/>
      <c r="C148" s="375" t="s">
        <v>2019</v>
      </c>
      <c r="D148" s="360"/>
      <c r="E148" s="360"/>
      <c r="F148" s="373"/>
      <c r="G148" s="311"/>
    </row>
    <row r="149" spans="1:7">
      <c r="A149" s="353"/>
      <c r="B149" s="353"/>
      <c r="C149" s="375" t="s">
        <v>2020</v>
      </c>
      <c r="D149" s="360"/>
      <c r="E149" s="360"/>
      <c r="F149" s="373"/>
      <c r="G149" s="311"/>
    </row>
    <row r="150" spans="1:7">
      <c r="A150" s="353"/>
      <c r="B150" s="353"/>
      <c r="C150" s="362" t="s">
        <v>2021</v>
      </c>
      <c r="D150" s="360" t="s">
        <v>1054</v>
      </c>
      <c r="E150" s="360">
        <v>95</v>
      </c>
      <c r="F150" s="373"/>
      <c r="G150" s="311">
        <f>E150*F150</f>
        <v>0</v>
      </c>
    </row>
    <row r="151" spans="1:7" ht="16.5">
      <c r="A151" s="353"/>
      <c r="B151" s="353"/>
      <c r="C151" s="362"/>
      <c r="D151" s="360"/>
      <c r="E151" s="360"/>
      <c r="F151" s="373"/>
      <c r="G151" s="287"/>
    </row>
    <row r="152" spans="1:7">
      <c r="A152" s="353"/>
      <c r="B152" s="353" t="s">
        <v>89</v>
      </c>
      <c r="C152" s="375" t="s">
        <v>2022</v>
      </c>
      <c r="D152" s="360"/>
      <c r="E152" s="360"/>
      <c r="F152" s="373"/>
      <c r="G152" s="311"/>
    </row>
    <row r="153" spans="1:7">
      <c r="A153" s="353"/>
      <c r="B153" s="353"/>
      <c r="C153" s="375" t="s">
        <v>2023</v>
      </c>
      <c r="D153" s="360"/>
      <c r="E153" s="360"/>
      <c r="F153" s="373"/>
      <c r="G153" s="311"/>
    </row>
    <row r="154" spans="1:7">
      <c r="A154" s="353"/>
      <c r="B154" s="353"/>
      <c r="C154" s="375" t="s">
        <v>2024</v>
      </c>
      <c r="D154" s="360"/>
      <c r="E154" s="360"/>
      <c r="F154" s="373"/>
      <c r="G154" s="311"/>
    </row>
    <row r="155" spans="1:7">
      <c r="A155" s="353"/>
      <c r="B155" s="353"/>
      <c r="C155" s="375" t="s">
        <v>2025</v>
      </c>
      <c r="D155" s="360"/>
      <c r="E155" s="360"/>
      <c r="F155" s="361"/>
      <c r="G155" s="311"/>
    </row>
    <row r="156" spans="1:7">
      <c r="A156" s="353"/>
      <c r="B156" s="353"/>
      <c r="C156" s="362" t="s">
        <v>2026</v>
      </c>
      <c r="D156" s="360" t="s">
        <v>1955</v>
      </c>
      <c r="E156" s="360">
        <v>5</v>
      </c>
      <c r="F156" s="361"/>
      <c r="G156" s="659">
        <f>SUM(G89:G145)*0.05</f>
        <v>0</v>
      </c>
    </row>
    <row r="157" spans="1:7" ht="10.5" customHeight="1">
      <c r="A157" s="353"/>
      <c r="B157" s="372"/>
      <c r="C157" s="376"/>
      <c r="D157" s="358"/>
      <c r="E157" s="358"/>
      <c r="F157" s="359"/>
      <c r="G157" s="658"/>
    </row>
    <row r="158" spans="1:7">
      <c r="A158" s="353"/>
      <c r="B158" s="354" t="s">
        <v>1976</v>
      </c>
      <c r="C158" s="377" t="s">
        <v>1956</v>
      </c>
      <c r="D158" s="360"/>
      <c r="E158" s="360"/>
      <c r="F158" s="350"/>
      <c r="G158" s="321">
        <f>SUM(G89:G156)</f>
        <v>0</v>
      </c>
    </row>
    <row r="159" spans="1:7">
      <c r="A159" s="353"/>
      <c r="B159" s="354"/>
      <c r="C159" s="377"/>
      <c r="D159" s="360"/>
      <c r="E159" s="360"/>
      <c r="F159" s="350"/>
      <c r="G159" s="321"/>
    </row>
    <row r="160" spans="1:7">
      <c r="A160" s="353"/>
      <c r="B160" s="353"/>
      <c r="C160" s="362"/>
      <c r="D160" s="360"/>
      <c r="E160" s="360"/>
      <c r="F160" s="361"/>
      <c r="G160" s="311"/>
    </row>
    <row r="161" spans="1:7">
      <c r="A161" s="353"/>
      <c r="B161" s="354" t="s">
        <v>2027</v>
      </c>
      <c r="C161" s="378" t="s">
        <v>2028</v>
      </c>
      <c r="D161" s="360"/>
      <c r="E161" s="361"/>
      <c r="F161" s="361"/>
      <c r="G161" s="311"/>
    </row>
    <row r="162" spans="1:7" ht="13.5" thickBot="1">
      <c r="A162" s="353"/>
      <c r="B162" s="354"/>
      <c r="C162" s="792"/>
      <c r="D162" s="382"/>
      <c r="E162" s="382"/>
      <c r="F162" s="793"/>
      <c r="G162" s="661"/>
    </row>
    <row r="163" spans="1:7">
      <c r="A163" s="353"/>
      <c r="B163" s="354"/>
      <c r="C163" s="354" t="s">
        <v>2029</v>
      </c>
      <c r="D163" s="349"/>
      <c r="E163" s="360"/>
      <c r="F163" s="350"/>
      <c r="G163" s="311">
        <f>G50</f>
        <v>0</v>
      </c>
    </row>
    <row r="164" spans="1:7">
      <c r="A164" s="353"/>
      <c r="B164" s="354"/>
      <c r="C164" s="354" t="s">
        <v>2030</v>
      </c>
      <c r="D164" s="349"/>
      <c r="E164" s="360"/>
      <c r="F164" s="350"/>
      <c r="G164" s="242">
        <f>G83</f>
        <v>0</v>
      </c>
    </row>
    <row r="165" spans="1:7" ht="13.5" thickBot="1">
      <c r="A165" s="353"/>
      <c r="B165" s="354"/>
      <c r="C165" s="381" t="s">
        <v>2031</v>
      </c>
      <c r="D165" s="379"/>
      <c r="E165" s="382"/>
      <c r="F165" s="380"/>
      <c r="G165" s="661">
        <f>G158</f>
        <v>0</v>
      </c>
    </row>
    <row r="166" spans="1:7">
      <c r="A166" s="353"/>
      <c r="B166" s="354"/>
      <c r="C166" s="354"/>
      <c r="D166" s="349"/>
      <c r="E166" s="360"/>
      <c r="F166" s="350"/>
      <c r="G166" s="311"/>
    </row>
    <row r="167" spans="1:7" ht="13.5" thickBot="1">
      <c r="A167" s="383"/>
      <c r="B167" s="383"/>
      <c r="C167" s="384" t="s">
        <v>2032</v>
      </c>
      <c r="D167" s="385" t="s">
        <v>71</v>
      </c>
      <c r="E167" s="386"/>
      <c r="F167" s="387"/>
      <c r="G167" s="660">
        <f>SUM(G163:G165)</f>
        <v>0</v>
      </c>
    </row>
    <row r="168" spans="1:7" ht="13.5" thickTop="1">
      <c r="A168" s="353"/>
      <c r="B168" s="353"/>
      <c r="C168" s="353"/>
      <c r="D168" s="353"/>
      <c r="E168" s="196"/>
      <c r="F168" s="353"/>
      <c r="G168" s="311"/>
    </row>
    <row r="169" spans="1:7">
      <c r="A169" s="296"/>
      <c r="B169" s="296"/>
      <c r="C169" s="243"/>
      <c r="D169" s="308"/>
      <c r="E169" s="309"/>
      <c r="F169" s="311"/>
      <c r="G169" s="311"/>
    </row>
    <row r="170" spans="1:7">
      <c r="A170" s="296"/>
      <c r="B170" s="296"/>
      <c r="C170" s="244"/>
      <c r="D170" s="308"/>
      <c r="E170" s="309"/>
      <c r="F170" s="311"/>
      <c r="G170" s="311"/>
    </row>
    <row r="171" spans="1:7">
      <c r="A171" s="296"/>
      <c r="B171" s="296"/>
      <c r="C171" s="241"/>
      <c r="D171" s="308"/>
      <c r="E171" s="309"/>
      <c r="F171" s="311"/>
      <c r="G171" s="311"/>
    </row>
    <row r="172" spans="1:7">
      <c r="A172" s="296"/>
      <c r="B172" s="296"/>
      <c r="C172" s="243"/>
      <c r="D172" s="308"/>
      <c r="E172" s="309"/>
      <c r="F172" s="311"/>
      <c r="G172" s="311"/>
    </row>
    <row r="173" spans="1:7">
      <c r="A173" s="296"/>
      <c r="B173" s="296"/>
      <c r="C173" s="243"/>
      <c r="D173" s="308"/>
      <c r="E173" s="309"/>
      <c r="F173" s="311"/>
      <c r="G173" s="311"/>
    </row>
    <row r="174" spans="1:7">
      <c r="A174" s="296"/>
      <c r="B174" s="296"/>
      <c r="C174" s="243"/>
      <c r="D174" s="308"/>
      <c r="E174" s="309"/>
      <c r="F174" s="311"/>
      <c r="G174" s="311"/>
    </row>
    <row r="175" spans="1:7">
      <c r="A175" s="296"/>
      <c r="B175" s="296"/>
      <c r="C175" s="241"/>
      <c r="D175" s="308"/>
      <c r="E175" s="309"/>
      <c r="F175" s="311"/>
      <c r="G175" s="311"/>
    </row>
    <row r="176" spans="1:7">
      <c r="A176" s="296"/>
      <c r="B176" s="296"/>
      <c r="C176" s="243"/>
      <c r="D176" s="308"/>
      <c r="E176" s="309"/>
      <c r="F176" s="311"/>
      <c r="G176" s="311"/>
    </row>
    <row r="177" spans="1:7">
      <c r="A177" s="296"/>
      <c r="B177" s="296"/>
      <c r="C177" s="243"/>
      <c r="D177" s="308"/>
      <c r="E177" s="309"/>
      <c r="F177" s="311"/>
      <c r="G177" s="311"/>
    </row>
    <row r="178" spans="1:7">
      <c r="A178" s="296"/>
      <c r="B178" s="296"/>
      <c r="C178" s="243"/>
      <c r="D178" s="308"/>
      <c r="E178" s="309"/>
      <c r="F178" s="311"/>
      <c r="G178" s="311"/>
    </row>
    <row r="179" spans="1:7">
      <c r="A179" s="296"/>
      <c r="B179" s="296"/>
      <c r="C179" s="244"/>
      <c r="D179" s="308"/>
      <c r="E179" s="309"/>
      <c r="F179" s="311"/>
      <c r="G179" s="311"/>
    </row>
    <row r="180" spans="1:7">
      <c r="A180" s="296"/>
      <c r="B180" s="296"/>
      <c r="C180" s="241"/>
      <c r="D180" s="308"/>
      <c r="E180" s="309"/>
      <c r="F180" s="311"/>
      <c r="G180" s="311"/>
    </row>
    <row r="181" spans="1:7">
      <c r="A181" s="296"/>
      <c r="B181" s="296"/>
      <c r="C181" s="246"/>
      <c r="D181" s="308"/>
      <c r="E181" s="309"/>
      <c r="F181" s="311"/>
      <c r="G181" s="311"/>
    </row>
    <row r="182" spans="1:7">
      <c r="A182" s="296"/>
      <c r="B182" s="296"/>
      <c r="C182" s="243"/>
      <c r="D182" s="308"/>
      <c r="E182" s="309"/>
      <c r="F182" s="311"/>
      <c r="G182" s="311"/>
    </row>
    <row r="183" spans="1:7">
      <c r="A183" s="296"/>
      <c r="B183" s="296"/>
      <c r="C183" s="243"/>
      <c r="D183" s="308"/>
      <c r="E183" s="309"/>
      <c r="F183" s="311"/>
      <c r="G183" s="311"/>
    </row>
    <row r="184" spans="1:7">
      <c r="A184" s="296"/>
      <c r="B184" s="296"/>
      <c r="C184" s="241"/>
      <c r="D184" s="308"/>
      <c r="E184" s="309"/>
      <c r="F184" s="311"/>
      <c r="G184" s="311"/>
    </row>
    <row r="185" spans="1:7" ht="15">
      <c r="A185" s="296"/>
      <c r="B185" s="296"/>
      <c r="C185" s="243"/>
      <c r="D185" s="313"/>
      <c r="E185" s="313"/>
      <c r="F185" s="314"/>
      <c r="G185" s="314"/>
    </row>
    <row r="186" spans="1:7">
      <c r="A186" s="296"/>
      <c r="B186" s="296"/>
      <c r="C186" s="243"/>
      <c r="D186" s="308"/>
      <c r="E186" s="309"/>
      <c r="F186" s="311"/>
      <c r="G186" s="311"/>
    </row>
    <row r="187" spans="1:7">
      <c r="A187" s="296"/>
      <c r="B187" s="296"/>
      <c r="C187" s="243"/>
      <c r="D187" s="308"/>
      <c r="E187" s="309"/>
      <c r="F187" s="311"/>
      <c r="G187" s="311"/>
    </row>
    <row r="188" spans="1:7">
      <c r="A188" s="296"/>
      <c r="B188" s="296"/>
      <c r="C188" s="243"/>
      <c r="D188" s="308"/>
      <c r="E188" s="309"/>
      <c r="F188" s="311"/>
      <c r="G188" s="311"/>
    </row>
    <row r="189" spans="1:7">
      <c r="A189" s="296"/>
      <c r="B189" s="296"/>
      <c r="C189" s="243"/>
      <c r="D189" s="308"/>
      <c r="E189" s="309"/>
      <c r="F189" s="311"/>
      <c r="G189" s="311"/>
    </row>
    <row r="190" spans="1:7">
      <c r="A190" s="296"/>
      <c r="B190" s="296"/>
      <c r="C190" s="243"/>
      <c r="D190" s="308"/>
      <c r="E190" s="309"/>
      <c r="F190" s="311"/>
      <c r="G190" s="311"/>
    </row>
    <row r="191" spans="1:7">
      <c r="A191" s="296"/>
      <c r="B191" s="296"/>
      <c r="C191" s="243"/>
      <c r="D191" s="308"/>
      <c r="E191" s="309"/>
      <c r="F191" s="311"/>
      <c r="G191" s="311"/>
    </row>
    <row r="192" spans="1:7">
      <c r="A192" s="296"/>
      <c r="B192" s="296"/>
      <c r="C192" s="247"/>
      <c r="D192" s="308"/>
      <c r="E192" s="309"/>
      <c r="F192" s="311"/>
      <c r="G192" s="311"/>
    </row>
  </sheetData>
  <sheetProtection algorithmName="SHA-512" hashValue="neqowILDlV5qoktt1KVTJBN7iT5BmjxRKXfjeLXw1S+9ZOv2hOru1EgX02/zOIRyCAdEmpC5aO+tx2/e3DWtdw==" saltValue="dmkwyXeFVXeKDr3nhiGfpw==" spinCount="100000" sheet="1" objects="1" scenarios="1"/>
  <protectedRanges>
    <protectedRange sqref="F9:F156" name="Obseg1"/>
  </protectedRanges>
  <pageMargins left="0.51181102362204722" right="0.15748031496062992" top="0.43307086614173229" bottom="0.39370078740157483" header="0.27559055118110237" footer="0.31496062992125984"/>
  <pageSetup paperSize="9" scale="74" orientation="portrait" r:id="rId1"/>
  <headerFooter>
    <oddHeader>&amp;CMEDGENERACIJSKI CENTER VEZENINE BLED&amp;RPOPIS GOI DEL</oddHeader>
    <oddFooter>&amp;C&amp;A&amp;R&amp;P od &amp;P</oddFooter>
  </headerFooter>
  <rowBreaks count="1" manualBreakCount="1">
    <brk id="85" max="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A2:G1874"/>
  <sheetViews>
    <sheetView view="pageBreakPreview" zoomScaleNormal="100" zoomScaleSheetLayoutView="100" workbookViewId="0">
      <selection activeCell="D1872" sqref="D1872:E1872"/>
    </sheetView>
  </sheetViews>
  <sheetFormatPr defaultRowHeight="12.75"/>
  <cols>
    <col min="1" max="1" width="4.42578125" style="81" customWidth="1"/>
    <col min="2" max="2" width="55.7109375" style="123" customWidth="1"/>
    <col min="3" max="3" width="4.85546875" style="77" customWidth="1"/>
    <col min="4" max="4" width="6.7109375" style="757" customWidth="1"/>
    <col min="5" max="5" width="10.7109375" style="83" customWidth="1"/>
    <col min="6" max="6" width="14" style="84" customWidth="1"/>
    <col min="7" max="8" width="10.7109375" style="65" customWidth="1"/>
    <col min="9" max="16384" width="9.140625" style="65"/>
  </cols>
  <sheetData>
    <row r="2" spans="1:7" ht="16.5">
      <c r="A2" s="341" t="s">
        <v>3075</v>
      </c>
      <c r="B2" s="342"/>
      <c r="C2" s="343"/>
      <c r="D2" s="705"/>
      <c r="E2" s="344"/>
      <c r="F2" s="345"/>
      <c r="G2" s="345"/>
    </row>
    <row r="3" spans="1:7" ht="17.25" thickBot="1">
      <c r="A3" s="283"/>
      <c r="B3" s="284"/>
      <c r="C3" s="285"/>
      <c r="D3" s="706"/>
      <c r="E3" s="286"/>
      <c r="F3" s="287"/>
      <c r="G3" s="287"/>
    </row>
    <row r="4" spans="1:7" ht="18.75" thickBot="1">
      <c r="A4" s="424"/>
      <c r="B4" s="424" t="s">
        <v>2033</v>
      </c>
      <c r="C4" s="425"/>
      <c r="D4" s="707"/>
      <c r="E4" s="426"/>
      <c r="F4" s="427"/>
      <c r="G4" s="311"/>
    </row>
    <row r="5" spans="1:7" ht="14.25">
      <c r="A5" s="428"/>
      <c r="B5" s="429" t="s">
        <v>2034</v>
      </c>
      <c r="C5" s="430"/>
      <c r="D5" s="708"/>
      <c r="E5" s="431"/>
      <c r="F5" s="432"/>
      <c r="G5" s="311"/>
    </row>
    <row r="6" spans="1:7">
      <c r="A6" s="433"/>
      <c r="B6" s="433"/>
      <c r="C6" s="434"/>
      <c r="D6" s="709"/>
      <c r="E6" s="435"/>
      <c r="F6" s="389"/>
      <c r="G6" s="311"/>
    </row>
    <row r="7" spans="1:7">
      <c r="A7" s="433" t="s">
        <v>2035</v>
      </c>
      <c r="B7" s="433" t="s">
        <v>2036</v>
      </c>
      <c r="C7" s="434"/>
      <c r="D7" s="709"/>
      <c r="E7" s="435"/>
      <c r="F7" s="794">
        <f>F262</f>
        <v>0</v>
      </c>
      <c r="G7" s="311"/>
    </row>
    <row r="8" spans="1:7">
      <c r="A8" s="433" t="s">
        <v>2037</v>
      </c>
      <c r="B8" s="433" t="s">
        <v>2038</v>
      </c>
      <c r="C8" s="434"/>
      <c r="D8" s="709"/>
      <c r="E8" s="435"/>
      <c r="F8" s="794">
        <f>F296</f>
        <v>0</v>
      </c>
      <c r="G8" s="311"/>
    </row>
    <row r="9" spans="1:7">
      <c r="A9" s="433" t="s">
        <v>2039</v>
      </c>
      <c r="B9" s="433" t="s">
        <v>2040</v>
      </c>
      <c r="C9" s="434"/>
      <c r="D9" s="709"/>
      <c r="E9" s="435"/>
      <c r="F9" s="794">
        <f>F615</f>
        <v>0</v>
      </c>
      <c r="G9" s="311"/>
    </row>
    <row r="10" spans="1:7">
      <c r="A10" s="433" t="s">
        <v>2041</v>
      </c>
      <c r="B10" s="433" t="s">
        <v>2042</v>
      </c>
      <c r="C10" s="434"/>
      <c r="D10" s="709"/>
      <c r="E10" s="435"/>
      <c r="F10" s="794">
        <f>SUM(F1414)</f>
        <v>0</v>
      </c>
      <c r="G10" s="311"/>
    </row>
    <row r="11" spans="1:7">
      <c r="A11" s="433" t="s">
        <v>2043</v>
      </c>
      <c r="B11" s="433" t="s">
        <v>2044</v>
      </c>
      <c r="C11" s="436"/>
      <c r="D11" s="710"/>
      <c r="E11" s="435"/>
      <c r="F11" s="794">
        <f>SUM(F1784)</f>
        <v>0</v>
      </c>
      <c r="G11" s="311"/>
    </row>
    <row r="12" spans="1:7">
      <c r="A12" s="433" t="s">
        <v>2045</v>
      </c>
      <c r="B12" s="433" t="s">
        <v>2046</v>
      </c>
      <c r="C12" s="436"/>
      <c r="D12" s="710"/>
      <c r="E12" s="435"/>
      <c r="F12" s="794">
        <f>F1828</f>
        <v>0</v>
      </c>
      <c r="G12" s="311"/>
    </row>
    <row r="13" spans="1:7">
      <c r="A13" s="433" t="s">
        <v>2047</v>
      </c>
      <c r="B13" s="433" t="s">
        <v>2048</v>
      </c>
      <c r="C13" s="436"/>
      <c r="D13" s="710"/>
      <c r="E13" s="435"/>
      <c r="F13" s="794">
        <f>F1874</f>
        <v>0</v>
      </c>
      <c r="G13" s="311"/>
    </row>
    <row r="14" spans="1:7">
      <c r="A14" s="433"/>
      <c r="B14" s="433"/>
      <c r="C14" s="436"/>
      <c r="D14" s="710"/>
      <c r="E14" s="435"/>
      <c r="F14" s="794"/>
      <c r="G14" s="311"/>
    </row>
    <row r="15" spans="1:7">
      <c r="A15" s="437"/>
      <c r="B15" s="438" t="s">
        <v>2049</v>
      </c>
      <c r="C15" s="439"/>
      <c r="D15" s="711"/>
      <c r="E15" s="440"/>
      <c r="F15" s="795">
        <f>SUM(F7:F14)</f>
        <v>0</v>
      </c>
      <c r="G15" s="311"/>
    </row>
    <row r="16" spans="1:7">
      <c r="A16" s="441"/>
      <c r="B16" s="441"/>
      <c r="C16" s="442"/>
      <c r="D16" s="712"/>
      <c r="E16" s="443"/>
      <c r="F16" s="444"/>
      <c r="G16" s="311"/>
    </row>
    <row r="17" spans="1:7">
      <c r="A17" s="445"/>
      <c r="B17" s="446"/>
      <c r="C17" s="447"/>
      <c r="D17" s="713"/>
      <c r="E17" s="448"/>
      <c r="F17" s="449"/>
      <c r="G17" s="311"/>
    </row>
    <row r="18" spans="1:7">
      <c r="A18" s="450" t="s">
        <v>2050</v>
      </c>
      <c r="B18" s="451" t="s">
        <v>2051</v>
      </c>
      <c r="C18" s="450" t="s">
        <v>1920</v>
      </c>
      <c r="D18" s="714" t="s">
        <v>50</v>
      </c>
      <c r="E18" s="452" t="s">
        <v>3236</v>
      </c>
      <c r="F18" s="452" t="s">
        <v>2052</v>
      </c>
      <c r="G18" s="311"/>
    </row>
    <row r="19" spans="1:7">
      <c r="A19" s="450" t="s">
        <v>2035</v>
      </c>
      <c r="B19" s="450" t="s">
        <v>2053</v>
      </c>
      <c r="C19" s="451"/>
      <c r="D19" s="715"/>
      <c r="E19" s="453"/>
      <c r="F19" s="454">
        <f>SUM(D19*E19)</f>
        <v>0</v>
      </c>
      <c r="G19" s="311"/>
    </row>
    <row r="20" spans="1:7" ht="15">
      <c r="A20" s="455"/>
      <c r="B20" s="456"/>
      <c r="C20" s="434"/>
      <c r="D20" s="716"/>
      <c r="E20" s="457"/>
      <c r="F20" s="390"/>
      <c r="G20" s="314"/>
    </row>
    <row r="21" spans="1:7" ht="153">
      <c r="A21" s="391">
        <f>COUNT($A$6:A16)+1</f>
        <v>1</v>
      </c>
      <c r="B21" s="458" t="s">
        <v>2054</v>
      </c>
      <c r="C21" s="458"/>
      <c r="D21" s="717"/>
      <c r="E21" s="459"/>
      <c r="F21" s="460"/>
      <c r="G21" s="311"/>
    </row>
    <row r="22" spans="1:7">
      <c r="A22" s="461"/>
      <c r="B22" s="458" t="s">
        <v>2055</v>
      </c>
      <c r="C22" s="462"/>
      <c r="D22" s="718"/>
      <c r="E22" s="463"/>
      <c r="F22" s="463"/>
      <c r="G22" s="311"/>
    </row>
    <row r="23" spans="1:7">
      <c r="A23" s="461"/>
      <c r="B23" s="458" t="s">
        <v>2056</v>
      </c>
      <c r="C23" s="462"/>
      <c r="D23" s="718"/>
      <c r="E23" s="463"/>
      <c r="F23" s="463"/>
      <c r="G23" s="311"/>
    </row>
    <row r="24" spans="1:7">
      <c r="A24" s="461"/>
      <c r="B24" s="458" t="s">
        <v>2057</v>
      </c>
      <c r="C24" s="458" t="s">
        <v>1054</v>
      </c>
      <c r="D24" s="719">
        <v>10</v>
      </c>
      <c r="E24" s="464"/>
      <c r="F24" s="465">
        <f>D24*E24</f>
        <v>0</v>
      </c>
      <c r="G24" s="311"/>
    </row>
    <row r="25" spans="1:7">
      <c r="A25" s="461"/>
      <c r="B25" s="458" t="s">
        <v>2058</v>
      </c>
      <c r="C25" s="458" t="s">
        <v>1054</v>
      </c>
      <c r="D25" s="719">
        <v>312</v>
      </c>
      <c r="E25" s="464"/>
      <c r="F25" s="465">
        <f t="shared" ref="F25:F29" si="0">D25*E25</f>
        <v>0</v>
      </c>
      <c r="G25" s="311"/>
    </row>
    <row r="26" spans="1:7">
      <c r="A26" s="461"/>
      <c r="B26" s="458" t="s">
        <v>2059</v>
      </c>
      <c r="C26" s="458" t="s">
        <v>1054</v>
      </c>
      <c r="D26" s="719">
        <v>220</v>
      </c>
      <c r="E26" s="464"/>
      <c r="F26" s="465">
        <f t="shared" si="0"/>
        <v>0</v>
      </c>
      <c r="G26" s="311"/>
    </row>
    <row r="27" spans="1:7">
      <c r="A27" s="461"/>
      <c r="B27" s="458" t="s">
        <v>2060</v>
      </c>
      <c r="C27" s="458" t="s">
        <v>1054</v>
      </c>
      <c r="D27" s="719">
        <v>206</v>
      </c>
      <c r="E27" s="464"/>
      <c r="F27" s="465">
        <f t="shared" si="0"/>
        <v>0</v>
      </c>
      <c r="G27" s="311"/>
    </row>
    <row r="28" spans="1:7">
      <c r="A28" s="461"/>
      <c r="B28" s="458" t="s">
        <v>2061</v>
      </c>
      <c r="C28" s="458" t="s">
        <v>1054</v>
      </c>
      <c r="D28" s="719">
        <v>224</v>
      </c>
      <c r="E28" s="464"/>
      <c r="F28" s="465">
        <f t="shared" si="0"/>
        <v>0</v>
      </c>
    </row>
    <row r="29" spans="1:7">
      <c r="A29" s="461"/>
      <c r="B29" s="458" t="s">
        <v>2062</v>
      </c>
      <c r="C29" s="458" t="s">
        <v>1054</v>
      </c>
      <c r="D29" s="719">
        <v>182</v>
      </c>
      <c r="E29" s="464"/>
      <c r="F29" s="465">
        <f t="shared" si="0"/>
        <v>0</v>
      </c>
    </row>
    <row r="30" spans="1:7">
      <c r="A30" s="466"/>
      <c r="B30" s="467"/>
      <c r="C30" s="468"/>
      <c r="D30" s="720"/>
      <c r="E30" s="469"/>
      <c r="F30" s="470"/>
    </row>
    <row r="31" spans="1:7" ht="51">
      <c r="A31" s="391">
        <f>COUNT($A$6:A27)+1</f>
        <v>2</v>
      </c>
      <c r="B31" s="458" t="s">
        <v>2063</v>
      </c>
      <c r="C31" s="458"/>
      <c r="D31" s="717"/>
      <c r="E31" s="459"/>
      <c r="F31" s="460"/>
    </row>
    <row r="32" spans="1:7">
      <c r="A32" s="461"/>
      <c r="B32" s="458" t="s">
        <v>2064</v>
      </c>
      <c r="C32" s="458" t="s">
        <v>1054</v>
      </c>
      <c r="D32" s="719">
        <v>38</v>
      </c>
      <c r="E32" s="464"/>
      <c r="F32" s="465">
        <f>D32*E32</f>
        <v>0</v>
      </c>
    </row>
    <row r="33" spans="1:6">
      <c r="A33" s="461"/>
      <c r="B33" s="458" t="s">
        <v>2065</v>
      </c>
      <c r="C33" s="458" t="s">
        <v>1054</v>
      </c>
      <c r="D33" s="719">
        <v>36</v>
      </c>
      <c r="E33" s="464"/>
      <c r="F33" s="465">
        <f>D33*E33</f>
        <v>0</v>
      </c>
    </row>
    <row r="34" spans="1:6">
      <c r="A34" s="461"/>
      <c r="B34" s="458"/>
      <c r="C34" s="458"/>
      <c r="D34" s="721"/>
      <c r="E34" s="464"/>
      <c r="F34" s="465"/>
    </row>
    <row r="35" spans="1:6" ht="76.5">
      <c r="A35" s="391">
        <f>COUNT($A$6:A31)+1</f>
        <v>3</v>
      </c>
      <c r="B35" s="458" t="s">
        <v>2066</v>
      </c>
      <c r="C35" s="458"/>
      <c r="D35" s="722"/>
      <c r="E35" s="464"/>
      <c r="F35" s="465"/>
    </row>
    <row r="36" spans="1:6">
      <c r="A36" s="461"/>
      <c r="B36" s="458" t="s">
        <v>2067</v>
      </c>
      <c r="C36" s="462"/>
      <c r="D36" s="718"/>
      <c r="E36" s="463"/>
      <c r="F36" s="463"/>
    </row>
    <row r="37" spans="1:6">
      <c r="A37" s="461"/>
      <c r="B37" s="458" t="s">
        <v>2056</v>
      </c>
      <c r="C37" s="462"/>
      <c r="D37" s="718"/>
      <c r="E37" s="463"/>
      <c r="F37" s="463"/>
    </row>
    <row r="38" spans="1:6">
      <c r="A38" s="461"/>
      <c r="B38" s="458" t="s">
        <v>2068</v>
      </c>
      <c r="C38" s="458"/>
      <c r="D38" s="719"/>
      <c r="E38" s="464"/>
      <c r="F38" s="465"/>
    </row>
    <row r="39" spans="1:6">
      <c r="A39" s="461"/>
      <c r="B39" s="458" t="s">
        <v>2069</v>
      </c>
      <c r="C39" s="458" t="s">
        <v>1054</v>
      </c>
      <c r="D39" s="718">
        <v>10</v>
      </c>
      <c r="E39" s="464"/>
      <c r="F39" s="465">
        <f>D39*E39</f>
        <v>0</v>
      </c>
    </row>
    <row r="40" spans="1:6">
      <c r="A40" s="461"/>
      <c r="B40" s="458" t="s">
        <v>2070</v>
      </c>
      <c r="C40" s="458" t="s">
        <v>1054</v>
      </c>
      <c r="D40" s="719">
        <v>32</v>
      </c>
      <c r="E40" s="464"/>
      <c r="F40" s="465">
        <f t="shared" ref="F40:F43" si="1">D40*E40</f>
        <v>0</v>
      </c>
    </row>
    <row r="41" spans="1:6">
      <c r="A41" s="461"/>
      <c r="B41" s="458" t="s">
        <v>2071</v>
      </c>
      <c r="C41" s="458" t="s">
        <v>1054</v>
      </c>
      <c r="D41" s="719">
        <v>121</v>
      </c>
      <c r="E41" s="464"/>
      <c r="F41" s="465">
        <f t="shared" si="1"/>
        <v>0</v>
      </c>
    </row>
    <row r="42" spans="1:6">
      <c r="A42" s="461"/>
      <c r="B42" s="458" t="s">
        <v>2072</v>
      </c>
      <c r="C42" s="458" t="s">
        <v>1054</v>
      </c>
      <c r="D42" s="719">
        <v>68</v>
      </c>
      <c r="E42" s="464"/>
      <c r="F42" s="465">
        <f t="shared" si="1"/>
        <v>0</v>
      </c>
    </row>
    <row r="43" spans="1:6">
      <c r="A43" s="471"/>
      <c r="B43" s="458" t="s">
        <v>2073</v>
      </c>
      <c r="C43" s="458" t="s">
        <v>1054</v>
      </c>
      <c r="D43" s="719">
        <v>56</v>
      </c>
      <c r="E43" s="464"/>
      <c r="F43" s="465">
        <f t="shared" si="1"/>
        <v>0</v>
      </c>
    </row>
    <row r="44" spans="1:6">
      <c r="A44" s="471"/>
      <c r="B44" s="458" t="s">
        <v>2074</v>
      </c>
      <c r="C44" s="458" t="s">
        <v>1054</v>
      </c>
      <c r="D44" s="719">
        <v>13</v>
      </c>
      <c r="E44" s="464"/>
      <c r="F44" s="465">
        <f>D44*E44</f>
        <v>0</v>
      </c>
    </row>
    <row r="45" spans="1:6">
      <c r="A45" s="471"/>
      <c r="B45" s="458"/>
      <c r="C45" s="458"/>
      <c r="D45" s="719"/>
      <c r="E45" s="464"/>
      <c r="F45" s="465"/>
    </row>
    <row r="46" spans="1:6">
      <c r="A46" s="461"/>
      <c r="B46" s="458" t="s">
        <v>2075</v>
      </c>
      <c r="C46" s="458"/>
      <c r="D46" s="719"/>
      <c r="E46" s="464"/>
      <c r="F46" s="465"/>
    </row>
    <row r="47" spans="1:6">
      <c r="A47" s="471"/>
      <c r="B47" s="458" t="s">
        <v>2076</v>
      </c>
      <c r="C47" s="458" t="s">
        <v>1054</v>
      </c>
      <c r="D47" s="719">
        <v>75</v>
      </c>
      <c r="E47" s="464"/>
      <c r="F47" s="465">
        <f>D47*E47</f>
        <v>0</v>
      </c>
    </row>
    <row r="48" spans="1:6">
      <c r="A48" s="471"/>
      <c r="B48" s="458"/>
      <c r="C48" s="458"/>
      <c r="D48" s="719"/>
      <c r="E48" s="464"/>
      <c r="F48" s="465"/>
    </row>
    <row r="49" spans="1:6">
      <c r="A49" s="461"/>
      <c r="B49" s="458" t="s">
        <v>2077</v>
      </c>
      <c r="C49" s="458"/>
      <c r="D49" s="722"/>
      <c r="E49" s="464"/>
      <c r="F49" s="465"/>
    </row>
    <row r="50" spans="1:6">
      <c r="A50" s="461"/>
      <c r="B50" s="458" t="s">
        <v>2078</v>
      </c>
      <c r="C50" s="458" t="s">
        <v>1054</v>
      </c>
      <c r="D50" s="719">
        <f>D25-D40</f>
        <v>280</v>
      </c>
      <c r="E50" s="464"/>
      <c r="F50" s="465">
        <f>D50*E50</f>
        <v>0</v>
      </c>
    </row>
    <row r="51" spans="1:6">
      <c r="A51" s="461"/>
      <c r="B51" s="458" t="s">
        <v>2079</v>
      </c>
      <c r="C51" s="458" t="s">
        <v>1054</v>
      </c>
      <c r="D51" s="719">
        <f>D26-D41</f>
        <v>99</v>
      </c>
      <c r="E51" s="464"/>
      <c r="F51" s="465">
        <f t="shared" ref="F51:F57" si="2">D51*E51</f>
        <v>0</v>
      </c>
    </row>
    <row r="52" spans="1:6">
      <c r="A52" s="461"/>
      <c r="B52" s="458" t="s">
        <v>2080</v>
      </c>
      <c r="C52" s="458" t="s">
        <v>1054</v>
      </c>
      <c r="D52" s="719">
        <f>D27-D42</f>
        <v>138</v>
      </c>
      <c r="E52" s="464"/>
      <c r="F52" s="465">
        <f t="shared" si="2"/>
        <v>0</v>
      </c>
    </row>
    <row r="53" spans="1:6">
      <c r="A53" s="471"/>
      <c r="B53" s="458" t="s">
        <v>2081</v>
      </c>
      <c r="C53" s="458" t="s">
        <v>1054</v>
      </c>
      <c r="D53" s="719">
        <f>D28-D43</f>
        <v>168</v>
      </c>
      <c r="E53" s="464"/>
      <c r="F53" s="465">
        <f t="shared" si="2"/>
        <v>0</v>
      </c>
    </row>
    <row r="54" spans="1:6">
      <c r="A54" s="471"/>
      <c r="B54" s="458" t="s">
        <v>2082</v>
      </c>
      <c r="C54" s="458" t="s">
        <v>1054</v>
      </c>
      <c r="D54" s="719">
        <f>D29-D44</f>
        <v>169</v>
      </c>
      <c r="E54" s="464"/>
      <c r="F54" s="465">
        <f t="shared" si="2"/>
        <v>0</v>
      </c>
    </row>
    <row r="55" spans="1:6">
      <c r="A55" s="471"/>
      <c r="B55" s="458"/>
      <c r="C55" s="458"/>
      <c r="D55" s="719"/>
      <c r="E55" s="464"/>
      <c r="F55" s="465"/>
    </row>
    <row r="56" spans="1:6">
      <c r="A56" s="471"/>
      <c r="B56" s="458" t="s">
        <v>2083</v>
      </c>
      <c r="C56" s="458" t="s">
        <v>1054</v>
      </c>
      <c r="D56" s="719">
        <f>D32</f>
        <v>38</v>
      </c>
      <c r="E56" s="464"/>
      <c r="F56" s="465">
        <f t="shared" si="2"/>
        <v>0</v>
      </c>
    </row>
    <row r="57" spans="1:6">
      <c r="A57" s="471"/>
      <c r="B57" s="458" t="s">
        <v>2084</v>
      </c>
      <c r="C57" s="458" t="s">
        <v>1054</v>
      </c>
      <c r="D57" s="719">
        <f>D33</f>
        <v>36</v>
      </c>
      <c r="E57" s="464"/>
      <c r="F57" s="465">
        <f t="shared" si="2"/>
        <v>0</v>
      </c>
    </row>
    <row r="58" spans="1:6">
      <c r="A58" s="461"/>
      <c r="B58" s="472"/>
      <c r="C58" s="472"/>
      <c r="D58" s="723"/>
      <c r="E58" s="473"/>
      <c r="F58" s="474"/>
    </row>
    <row r="59" spans="1:6" ht="153">
      <c r="A59" s="391">
        <f>COUNT($A$6:A55)+1</f>
        <v>4</v>
      </c>
      <c r="B59" s="475" t="s">
        <v>2085</v>
      </c>
      <c r="C59" s="458"/>
      <c r="D59" s="724"/>
      <c r="E59" s="464"/>
      <c r="F59" s="465"/>
    </row>
    <row r="60" spans="1:6">
      <c r="A60" s="461"/>
      <c r="B60" s="458" t="s">
        <v>2086</v>
      </c>
      <c r="C60" s="462"/>
      <c r="D60" s="718"/>
      <c r="E60" s="463"/>
      <c r="F60" s="463"/>
    </row>
    <row r="61" spans="1:6">
      <c r="A61" s="461"/>
      <c r="B61" s="458" t="s">
        <v>2056</v>
      </c>
      <c r="C61" s="462"/>
      <c r="D61" s="718"/>
      <c r="E61" s="463"/>
      <c r="F61" s="463"/>
    </row>
    <row r="62" spans="1:6">
      <c r="A62" s="461"/>
      <c r="B62" s="458" t="s">
        <v>2087</v>
      </c>
      <c r="C62" s="458" t="s">
        <v>1054</v>
      </c>
      <c r="D62" s="719">
        <v>25</v>
      </c>
      <c r="E62" s="464"/>
      <c r="F62" s="465">
        <f>D62*E62</f>
        <v>0</v>
      </c>
    </row>
    <row r="63" spans="1:6">
      <c r="A63" s="461"/>
      <c r="B63" s="458" t="s">
        <v>2088</v>
      </c>
      <c r="C63" s="458" t="s">
        <v>1054</v>
      </c>
      <c r="D63" s="719">
        <v>115</v>
      </c>
      <c r="E63" s="464"/>
      <c r="F63" s="465">
        <f>D63*E63</f>
        <v>0</v>
      </c>
    </row>
    <row r="64" spans="1:6">
      <c r="A64" s="461"/>
      <c r="B64" s="472"/>
      <c r="C64" s="472"/>
      <c r="D64" s="723"/>
      <c r="E64" s="473"/>
      <c r="F64" s="474"/>
    </row>
    <row r="65" spans="1:6" ht="63.75">
      <c r="A65" s="391">
        <f>COUNT($A$6:A61)+1</f>
        <v>5</v>
      </c>
      <c r="B65" s="475" t="s">
        <v>2089</v>
      </c>
      <c r="C65" s="458"/>
      <c r="D65" s="724"/>
      <c r="E65" s="464"/>
      <c r="F65" s="465"/>
    </row>
    <row r="66" spans="1:6">
      <c r="A66" s="461"/>
      <c r="B66" s="458" t="s">
        <v>2067</v>
      </c>
      <c r="C66" s="462"/>
      <c r="D66" s="718"/>
      <c r="E66" s="463"/>
      <c r="F66" s="463"/>
    </row>
    <row r="67" spans="1:6">
      <c r="A67" s="461"/>
      <c r="B67" s="458" t="s">
        <v>2056</v>
      </c>
      <c r="C67" s="462"/>
      <c r="D67" s="718"/>
      <c r="E67" s="463"/>
      <c r="F67" s="463"/>
    </row>
    <row r="68" spans="1:6">
      <c r="A68" s="461"/>
      <c r="B68" s="458" t="s">
        <v>2087</v>
      </c>
      <c r="C68" s="458" t="s">
        <v>1054</v>
      </c>
      <c r="D68" s="719">
        <f>D62</f>
        <v>25</v>
      </c>
      <c r="E68" s="464"/>
      <c r="F68" s="465">
        <f>D68*E68</f>
        <v>0</v>
      </c>
    </row>
    <row r="69" spans="1:6">
      <c r="A69" s="461"/>
      <c r="B69" s="458" t="s">
        <v>2088</v>
      </c>
      <c r="C69" s="458" t="s">
        <v>1054</v>
      </c>
      <c r="D69" s="719">
        <f>D63</f>
        <v>115</v>
      </c>
      <c r="E69" s="464"/>
      <c r="F69" s="465">
        <f>D69*E69</f>
        <v>0</v>
      </c>
    </row>
    <row r="70" spans="1:6">
      <c r="A70" s="461"/>
      <c r="B70" s="458"/>
      <c r="C70" s="458"/>
      <c r="D70" s="719"/>
      <c r="E70" s="464"/>
      <c r="F70" s="465"/>
    </row>
    <row r="71" spans="1:6" ht="51">
      <c r="A71" s="391">
        <f>COUNT($A$6:A67)+1</f>
        <v>6</v>
      </c>
      <c r="B71" s="476" t="s">
        <v>2090</v>
      </c>
      <c r="C71" s="458"/>
      <c r="D71" s="724"/>
      <c r="E71" s="464"/>
      <c r="F71" s="465"/>
    </row>
    <row r="72" spans="1:6">
      <c r="A72" s="461"/>
      <c r="B72" s="458" t="s">
        <v>2091</v>
      </c>
      <c r="C72" s="462"/>
      <c r="D72" s="718"/>
      <c r="E72" s="463"/>
      <c r="F72" s="463"/>
    </row>
    <row r="73" spans="1:6">
      <c r="A73" s="461"/>
      <c r="B73" s="458" t="s">
        <v>2056</v>
      </c>
      <c r="C73" s="462"/>
      <c r="D73" s="718"/>
      <c r="E73" s="463"/>
      <c r="F73" s="463"/>
    </row>
    <row r="74" spans="1:6">
      <c r="A74" s="471"/>
      <c r="B74" s="392" t="s">
        <v>2092</v>
      </c>
      <c r="C74" s="458" t="s">
        <v>30</v>
      </c>
      <c r="D74" s="719">
        <v>47</v>
      </c>
      <c r="E74" s="464"/>
      <c r="F74" s="465">
        <f>D74*E74</f>
        <v>0</v>
      </c>
    </row>
    <row r="75" spans="1:6">
      <c r="A75" s="471"/>
      <c r="B75" s="392" t="s">
        <v>2093</v>
      </c>
      <c r="C75" s="458" t="s">
        <v>30</v>
      </c>
      <c r="D75" s="719">
        <v>2</v>
      </c>
      <c r="E75" s="464"/>
      <c r="F75" s="465">
        <f>D75*E75</f>
        <v>0</v>
      </c>
    </row>
    <row r="76" spans="1:6">
      <c r="A76" s="461"/>
      <c r="B76" s="458"/>
      <c r="C76" s="458"/>
      <c r="D76" s="719"/>
      <c r="E76" s="464"/>
      <c r="F76" s="465"/>
    </row>
    <row r="77" spans="1:6" ht="38.25">
      <c r="A77" s="391">
        <f>COUNT($A$6:A73)+1</f>
        <v>7</v>
      </c>
      <c r="B77" s="476" t="s">
        <v>2094</v>
      </c>
      <c r="C77" s="458"/>
      <c r="D77" s="724"/>
      <c r="E77" s="464"/>
      <c r="F77" s="465"/>
    </row>
    <row r="78" spans="1:6">
      <c r="A78" s="461"/>
      <c r="B78" s="458" t="s">
        <v>2095</v>
      </c>
      <c r="C78" s="462"/>
      <c r="D78" s="718"/>
      <c r="E78" s="463"/>
      <c r="F78" s="463"/>
    </row>
    <row r="79" spans="1:6">
      <c r="A79" s="461"/>
      <c r="B79" s="458" t="s">
        <v>2056</v>
      </c>
      <c r="C79" s="462"/>
      <c r="D79" s="718"/>
      <c r="E79" s="463"/>
      <c r="F79" s="463"/>
    </row>
    <row r="80" spans="1:6">
      <c r="A80" s="471"/>
      <c r="B80" s="392" t="s">
        <v>2096</v>
      </c>
      <c r="C80" s="458" t="s">
        <v>30</v>
      </c>
      <c r="D80" s="719">
        <v>37</v>
      </c>
      <c r="E80" s="464"/>
      <c r="F80" s="465">
        <f>D80*E80</f>
        <v>0</v>
      </c>
    </row>
    <row r="81" spans="1:6">
      <c r="A81" s="471"/>
      <c r="B81" s="392"/>
      <c r="C81" s="458"/>
      <c r="D81" s="719"/>
      <c r="E81" s="464"/>
      <c r="F81" s="465"/>
    </row>
    <row r="82" spans="1:6" ht="63.75">
      <c r="A82" s="391">
        <f>COUNT($A$6:A78)+1</f>
        <v>8</v>
      </c>
      <c r="B82" s="19" t="s">
        <v>2097</v>
      </c>
      <c r="C82" s="458"/>
      <c r="D82" s="724"/>
      <c r="E82" s="464"/>
      <c r="F82" s="465"/>
    </row>
    <row r="83" spans="1:6">
      <c r="A83" s="461"/>
      <c r="B83" s="458" t="s">
        <v>2098</v>
      </c>
      <c r="C83" s="462"/>
      <c r="D83" s="718"/>
      <c r="E83" s="463"/>
      <c r="F83" s="463"/>
    </row>
    <row r="84" spans="1:6">
      <c r="A84" s="461"/>
      <c r="B84" s="458" t="s">
        <v>2056</v>
      </c>
      <c r="C84" s="462"/>
      <c r="D84" s="718"/>
      <c r="E84" s="463"/>
      <c r="F84" s="463"/>
    </row>
    <row r="85" spans="1:6">
      <c r="A85" s="471"/>
      <c r="B85" s="392" t="s">
        <v>2099</v>
      </c>
      <c r="C85" s="458" t="s">
        <v>30</v>
      </c>
      <c r="D85" s="723">
        <v>1</v>
      </c>
      <c r="E85" s="464"/>
      <c r="F85" s="465">
        <f>D85*E85</f>
        <v>0</v>
      </c>
    </row>
    <row r="86" spans="1:6">
      <c r="A86" s="471"/>
      <c r="B86" s="392" t="s">
        <v>2100</v>
      </c>
      <c r="C86" s="458" t="s">
        <v>30</v>
      </c>
      <c r="D86" s="719">
        <v>78</v>
      </c>
      <c r="E86" s="464"/>
      <c r="F86" s="465">
        <f t="shared" ref="F86:F89" si="3">D86*E86</f>
        <v>0</v>
      </c>
    </row>
    <row r="87" spans="1:6">
      <c r="A87" s="471"/>
      <c r="B87" s="392" t="s">
        <v>2093</v>
      </c>
      <c r="C87" s="458" t="s">
        <v>30</v>
      </c>
      <c r="D87" s="719">
        <v>20</v>
      </c>
      <c r="E87" s="464"/>
      <c r="F87" s="465">
        <f t="shared" si="3"/>
        <v>0</v>
      </c>
    </row>
    <row r="88" spans="1:6">
      <c r="A88" s="471"/>
      <c r="B88" s="392" t="s">
        <v>2101</v>
      </c>
      <c r="C88" s="458" t="s">
        <v>30</v>
      </c>
      <c r="D88" s="723">
        <v>1</v>
      </c>
      <c r="E88" s="464"/>
      <c r="F88" s="465">
        <f>D88*E88</f>
        <v>0</v>
      </c>
    </row>
    <row r="89" spans="1:6">
      <c r="A89" s="471"/>
      <c r="B89" s="392" t="s">
        <v>2102</v>
      </c>
      <c r="C89" s="458" t="s">
        <v>30</v>
      </c>
      <c r="D89" s="719">
        <v>2</v>
      </c>
      <c r="E89" s="464"/>
      <c r="F89" s="465">
        <f t="shared" si="3"/>
        <v>0</v>
      </c>
    </row>
    <row r="90" spans="1:6">
      <c r="A90" s="471"/>
      <c r="B90" s="392" t="s">
        <v>2103</v>
      </c>
      <c r="C90" s="458" t="s">
        <v>30</v>
      </c>
      <c r="D90" s="719">
        <v>4</v>
      </c>
      <c r="E90" s="464"/>
      <c r="F90" s="465">
        <f>D90*E90</f>
        <v>0</v>
      </c>
    </row>
    <row r="91" spans="1:6">
      <c r="A91" s="471"/>
      <c r="B91" s="458"/>
      <c r="C91" s="458"/>
      <c r="D91" s="719"/>
      <c r="E91" s="464"/>
      <c r="F91" s="465"/>
    </row>
    <row r="92" spans="1:6" ht="344.25">
      <c r="A92" s="391">
        <f>COUNT($A$6:A88)+1</f>
        <v>9</v>
      </c>
      <c r="B92" s="477" t="s">
        <v>2104</v>
      </c>
      <c r="C92" s="458"/>
      <c r="D92" s="725"/>
      <c r="E92" s="464"/>
      <c r="F92" s="465"/>
    </row>
    <row r="93" spans="1:6" ht="89.25">
      <c r="A93" s="471"/>
      <c r="B93" s="477" t="s">
        <v>2105</v>
      </c>
      <c r="C93" s="458"/>
      <c r="D93" s="725"/>
      <c r="E93" s="464"/>
      <c r="F93" s="465"/>
    </row>
    <row r="94" spans="1:6">
      <c r="A94" s="461"/>
      <c r="B94" s="458" t="s">
        <v>2106</v>
      </c>
      <c r="C94" s="462"/>
      <c r="D94" s="718"/>
      <c r="E94" s="463"/>
      <c r="F94" s="463"/>
    </row>
    <row r="95" spans="1:6">
      <c r="A95" s="461"/>
      <c r="B95" s="458" t="s">
        <v>2056</v>
      </c>
      <c r="C95" s="462"/>
      <c r="D95" s="718"/>
      <c r="E95" s="463"/>
      <c r="F95" s="463"/>
    </row>
    <row r="96" spans="1:6">
      <c r="A96" s="461"/>
      <c r="B96" s="458" t="s">
        <v>2107</v>
      </c>
      <c r="C96" s="462"/>
      <c r="D96" s="718"/>
      <c r="E96" s="463"/>
      <c r="F96" s="463"/>
    </row>
    <row r="97" spans="1:6">
      <c r="A97" s="394"/>
      <c r="B97" s="395" t="s">
        <v>2108</v>
      </c>
      <c r="C97" s="478"/>
      <c r="D97" s="726"/>
      <c r="E97" s="479"/>
      <c r="F97" s="480"/>
    </row>
    <row r="98" spans="1:6">
      <c r="A98" s="461"/>
      <c r="B98" s="458" t="s">
        <v>2109</v>
      </c>
      <c r="C98" s="462"/>
      <c r="D98" s="718"/>
      <c r="E98" s="463"/>
      <c r="F98" s="463"/>
    </row>
    <row r="99" spans="1:6">
      <c r="A99" s="394"/>
      <c r="B99" s="395" t="s">
        <v>2110</v>
      </c>
      <c r="C99" s="478"/>
      <c r="D99" s="726"/>
      <c r="E99" s="479"/>
      <c r="F99" s="480"/>
    </row>
    <row r="100" spans="1:6">
      <c r="A100" s="461"/>
      <c r="B100" s="458" t="s">
        <v>2111</v>
      </c>
      <c r="C100" s="462"/>
      <c r="D100" s="718"/>
      <c r="E100" s="463"/>
      <c r="F100" s="463"/>
    </row>
    <row r="101" spans="1:6">
      <c r="A101" s="461"/>
      <c r="B101" s="458" t="s">
        <v>2112</v>
      </c>
      <c r="C101" s="462"/>
      <c r="D101" s="718"/>
      <c r="E101" s="463"/>
      <c r="F101" s="463"/>
    </row>
    <row r="102" spans="1:6">
      <c r="A102" s="461"/>
      <c r="B102" s="458" t="s">
        <v>2113</v>
      </c>
      <c r="C102" s="462"/>
      <c r="D102" s="718"/>
      <c r="E102" s="463"/>
      <c r="F102" s="463"/>
    </row>
    <row r="103" spans="1:6">
      <c r="A103" s="461"/>
      <c r="B103" s="458" t="s">
        <v>2114</v>
      </c>
      <c r="C103" s="462"/>
      <c r="D103" s="718"/>
      <c r="E103" s="463"/>
      <c r="F103" s="463"/>
    </row>
    <row r="104" spans="1:6">
      <c r="A104" s="461"/>
      <c r="B104" s="458" t="s">
        <v>2115</v>
      </c>
      <c r="C104" s="462"/>
      <c r="D104" s="718"/>
      <c r="E104" s="463"/>
      <c r="F104" s="463"/>
    </row>
    <row r="105" spans="1:6">
      <c r="A105" s="471"/>
      <c r="B105" s="392" t="s">
        <v>2116</v>
      </c>
      <c r="C105" s="458" t="s">
        <v>30</v>
      </c>
      <c r="D105" s="719">
        <v>9</v>
      </c>
      <c r="E105" s="464"/>
      <c r="F105" s="465">
        <f>D105*E105</f>
        <v>0</v>
      </c>
    </row>
    <row r="106" spans="1:6">
      <c r="A106" s="471"/>
      <c r="B106" s="392"/>
      <c r="C106" s="458"/>
      <c r="D106" s="719"/>
      <c r="E106" s="464"/>
      <c r="F106" s="465"/>
    </row>
    <row r="107" spans="1:6">
      <c r="A107" s="461"/>
      <c r="B107" s="458" t="s">
        <v>2117</v>
      </c>
      <c r="C107" s="462"/>
      <c r="D107" s="718"/>
      <c r="E107" s="463"/>
      <c r="F107" s="463"/>
    </row>
    <row r="108" spans="1:6">
      <c r="A108" s="394"/>
      <c r="B108" s="395" t="s">
        <v>2108</v>
      </c>
      <c r="C108" s="478"/>
      <c r="D108" s="726"/>
      <c r="E108" s="479"/>
      <c r="F108" s="480"/>
    </row>
    <row r="109" spans="1:6">
      <c r="A109" s="461"/>
      <c r="B109" s="458" t="s">
        <v>2118</v>
      </c>
      <c r="C109" s="462"/>
      <c r="D109" s="718"/>
      <c r="E109" s="463"/>
      <c r="F109" s="463"/>
    </row>
    <row r="110" spans="1:6">
      <c r="A110" s="394"/>
      <c r="B110" s="395" t="s">
        <v>2110</v>
      </c>
      <c r="C110" s="478"/>
      <c r="D110" s="726"/>
      <c r="E110" s="479"/>
      <c r="F110" s="480"/>
    </row>
    <row r="111" spans="1:6">
      <c r="A111" s="461"/>
      <c r="B111" s="458" t="s">
        <v>2119</v>
      </c>
      <c r="C111" s="462"/>
      <c r="D111" s="718"/>
      <c r="E111" s="463"/>
      <c r="F111" s="463"/>
    </row>
    <row r="112" spans="1:6">
      <c r="A112" s="461"/>
      <c r="B112" s="458" t="s">
        <v>2120</v>
      </c>
      <c r="C112" s="462"/>
      <c r="D112" s="718"/>
      <c r="E112" s="463"/>
      <c r="F112" s="463"/>
    </row>
    <row r="113" spans="1:6">
      <c r="A113" s="461"/>
      <c r="B113" s="458" t="s">
        <v>2121</v>
      </c>
      <c r="C113" s="462"/>
      <c r="D113" s="718"/>
      <c r="E113" s="463"/>
      <c r="F113" s="463"/>
    </row>
    <row r="114" spans="1:6">
      <c r="A114" s="461"/>
      <c r="B114" s="458" t="s">
        <v>2122</v>
      </c>
      <c r="C114" s="462"/>
      <c r="D114" s="718"/>
      <c r="E114" s="463"/>
      <c r="F114" s="463"/>
    </row>
    <row r="115" spans="1:6">
      <c r="A115" s="471"/>
      <c r="B115" s="392" t="s">
        <v>2123</v>
      </c>
      <c r="C115" s="458" t="s">
        <v>30</v>
      </c>
      <c r="D115" s="719">
        <v>25</v>
      </c>
      <c r="E115" s="464"/>
      <c r="F115" s="465">
        <f>D115*E115</f>
        <v>0</v>
      </c>
    </row>
    <row r="116" spans="1:6">
      <c r="A116" s="471"/>
      <c r="B116" s="392"/>
      <c r="C116" s="458"/>
      <c r="D116" s="719"/>
      <c r="E116" s="464"/>
      <c r="F116" s="465"/>
    </row>
    <row r="117" spans="1:6">
      <c r="A117" s="461"/>
      <c r="B117" s="458" t="s">
        <v>2124</v>
      </c>
      <c r="C117" s="462"/>
      <c r="D117" s="718"/>
      <c r="E117" s="463"/>
      <c r="F117" s="463"/>
    </row>
    <row r="118" spans="1:6">
      <c r="A118" s="394"/>
      <c r="B118" s="395" t="s">
        <v>2108</v>
      </c>
      <c r="C118" s="478"/>
      <c r="D118" s="726"/>
      <c r="E118" s="479"/>
      <c r="F118" s="480"/>
    </row>
    <row r="119" spans="1:6">
      <c r="A119" s="461"/>
      <c r="B119" s="458" t="s">
        <v>2125</v>
      </c>
      <c r="C119" s="462"/>
      <c r="D119" s="718"/>
      <c r="E119" s="463"/>
      <c r="F119" s="463"/>
    </row>
    <row r="120" spans="1:6">
      <c r="A120" s="394"/>
      <c r="B120" s="395" t="s">
        <v>2110</v>
      </c>
      <c r="C120" s="478"/>
      <c r="D120" s="726"/>
      <c r="E120" s="479"/>
      <c r="F120" s="480"/>
    </row>
    <row r="121" spans="1:6">
      <c r="A121" s="461"/>
      <c r="B121" s="458" t="s">
        <v>2119</v>
      </c>
      <c r="C121" s="462"/>
      <c r="D121" s="718"/>
      <c r="E121" s="463"/>
      <c r="F121" s="463"/>
    </row>
    <row r="122" spans="1:6">
      <c r="A122" s="461"/>
      <c r="B122" s="458" t="s">
        <v>2120</v>
      </c>
      <c r="C122" s="462"/>
      <c r="D122" s="718"/>
      <c r="E122" s="463"/>
      <c r="F122" s="463"/>
    </row>
    <row r="123" spans="1:6">
      <c r="A123" s="461"/>
      <c r="B123" s="458" t="s">
        <v>2121</v>
      </c>
      <c r="C123" s="462"/>
      <c r="D123" s="718"/>
      <c r="E123" s="463"/>
      <c r="F123" s="463"/>
    </row>
    <row r="124" spans="1:6">
      <c r="A124" s="461"/>
      <c r="B124" s="458" t="s">
        <v>2122</v>
      </c>
      <c r="C124" s="462"/>
      <c r="D124" s="718"/>
      <c r="E124" s="463"/>
      <c r="F124" s="463"/>
    </row>
    <row r="125" spans="1:6">
      <c r="A125" s="471"/>
      <c r="B125" s="392" t="s">
        <v>2126</v>
      </c>
      <c r="C125" s="458" t="s">
        <v>30</v>
      </c>
      <c r="D125" s="719">
        <v>3</v>
      </c>
      <c r="E125" s="464"/>
      <c r="F125" s="465">
        <f>D125*E125</f>
        <v>0</v>
      </c>
    </row>
    <row r="126" spans="1:6">
      <c r="A126" s="481"/>
      <c r="B126" s="19"/>
      <c r="C126" s="482"/>
      <c r="D126" s="727"/>
      <c r="E126" s="483"/>
      <c r="F126" s="484"/>
    </row>
    <row r="127" spans="1:6" ht="51">
      <c r="A127" s="391">
        <f>COUNT($A$6:A123)+1</f>
        <v>10</v>
      </c>
      <c r="B127" s="477" t="s">
        <v>2127</v>
      </c>
      <c r="C127" s="458"/>
      <c r="D127" s="725"/>
      <c r="E127" s="464"/>
      <c r="F127" s="465"/>
    </row>
    <row r="128" spans="1:6">
      <c r="A128" s="461"/>
      <c r="B128" s="458" t="s">
        <v>2106</v>
      </c>
      <c r="C128" s="458" t="s">
        <v>30</v>
      </c>
      <c r="D128" s="719">
        <v>8</v>
      </c>
      <c r="E128" s="464"/>
      <c r="F128" s="465">
        <f>D128*E128</f>
        <v>0</v>
      </c>
    </row>
    <row r="129" spans="1:6">
      <c r="A129" s="461"/>
      <c r="B129" s="458" t="s">
        <v>2056</v>
      </c>
      <c r="C129" s="462"/>
      <c r="D129" s="718"/>
      <c r="E129" s="463"/>
      <c r="F129" s="463"/>
    </row>
    <row r="130" spans="1:6">
      <c r="A130" s="481"/>
      <c r="B130" s="19"/>
      <c r="C130" s="482"/>
      <c r="D130" s="727"/>
      <c r="E130" s="483"/>
      <c r="F130" s="484"/>
    </row>
    <row r="131" spans="1:6" ht="89.25">
      <c r="A131" s="391">
        <f>COUNT($A$6:A127)+1</f>
        <v>11</v>
      </c>
      <c r="B131" s="477" t="s">
        <v>2128</v>
      </c>
      <c r="C131" s="485" t="s">
        <v>30</v>
      </c>
      <c r="D131" s="719">
        <v>20</v>
      </c>
      <c r="E131" s="464"/>
      <c r="F131" s="465">
        <f>D131*E131</f>
        <v>0</v>
      </c>
    </row>
    <row r="132" spans="1:6">
      <c r="A132" s="481"/>
      <c r="B132" s="486"/>
      <c r="C132" s="487"/>
      <c r="D132" s="727"/>
      <c r="E132" s="483"/>
      <c r="F132" s="483"/>
    </row>
    <row r="133" spans="1:6" ht="165.75">
      <c r="A133" s="391">
        <f>COUNT($A$6:A129)+1</f>
        <v>11</v>
      </c>
      <c r="B133" s="488" t="s">
        <v>2129</v>
      </c>
      <c r="C133" s="458"/>
      <c r="D133" s="724"/>
      <c r="E133" s="464"/>
      <c r="F133" s="465"/>
    </row>
    <row r="134" spans="1:6">
      <c r="A134" s="489"/>
      <c r="B134" s="490" t="s">
        <v>2130</v>
      </c>
      <c r="C134" s="491"/>
      <c r="D134" s="728"/>
      <c r="E134" s="396"/>
      <c r="F134" s="396"/>
    </row>
    <row r="135" spans="1:6">
      <c r="A135" s="489"/>
      <c r="B135" s="492" t="s">
        <v>2056</v>
      </c>
      <c r="C135" s="491"/>
      <c r="D135" s="729"/>
      <c r="E135" s="396"/>
      <c r="F135" s="396"/>
    </row>
    <row r="136" spans="1:6">
      <c r="A136" s="471"/>
      <c r="B136" s="458" t="s">
        <v>2131</v>
      </c>
      <c r="C136" s="458" t="s">
        <v>1054</v>
      </c>
      <c r="D136" s="719">
        <v>12543</v>
      </c>
      <c r="E136" s="464"/>
      <c r="F136" s="465">
        <f>D136*E136</f>
        <v>0</v>
      </c>
    </row>
    <row r="137" spans="1:6">
      <c r="A137" s="481"/>
      <c r="B137" s="486"/>
      <c r="C137" s="487"/>
      <c r="D137" s="727"/>
      <c r="E137" s="483"/>
      <c r="F137" s="483"/>
    </row>
    <row r="138" spans="1:6" ht="76.5">
      <c r="A138" s="391">
        <f>COUNT($A$6:A134)+1</f>
        <v>13</v>
      </c>
      <c r="B138" s="488" t="s">
        <v>2132</v>
      </c>
      <c r="C138" s="458"/>
      <c r="D138" s="724"/>
      <c r="E138" s="464"/>
      <c r="F138" s="465"/>
    </row>
    <row r="139" spans="1:6">
      <c r="A139" s="489"/>
      <c r="B139" s="490" t="s">
        <v>2130</v>
      </c>
      <c r="C139" s="491"/>
      <c r="D139" s="728"/>
      <c r="E139" s="396"/>
      <c r="F139" s="396"/>
    </row>
    <row r="140" spans="1:6">
      <c r="A140" s="489"/>
      <c r="B140" s="492" t="s">
        <v>2056</v>
      </c>
      <c r="C140" s="458" t="s">
        <v>91</v>
      </c>
      <c r="D140" s="719">
        <v>1350</v>
      </c>
      <c r="E140" s="464"/>
      <c r="F140" s="465">
        <f>D140*E140</f>
        <v>0</v>
      </c>
    </row>
    <row r="141" spans="1:6">
      <c r="A141" s="481"/>
      <c r="B141" s="486"/>
      <c r="C141" s="487"/>
      <c r="D141" s="727"/>
      <c r="E141" s="483"/>
      <c r="F141" s="483"/>
    </row>
    <row r="142" spans="1:6" ht="51">
      <c r="A142" s="391">
        <f>COUNT($A$6:A138)+1</f>
        <v>14</v>
      </c>
      <c r="B142" s="493" t="s">
        <v>2133</v>
      </c>
      <c r="C142" s="458"/>
      <c r="D142" s="724"/>
      <c r="E142" s="464"/>
      <c r="F142" s="465"/>
    </row>
    <row r="143" spans="1:6">
      <c r="A143" s="489"/>
      <c r="B143" s="490" t="s">
        <v>2130</v>
      </c>
      <c r="C143" s="491"/>
      <c r="D143" s="728"/>
      <c r="E143" s="396"/>
      <c r="F143" s="396"/>
    </row>
    <row r="144" spans="1:6">
      <c r="A144" s="489"/>
      <c r="B144" s="492" t="s">
        <v>2056</v>
      </c>
      <c r="C144" s="458" t="s">
        <v>93</v>
      </c>
      <c r="D144" s="719">
        <v>38000</v>
      </c>
      <c r="E144" s="464"/>
      <c r="F144" s="465">
        <f>D144*E144</f>
        <v>0</v>
      </c>
    </row>
    <row r="145" spans="1:6">
      <c r="A145" s="481"/>
      <c r="B145" s="486"/>
      <c r="C145" s="487"/>
      <c r="D145" s="727"/>
      <c r="E145" s="483"/>
      <c r="F145" s="483"/>
    </row>
    <row r="146" spans="1:6" ht="127.5">
      <c r="A146" s="391">
        <f>COUNT($A$6:A142)+1</f>
        <v>15</v>
      </c>
      <c r="B146" s="488" t="s">
        <v>2134</v>
      </c>
      <c r="C146" s="458"/>
      <c r="D146" s="724"/>
      <c r="E146" s="464"/>
      <c r="F146" s="465"/>
    </row>
    <row r="147" spans="1:6">
      <c r="A147" s="489"/>
      <c r="B147" s="490" t="s">
        <v>2130</v>
      </c>
      <c r="C147" s="491"/>
      <c r="D147" s="728"/>
      <c r="E147" s="396"/>
      <c r="F147" s="396"/>
    </row>
    <row r="148" spans="1:6">
      <c r="A148" s="489"/>
      <c r="B148" s="492" t="s">
        <v>2056</v>
      </c>
      <c r="C148" s="494"/>
      <c r="D148" s="730"/>
      <c r="E148" s="494"/>
      <c r="F148" s="494"/>
    </row>
    <row r="149" spans="1:6">
      <c r="A149" s="471"/>
      <c r="B149" s="488" t="s">
        <v>2135</v>
      </c>
      <c r="C149" s="458" t="s">
        <v>1054</v>
      </c>
      <c r="D149" s="719">
        <v>2500</v>
      </c>
      <c r="E149" s="464"/>
      <c r="F149" s="465">
        <f>D149*E149</f>
        <v>0</v>
      </c>
    </row>
    <row r="150" spans="1:6">
      <c r="A150" s="481"/>
      <c r="B150" s="486"/>
      <c r="C150" s="487"/>
      <c r="D150" s="727"/>
      <c r="E150" s="483"/>
      <c r="F150" s="483"/>
    </row>
    <row r="151" spans="1:6" ht="102">
      <c r="A151" s="391">
        <f>COUNT($A$6:A147)+1</f>
        <v>16</v>
      </c>
      <c r="B151" s="493" t="s">
        <v>2136</v>
      </c>
      <c r="C151" s="458"/>
      <c r="D151" s="724"/>
      <c r="E151" s="464"/>
      <c r="F151" s="465"/>
    </row>
    <row r="152" spans="1:6">
      <c r="A152" s="489"/>
      <c r="B152" s="490" t="s">
        <v>2130</v>
      </c>
      <c r="C152" s="491"/>
      <c r="D152" s="728"/>
      <c r="E152" s="396"/>
      <c r="F152" s="396"/>
    </row>
    <row r="153" spans="1:6">
      <c r="A153" s="489"/>
      <c r="B153" s="492" t="s">
        <v>2056</v>
      </c>
      <c r="C153" s="494"/>
      <c r="D153" s="730"/>
      <c r="E153" s="494"/>
      <c r="F153" s="494"/>
    </row>
    <row r="154" spans="1:6">
      <c r="A154" s="471"/>
      <c r="B154" s="488" t="s">
        <v>2137</v>
      </c>
      <c r="C154" s="458" t="s">
        <v>1054</v>
      </c>
      <c r="D154" s="719">
        <v>175</v>
      </c>
      <c r="E154" s="464"/>
      <c r="F154" s="465">
        <f>D154*E154</f>
        <v>0</v>
      </c>
    </row>
    <row r="155" spans="1:6">
      <c r="A155" s="481"/>
      <c r="B155" s="486"/>
      <c r="C155" s="487"/>
      <c r="D155" s="727"/>
      <c r="E155" s="483"/>
      <c r="F155" s="483"/>
    </row>
    <row r="156" spans="1:6" ht="127.5">
      <c r="A156" s="391">
        <f>COUNT($A$6:A152)+1</f>
        <v>17</v>
      </c>
      <c r="B156" s="488" t="s">
        <v>2138</v>
      </c>
      <c r="C156" s="458"/>
      <c r="D156" s="724"/>
      <c r="E156" s="464"/>
      <c r="F156" s="465"/>
    </row>
    <row r="157" spans="1:6">
      <c r="A157" s="489"/>
      <c r="B157" s="490" t="s">
        <v>2130</v>
      </c>
      <c r="C157" s="491"/>
      <c r="D157" s="728"/>
      <c r="E157" s="396"/>
      <c r="F157" s="396"/>
    </row>
    <row r="158" spans="1:6">
      <c r="A158" s="489"/>
      <c r="B158" s="492" t="s">
        <v>2056</v>
      </c>
      <c r="C158" s="458" t="s">
        <v>102</v>
      </c>
      <c r="D158" s="719">
        <v>250</v>
      </c>
      <c r="E158" s="464"/>
      <c r="F158" s="465">
        <f>D158*E158</f>
        <v>0</v>
      </c>
    </row>
    <row r="159" spans="1:6">
      <c r="A159" s="481"/>
      <c r="B159" s="486"/>
      <c r="C159" s="487"/>
      <c r="D159" s="727"/>
      <c r="E159" s="483"/>
      <c r="F159" s="483"/>
    </row>
    <row r="160" spans="1:6" ht="38.25">
      <c r="A160" s="391">
        <f>COUNT($A$6:A156)+1</f>
        <v>18</v>
      </c>
      <c r="B160" s="488" t="s">
        <v>2139</v>
      </c>
      <c r="C160" s="458"/>
      <c r="D160" s="724"/>
      <c r="E160" s="464"/>
      <c r="F160" s="465"/>
    </row>
    <row r="161" spans="1:6">
      <c r="A161" s="489"/>
      <c r="B161" s="490" t="s">
        <v>2130</v>
      </c>
      <c r="C161" s="491"/>
      <c r="D161" s="728"/>
      <c r="E161" s="396"/>
      <c r="F161" s="396"/>
    </row>
    <row r="162" spans="1:6">
      <c r="A162" s="489"/>
      <c r="B162" s="492" t="s">
        <v>2056</v>
      </c>
      <c r="C162" s="458" t="s">
        <v>30</v>
      </c>
      <c r="D162" s="719">
        <v>15</v>
      </c>
      <c r="E162" s="464"/>
      <c r="F162" s="465">
        <f>D162*E162</f>
        <v>0</v>
      </c>
    </row>
    <row r="163" spans="1:6">
      <c r="A163" s="481"/>
      <c r="B163" s="486"/>
      <c r="C163" s="487"/>
      <c r="D163" s="727"/>
      <c r="E163" s="483"/>
      <c r="F163" s="483"/>
    </row>
    <row r="164" spans="1:6" ht="51">
      <c r="A164" s="391">
        <f>COUNT($A$6:A160)+1</f>
        <v>19</v>
      </c>
      <c r="B164" s="488" t="s">
        <v>2140</v>
      </c>
      <c r="C164" s="458"/>
      <c r="D164" s="724"/>
      <c r="E164" s="464"/>
      <c r="F164" s="465"/>
    </row>
    <row r="165" spans="1:6">
      <c r="A165" s="489"/>
      <c r="B165" s="490" t="s">
        <v>2130</v>
      </c>
      <c r="C165" s="491"/>
      <c r="D165" s="728"/>
      <c r="E165" s="396"/>
      <c r="F165" s="396"/>
    </row>
    <row r="166" spans="1:6">
      <c r="A166" s="489"/>
      <c r="B166" s="492" t="s">
        <v>2056</v>
      </c>
      <c r="C166" s="458" t="s">
        <v>30</v>
      </c>
      <c r="D166" s="719">
        <v>20</v>
      </c>
      <c r="E166" s="464"/>
      <c r="F166" s="465">
        <f>D166*E166</f>
        <v>0</v>
      </c>
    </row>
    <row r="167" spans="1:6">
      <c r="A167" s="481"/>
      <c r="B167" s="486"/>
      <c r="C167" s="487"/>
      <c r="D167" s="727"/>
      <c r="E167" s="483"/>
      <c r="F167" s="483"/>
    </row>
    <row r="168" spans="1:6" ht="51">
      <c r="A168" s="391">
        <f>COUNT($A$6:A164)+1</f>
        <v>20</v>
      </c>
      <c r="B168" s="488" t="s">
        <v>2141</v>
      </c>
      <c r="C168" s="458"/>
      <c r="D168" s="724"/>
      <c r="E168" s="464"/>
      <c r="F168" s="465"/>
    </row>
    <row r="169" spans="1:6">
      <c r="A169" s="489"/>
      <c r="B169" s="490" t="s">
        <v>2130</v>
      </c>
      <c r="C169" s="491"/>
      <c r="D169" s="728"/>
      <c r="E169" s="396"/>
      <c r="F169" s="396"/>
    </row>
    <row r="170" spans="1:6">
      <c r="A170" s="489"/>
      <c r="B170" s="492" t="s">
        <v>2056</v>
      </c>
      <c r="C170" s="458" t="s">
        <v>30</v>
      </c>
      <c r="D170" s="719">
        <v>1000</v>
      </c>
      <c r="E170" s="464"/>
      <c r="F170" s="465">
        <f>D170*E170</f>
        <v>0</v>
      </c>
    </row>
    <row r="171" spans="1:6">
      <c r="A171" s="471"/>
      <c r="B171" s="488"/>
      <c r="C171" s="462"/>
      <c r="D171" s="718"/>
      <c r="E171" s="463"/>
      <c r="F171" s="463"/>
    </row>
    <row r="172" spans="1:6" ht="51">
      <c r="A172" s="391">
        <f>COUNT($A$6:A168)+1</f>
        <v>21</v>
      </c>
      <c r="B172" s="476" t="s">
        <v>2142</v>
      </c>
      <c r="C172" s="458"/>
      <c r="D172" s="724"/>
      <c r="E172" s="464"/>
      <c r="F172" s="465"/>
    </row>
    <row r="173" spans="1:6">
      <c r="A173" s="489"/>
      <c r="B173" s="490" t="s">
        <v>2143</v>
      </c>
      <c r="C173" s="491"/>
      <c r="D173" s="728"/>
      <c r="E173" s="396"/>
      <c r="F173" s="396"/>
    </row>
    <row r="174" spans="1:6">
      <c r="A174" s="489"/>
      <c r="B174" s="492" t="s">
        <v>2056</v>
      </c>
      <c r="C174" s="491"/>
      <c r="D174" s="729"/>
      <c r="E174" s="396"/>
      <c r="F174" s="396"/>
    </row>
    <row r="175" spans="1:6">
      <c r="A175" s="471"/>
      <c r="B175" s="458" t="s">
        <v>2144</v>
      </c>
      <c r="C175" s="458" t="s">
        <v>30</v>
      </c>
      <c r="D175" s="719">
        <v>2</v>
      </c>
      <c r="E175" s="464"/>
      <c r="F175" s="465">
        <f>D175*E175</f>
        <v>0</v>
      </c>
    </row>
    <row r="176" spans="1:6">
      <c r="A176" s="471"/>
      <c r="B176" s="458" t="s">
        <v>2145</v>
      </c>
      <c r="C176" s="458" t="s">
        <v>30</v>
      </c>
      <c r="D176" s="719">
        <v>5</v>
      </c>
      <c r="E176" s="464"/>
      <c r="F176" s="465">
        <f>D176*E176</f>
        <v>0</v>
      </c>
    </row>
    <row r="177" spans="1:6">
      <c r="A177" s="481"/>
      <c r="B177" s="486"/>
      <c r="C177" s="487"/>
      <c r="D177" s="727"/>
      <c r="E177" s="483"/>
      <c r="F177" s="483"/>
    </row>
    <row r="178" spans="1:6" ht="51">
      <c r="A178" s="391">
        <f>COUNT($A$6:A174)+1</f>
        <v>22</v>
      </c>
      <c r="B178" s="476" t="s">
        <v>2142</v>
      </c>
      <c r="C178" s="458"/>
      <c r="D178" s="724"/>
      <c r="E178" s="464"/>
      <c r="F178" s="465"/>
    </row>
    <row r="179" spans="1:6">
      <c r="A179" s="489"/>
      <c r="B179" s="490" t="s">
        <v>2146</v>
      </c>
      <c r="C179" s="491"/>
      <c r="D179" s="728"/>
      <c r="E179" s="396"/>
      <c r="F179" s="396"/>
    </row>
    <row r="180" spans="1:6">
      <c r="A180" s="489"/>
      <c r="B180" s="492" t="s">
        <v>2056</v>
      </c>
      <c r="C180" s="491"/>
      <c r="D180" s="729"/>
      <c r="E180" s="396"/>
      <c r="F180" s="396"/>
    </row>
    <row r="181" spans="1:6">
      <c r="A181" s="471"/>
      <c r="B181" s="458" t="s">
        <v>2147</v>
      </c>
      <c r="C181" s="458" t="s">
        <v>30</v>
      </c>
      <c r="D181" s="719">
        <v>5</v>
      </c>
      <c r="E181" s="464"/>
      <c r="F181" s="465">
        <f>D181*E181</f>
        <v>0</v>
      </c>
    </row>
    <row r="182" spans="1:6">
      <c r="A182" s="481"/>
      <c r="B182" s="486"/>
      <c r="C182" s="487"/>
      <c r="D182" s="727"/>
      <c r="E182" s="483"/>
      <c r="F182" s="483"/>
    </row>
    <row r="183" spans="1:6" ht="191.25">
      <c r="A183" s="391">
        <f>COUNT($A$6:A179)+1</f>
        <v>23</v>
      </c>
      <c r="B183" s="488" t="s">
        <v>2148</v>
      </c>
      <c r="C183" s="458"/>
      <c r="D183" s="724"/>
      <c r="E183" s="464"/>
      <c r="F183" s="465"/>
    </row>
    <row r="184" spans="1:6">
      <c r="A184" s="489"/>
      <c r="B184" s="490" t="s">
        <v>2149</v>
      </c>
      <c r="C184" s="491"/>
      <c r="D184" s="728"/>
      <c r="E184" s="396"/>
      <c r="F184" s="396"/>
    </row>
    <row r="185" spans="1:6">
      <c r="A185" s="489"/>
      <c r="B185" s="492" t="s">
        <v>2056</v>
      </c>
      <c r="C185" s="491"/>
      <c r="D185" s="729"/>
      <c r="E185" s="396"/>
      <c r="F185" s="396"/>
    </row>
    <row r="186" spans="1:6">
      <c r="A186" s="471"/>
      <c r="B186" s="458" t="s">
        <v>2150</v>
      </c>
      <c r="C186" s="458" t="s">
        <v>30</v>
      </c>
      <c r="D186" s="719">
        <v>1</v>
      </c>
      <c r="E186" s="464"/>
      <c r="F186" s="465">
        <f t="shared" ref="F186:F193" si="4">D186*E186</f>
        <v>0</v>
      </c>
    </row>
    <row r="187" spans="1:6">
      <c r="A187" s="471"/>
      <c r="B187" s="458" t="s">
        <v>2151</v>
      </c>
      <c r="C187" s="458" t="s">
        <v>30</v>
      </c>
      <c r="D187" s="719">
        <v>1</v>
      </c>
      <c r="E187" s="464"/>
      <c r="F187" s="465">
        <f t="shared" si="4"/>
        <v>0</v>
      </c>
    </row>
    <row r="188" spans="1:6">
      <c r="A188" s="471"/>
      <c r="B188" s="458" t="s">
        <v>2152</v>
      </c>
      <c r="C188" s="458" t="s">
        <v>30</v>
      </c>
      <c r="D188" s="719">
        <v>2</v>
      </c>
      <c r="E188" s="464"/>
      <c r="F188" s="465">
        <f t="shared" si="4"/>
        <v>0</v>
      </c>
    </row>
    <row r="189" spans="1:6">
      <c r="A189" s="471"/>
      <c r="B189" s="458" t="s">
        <v>2153</v>
      </c>
      <c r="C189" s="458" t="s">
        <v>30</v>
      </c>
      <c r="D189" s="719">
        <v>2</v>
      </c>
      <c r="E189" s="464"/>
      <c r="F189" s="465">
        <f t="shared" si="4"/>
        <v>0</v>
      </c>
    </row>
    <row r="190" spans="1:6">
      <c r="A190" s="471"/>
      <c r="B190" s="458" t="s">
        <v>2154</v>
      </c>
      <c r="C190" s="458" t="s">
        <v>30</v>
      </c>
      <c r="D190" s="719">
        <v>1</v>
      </c>
      <c r="E190" s="464"/>
      <c r="F190" s="465">
        <f t="shared" si="4"/>
        <v>0</v>
      </c>
    </row>
    <row r="191" spans="1:6">
      <c r="A191" s="471"/>
      <c r="B191" s="458" t="s">
        <v>2155</v>
      </c>
      <c r="C191" s="458" t="s">
        <v>30</v>
      </c>
      <c r="D191" s="719">
        <v>1</v>
      </c>
      <c r="E191" s="464"/>
      <c r="F191" s="465">
        <f t="shared" si="4"/>
        <v>0</v>
      </c>
    </row>
    <row r="192" spans="1:6">
      <c r="A192" s="471"/>
      <c r="B192" s="458" t="s">
        <v>2156</v>
      </c>
      <c r="C192" s="458" t="s">
        <v>30</v>
      </c>
      <c r="D192" s="719">
        <v>2</v>
      </c>
      <c r="E192" s="464"/>
      <c r="F192" s="465">
        <f t="shared" si="4"/>
        <v>0</v>
      </c>
    </row>
    <row r="193" spans="1:6">
      <c r="A193" s="471"/>
      <c r="B193" s="458" t="s">
        <v>2157</v>
      </c>
      <c r="C193" s="458" t="s">
        <v>30</v>
      </c>
      <c r="D193" s="719">
        <v>2</v>
      </c>
      <c r="E193" s="464"/>
      <c r="F193" s="465">
        <f t="shared" si="4"/>
        <v>0</v>
      </c>
    </row>
    <row r="194" spans="1:6">
      <c r="A194" s="481"/>
      <c r="B194" s="486"/>
      <c r="C194" s="487"/>
      <c r="D194" s="727"/>
      <c r="E194" s="483"/>
      <c r="F194" s="483"/>
    </row>
    <row r="195" spans="1:6" ht="153">
      <c r="A195" s="391">
        <f>COUNT($A$6:A191)+1</f>
        <v>24</v>
      </c>
      <c r="B195" s="488" t="s">
        <v>2158</v>
      </c>
      <c r="C195" s="458"/>
      <c r="D195" s="724"/>
      <c r="E195" s="464"/>
      <c r="F195" s="465"/>
    </row>
    <row r="196" spans="1:6">
      <c r="A196" s="489"/>
      <c r="B196" s="490" t="s">
        <v>2159</v>
      </c>
      <c r="C196" s="491"/>
      <c r="D196" s="728"/>
      <c r="E196" s="396"/>
      <c r="F196" s="396"/>
    </row>
    <row r="197" spans="1:6">
      <c r="A197" s="489"/>
      <c r="B197" s="492" t="s">
        <v>2056</v>
      </c>
      <c r="C197" s="458" t="s">
        <v>30</v>
      </c>
      <c r="D197" s="719">
        <v>12</v>
      </c>
      <c r="E197" s="464"/>
      <c r="F197" s="465">
        <f>D197*E197</f>
        <v>0</v>
      </c>
    </row>
    <row r="198" spans="1:6">
      <c r="A198" s="481"/>
      <c r="B198" s="486"/>
      <c r="C198" s="487"/>
      <c r="D198" s="727"/>
      <c r="E198" s="483"/>
      <c r="F198" s="483"/>
    </row>
    <row r="199" spans="1:6" ht="63.75">
      <c r="A199" s="391">
        <f>COUNT($A$6:A195)+1</f>
        <v>25</v>
      </c>
      <c r="B199" s="488" t="s">
        <v>2160</v>
      </c>
      <c r="C199" s="458"/>
      <c r="D199" s="724"/>
      <c r="E199" s="464"/>
      <c r="F199" s="465"/>
    </row>
    <row r="200" spans="1:6">
      <c r="A200" s="489"/>
      <c r="B200" s="490" t="s">
        <v>2159</v>
      </c>
      <c r="C200" s="491"/>
      <c r="D200" s="728"/>
      <c r="E200" s="396"/>
      <c r="F200" s="396"/>
    </row>
    <row r="201" spans="1:6">
      <c r="A201" s="489"/>
      <c r="B201" s="492" t="s">
        <v>2056</v>
      </c>
      <c r="C201" s="458" t="s">
        <v>30</v>
      </c>
      <c r="D201" s="719">
        <v>8</v>
      </c>
      <c r="E201" s="464"/>
      <c r="F201" s="465">
        <f>D201*E201</f>
        <v>0</v>
      </c>
    </row>
    <row r="202" spans="1:6">
      <c r="A202" s="471"/>
      <c r="B202" s="458"/>
      <c r="C202" s="462"/>
      <c r="D202" s="718"/>
      <c r="E202" s="463"/>
      <c r="F202" s="463"/>
    </row>
    <row r="203" spans="1:6" ht="63.75">
      <c r="A203" s="391">
        <f>COUNT($A$6:A199)+1</f>
        <v>26</v>
      </c>
      <c r="B203" s="488" t="s">
        <v>2161</v>
      </c>
      <c r="C203" s="458"/>
      <c r="D203" s="724"/>
      <c r="E203" s="464"/>
      <c r="F203" s="465"/>
    </row>
    <row r="204" spans="1:6">
      <c r="A204" s="471"/>
      <c r="B204" s="495" t="s">
        <v>2162</v>
      </c>
      <c r="C204" s="458"/>
      <c r="D204" s="724"/>
      <c r="E204" s="464"/>
      <c r="F204" s="465"/>
    </row>
    <row r="205" spans="1:6">
      <c r="A205" s="489"/>
      <c r="B205" s="490" t="s">
        <v>2159</v>
      </c>
      <c r="C205" s="491"/>
      <c r="D205" s="728"/>
      <c r="E205" s="396"/>
      <c r="F205" s="396"/>
    </row>
    <row r="206" spans="1:6">
      <c r="A206" s="489"/>
      <c r="B206" s="492" t="s">
        <v>2056</v>
      </c>
      <c r="C206" s="494"/>
      <c r="D206" s="730"/>
      <c r="E206" s="494"/>
      <c r="F206" s="494"/>
    </row>
    <row r="207" spans="1:6">
      <c r="A207" s="471"/>
      <c r="B207" s="392" t="s">
        <v>2163</v>
      </c>
      <c r="C207" s="458" t="s">
        <v>30</v>
      </c>
      <c r="D207" s="719">
        <v>29</v>
      </c>
      <c r="E207" s="464"/>
      <c r="F207" s="465">
        <f>D207*E207</f>
        <v>0</v>
      </c>
    </row>
    <row r="208" spans="1:6">
      <c r="A208" s="471"/>
      <c r="B208" s="458"/>
      <c r="C208" s="462"/>
      <c r="D208" s="718"/>
      <c r="E208" s="463"/>
      <c r="F208" s="463"/>
    </row>
    <row r="209" spans="1:6" ht="38.25">
      <c r="A209" s="391">
        <f>COUNT($A$6:A205)+1</f>
        <v>27</v>
      </c>
      <c r="B209" s="488" t="s">
        <v>2164</v>
      </c>
      <c r="C209" s="458"/>
      <c r="D209" s="724"/>
      <c r="E209" s="464"/>
      <c r="F209" s="465"/>
    </row>
    <row r="210" spans="1:6">
      <c r="A210" s="489"/>
      <c r="B210" s="490" t="s">
        <v>2159</v>
      </c>
      <c r="C210" s="491"/>
      <c r="D210" s="728"/>
      <c r="E210" s="396"/>
      <c r="F210" s="396"/>
    </row>
    <row r="211" spans="1:6">
      <c r="A211" s="489"/>
      <c r="B211" s="492" t="s">
        <v>2056</v>
      </c>
      <c r="C211" s="458" t="s">
        <v>30</v>
      </c>
      <c r="D211" s="719">
        <v>120</v>
      </c>
      <c r="E211" s="464"/>
      <c r="F211" s="465">
        <f>D211*E211</f>
        <v>0</v>
      </c>
    </row>
    <row r="212" spans="1:6">
      <c r="A212" s="471"/>
      <c r="B212" s="458"/>
      <c r="C212" s="462"/>
      <c r="D212" s="718"/>
      <c r="E212" s="463"/>
      <c r="F212" s="463"/>
    </row>
    <row r="213" spans="1:6" ht="63.75">
      <c r="A213" s="391">
        <f>COUNT($A$6:A209)+1</f>
        <v>28</v>
      </c>
      <c r="B213" s="488" t="s">
        <v>2165</v>
      </c>
      <c r="C213" s="458"/>
      <c r="D213" s="724"/>
      <c r="E213" s="464"/>
      <c r="F213" s="465"/>
    </row>
    <row r="214" spans="1:6">
      <c r="A214" s="489"/>
      <c r="B214" s="490" t="s">
        <v>2159</v>
      </c>
      <c r="C214" s="491"/>
      <c r="D214" s="728"/>
      <c r="E214" s="396"/>
      <c r="F214" s="396"/>
    </row>
    <row r="215" spans="1:6">
      <c r="A215" s="489"/>
      <c r="B215" s="492" t="s">
        <v>2056</v>
      </c>
      <c r="C215" s="458" t="s">
        <v>30</v>
      </c>
      <c r="D215" s="719">
        <v>240</v>
      </c>
      <c r="E215" s="464"/>
      <c r="F215" s="465">
        <f>D215*E215</f>
        <v>0</v>
      </c>
    </row>
    <row r="216" spans="1:6">
      <c r="A216" s="461"/>
      <c r="B216" s="458"/>
      <c r="C216" s="458"/>
      <c r="D216" s="719"/>
      <c r="E216" s="464"/>
      <c r="F216" s="465"/>
    </row>
    <row r="217" spans="1:6" ht="63.75">
      <c r="A217" s="391">
        <f>COUNT($A$6:A213)+1</f>
        <v>29</v>
      </c>
      <c r="B217" s="19" t="s">
        <v>2166</v>
      </c>
      <c r="C217" s="458"/>
      <c r="D217" s="724"/>
      <c r="E217" s="464"/>
      <c r="F217" s="465"/>
    </row>
    <row r="218" spans="1:6">
      <c r="A218" s="461"/>
      <c r="B218" s="458" t="s">
        <v>2167</v>
      </c>
      <c r="C218" s="462"/>
      <c r="D218" s="718"/>
      <c r="E218" s="463"/>
      <c r="F218" s="463"/>
    </row>
    <row r="219" spans="1:6">
      <c r="A219" s="461"/>
      <c r="B219" s="458" t="s">
        <v>2056</v>
      </c>
      <c r="C219" s="462"/>
      <c r="D219" s="718"/>
      <c r="E219" s="463"/>
      <c r="F219" s="463"/>
    </row>
    <row r="220" spans="1:6">
      <c r="A220" s="471"/>
      <c r="B220" s="392" t="s">
        <v>2168</v>
      </c>
      <c r="C220" s="458" t="s">
        <v>30</v>
      </c>
      <c r="D220" s="719">
        <v>1</v>
      </c>
      <c r="E220" s="464"/>
      <c r="F220" s="465">
        <f>D220*E220</f>
        <v>0</v>
      </c>
    </row>
    <row r="221" spans="1:6">
      <c r="A221" s="471"/>
      <c r="B221" s="392"/>
      <c r="C221" s="458"/>
      <c r="D221" s="719"/>
      <c r="E221" s="464"/>
      <c r="F221" s="465"/>
    </row>
    <row r="222" spans="1:6" ht="51">
      <c r="A222" s="391">
        <f>COUNT($A$6:A218)+1</f>
        <v>30</v>
      </c>
      <c r="B222" s="19" t="s">
        <v>2169</v>
      </c>
      <c r="C222" s="458"/>
      <c r="D222" s="724"/>
      <c r="E222" s="464"/>
      <c r="F222" s="465"/>
    </row>
    <row r="223" spans="1:6">
      <c r="A223" s="461"/>
      <c r="B223" s="458" t="s">
        <v>2170</v>
      </c>
      <c r="C223" s="462"/>
      <c r="D223" s="718"/>
      <c r="E223" s="463"/>
      <c r="F223" s="463"/>
    </row>
    <row r="224" spans="1:6">
      <c r="A224" s="461"/>
      <c r="B224" s="458" t="s">
        <v>2056</v>
      </c>
      <c r="C224" s="462"/>
      <c r="D224" s="718"/>
      <c r="E224" s="463"/>
      <c r="F224" s="463"/>
    </row>
    <row r="225" spans="1:6">
      <c r="A225" s="471"/>
      <c r="B225" s="392" t="s">
        <v>2168</v>
      </c>
      <c r="C225" s="458" t="s">
        <v>30</v>
      </c>
      <c r="D225" s="719">
        <v>1</v>
      </c>
      <c r="E225" s="464"/>
      <c r="F225" s="465">
        <f>D225*E225</f>
        <v>0</v>
      </c>
    </row>
    <row r="226" spans="1:6">
      <c r="A226" s="471"/>
      <c r="B226" s="392"/>
      <c r="C226" s="458"/>
      <c r="D226" s="719"/>
      <c r="E226" s="464"/>
      <c r="F226" s="465"/>
    </row>
    <row r="227" spans="1:6" ht="38.25">
      <c r="A227" s="391">
        <f>COUNT($A$6:A223)+1</f>
        <v>31</v>
      </c>
      <c r="B227" s="493" t="s">
        <v>2171</v>
      </c>
      <c r="C227" s="458"/>
      <c r="D227" s="724"/>
      <c r="E227" s="464"/>
      <c r="F227" s="465"/>
    </row>
    <row r="228" spans="1:6">
      <c r="A228" s="471"/>
      <c r="B228" s="488" t="s">
        <v>2172</v>
      </c>
      <c r="C228" s="462"/>
      <c r="D228" s="718"/>
      <c r="E228" s="463"/>
      <c r="F228" s="463"/>
    </row>
    <row r="229" spans="1:6">
      <c r="A229" s="471"/>
      <c r="B229" s="488" t="s">
        <v>2056</v>
      </c>
      <c r="C229" s="458" t="s">
        <v>30</v>
      </c>
      <c r="D229" s="719">
        <v>8</v>
      </c>
      <c r="E229" s="464"/>
      <c r="F229" s="465">
        <f>D229*E229</f>
        <v>0</v>
      </c>
    </row>
    <row r="230" spans="1:6">
      <c r="A230" s="481"/>
      <c r="B230" s="19"/>
      <c r="C230" s="482"/>
      <c r="D230" s="731"/>
      <c r="E230" s="483"/>
      <c r="F230" s="483"/>
    </row>
    <row r="231" spans="1:6" ht="25.5">
      <c r="A231" s="391">
        <f>COUNT($A$6:A227)+1</f>
        <v>32</v>
      </c>
      <c r="B231" s="19" t="s">
        <v>2173</v>
      </c>
      <c r="C231" s="496" t="s">
        <v>30</v>
      </c>
      <c r="D231" s="732">
        <v>1</v>
      </c>
      <c r="E231" s="497"/>
      <c r="F231" s="662">
        <f>D231*E231</f>
        <v>0</v>
      </c>
    </row>
    <row r="232" spans="1:6">
      <c r="A232" s="471"/>
      <c r="B232" s="392"/>
      <c r="C232" s="458"/>
      <c r="D232" s="719"/>
      <c r="E232" s="464"/>
      <c r="F232" s="465"/>
    </row>
    <row r="233" spans="1:6" ht="25.5">
      <c r="A233" s="391">
        <f>COUNT($A$6:A229)+1</f>
        <v>32</v>
      </c>
      <c r="B233" s="458" t="s">
        <v>2174</v>
      </c>
      <c r="C233" s="485" t="s">
        <v>30</v>
      </c>
      <c r="D233" s="719">
        <v>1</v>
      </c>
      <c r="E233" s="464"/>
      <c r="F233" s="465">
        <f>D233*E233</f>
        <v>0</v>
      </c>
    </row>
    <row r="234" spans="1:6">
      <c r="A234" s="471"/>
      <c r="B234" s="458"/>
      <c r="C234" s="458"/>
      <c r="D234" s="725"/>
      <c r="E234" s="464"/>
      <c r="F234" s="465"/>
    </row>
    <row r="235" spans="1:6" ht="25.5">
      <c r="A235" s="391">
        <f>COUNT($A$6:A231)+1</f>
        <v>33</v>
      </c>
      <c r="B235" s="458" t="s">
        <v>2175</v>
      </c>
      <c r="C235" s="485" t="s">
        <v>30</v>
      </c>
      <c r="D235" s="719">
        <v>1</v>
      </c>
      <c r="E235" s="464"/>
      <c r="F235" s="465">
        <f>D235*E235</f>
        <v>0</v>
      </c>
    </row>
    <row r="236" spans="1:6">
      <c r="A236" s="471"/>
      <c r="B236" s="458"/>
      <c r="C236" s="462"/>
      <c r="D236" s="718"/>
      <c r="E236" s="463"/>
      <c r="F236" s="463"/>
    </row>
    <row r="237" spans="1:6" ht="25.5">
      <c r="A237" s="391">
        <f>COUNT($A$6:A233)+1</f>
        <v>34</v>
      </c>
      <c r="B237" s="458" t="s">
        <v>2176</v>
      </c>
      <c r="C237" s="485" t="s">
        <v>30</v>
      </c>
      <c r="D237" s="719">
        <v>1</v>
      </c>
      <c r="E237" s="464"/>
      <c r="F237" s="465">
        <f>D237*E237</f>
        <v>0</v>
      </c>
    </row>
    <row r="238" spans="1:6">
      <c r="A238" s="471"/>
      <c r="B238" s="498"/>
      <c r="C238" s="458"/>
      <c r="D238" s="725"/>
      <c r="E238" s="464"/>
      <c r="F238" s="465"/>
    </row>
    <row r="239" spans="1:6" ht="89.25">
      <c r="A239" s="391">
        <f>COUNT($A$6:A235)+1</f>
        <v>35</v>
      </c>
      <c r="B239" s="499" t="s">
        <v>2177</v>
      </c>
      <c r="C239" s="485" t="s">
        <v>30</v>
      </c>
      <c r="D239" s="719">
        <v>15</v>
      </c>
      <c r="E239" s="464"/>
      <c r="F239" s="465">
        <f>D239*E239</f>
        <v>0</v>
      </c>
    </row>
    <row r="240" spans="1:6">
      <c r="A240" s="471"/>
      <c r="B240" s="458"/>
      <c r="C240" s="458"/>
      <c r="D240" s="719"/>
      <c r="E240" s="464"/>
      <c r="F240" s="465"/>
    </row>
    <row r="241" spans="1:6" ht="102">
      <c r="A241" s="391">
        <f>COUNT($A$6:A237)+1</f>
        <v>36</v>
      </c>
      <c r="B241" s="393" t="s">
        <v>2178</v>
      </c>
      <c r="C241" s="458"/>
      <c r="D241" s="733"/>
      <c r="E241" s="500"/>
      <c r="F241" s="501"/>
    </row>
    <row r="242" spans="1:6">
      <c r="A242" s="502"/>
      <c r="B242" s="397" t="s">
        <v>2179</v>
      </c>
      <c r="C242" s="458" t="s">
        <v>102</v>
      </c>
      <c r="D242" s="733">
        <v>450</v>
      </c>
      <c r="E242" s="500"/>
      <c r="F242" s="563">
        <f>D242*E242</f>
        <v>0</v>
      </c>
    </row>
    <row r="243" spans="1:6">
      <c r="A243" s="398"/>
      <c r="B243" s="399"/>
      <c r="C243" s="458"/>
      <c r="D243" s="733"/>
      <c r="E243" s="500"/>
      <c r="F243" s="501"/>
    </row>
    <row r="244" spans="1:6" ht="25.5">
      <c r="A244" s="391">
        <f>COUNT($A$6:A240)+1</f>
        <v>37</v>
      </c>
      <c r="B244" s="64" t="s">
        <v>2180</v>
      </c>
      <c r="C244" s="485" t="s">
        <v>30</v>
      </c>
      <c r="D244" s="733">
        <v>1</v>
      </c>
      <c r="E244" s="500"/>
      <c r="F244" s="563">
        <f>D244*E244</f>
        <v>0</v>
      </c>
    </row>
    <row r="245" spans="1:6">
      <c r="A245" s="398"/>
      <c r="B245" s="399"/>
      <c r="C245" s="458"/>
      <c r="D245" s="733"/>
      <c r="E245" s="500"/>
      <c r="F245" s="501"/>
    </row>
    <row r="246" spans="1:6" ht="38.25">
      <c r="A246" s="391">
        <f>COUNT($A$6:A242)+1</f>
        <v>38</v>
      </c>
      <c r="B246" s="64" t="s">
        <v>2181</v>
      </c>
      <c r="C246" s="458"/>
      <c r="D246" s="733"/>
      <c r="E246" s="500"/>
      <c r="F246" s="501"/>
    </row>
    <row r="247" spans="1:6">
      <c r="A247" s="398"/>
      <c r="B247" s="397" t="s">
        <v>2182</v>
      </c>
      <c r="C247" s="458"/>
      <c r="D247" s="733"/>
      <c r="E247" s="500"/>
      <c r="F247" s="501"/>
    </row>
    <row r="248" spans="1:6">
      <c r="A248" s="398"/>
      <c r="B248" s="399"/>
      <c r="C248" s="458"/>
      <c r="D248" s="733"/>
      <c r="E248" s="500"/>
      <c r="F248" s="501"/>
    </row>
    <row r="249" spans="1:6">
      <c r="A249" s="391">
        <f>COUNT($A$6:A245)+1</f>
        <v>39</v>
      </c>
      <c r="B249" s="64" t="s">
        <v>2183</v>
      </c>
      <c r="C249" s="458"/>
      <c r="D249" s="733"/>
      <c r="E249" s="500"/>
      <c r="F249" s="501"/>
    </row>
    <row r="250" spans="1:6">
      <c r="A250" s="398"/>
      <c r="B250" s="675" t="s">
        <v>2182</v>
      </c>
      <c r="C250" s="458"/>
      <c r="D250" s="733"/>
      <c r="E250" s="500"/>
      <c r="F250" s="501"/>
    </row>
    <row r="251" spans="1:6">
      <c r="A251" s="471"/>
      <c r="B251" s="458"/>
      <c r="C251" s="458"/>
      <c r="D251" s="725"/>
      <c r="E251" s="464"/>
      <c r="F251" s="465"/>
    </row>
    <row r="252" spans="1:6" ht="25.5">
      <c r="A252" s="391">
        <f>COUNT($A$6:A248)+1</f>
        <v>40</v>
      </c>
      <c r="B252" s="458" t="s">
        <v>2184</v>
      </c>
      <c r="C252" s="462"/>
      <c r="D252" s="718"/>
      <c r="E252" s="463"/>
      <c r="F252" s="463"/>
    </row>
    <row r="253" spans="1:6">
      <c r="A253" s="471"/>
      <c r="B253" s="397" t="s">
        <v>2182</v>
      </c>
      <c r="C253" s="485"/>
      <c r="D253" s="719"/>
      <c r="E253" s="464"/>
      <c r="F253" s="465"/>
    </row>
    <row r="254" spans="1:6">
      <c r="A254" s="471"/>
      <c r="B254" s="458"/>
      <c r="C254" s="485"/>
      <c r="D254" s="734"/>
      <c r="E254" s="464"/>
      <c r="F254" s="465"/>
    </row>
    <row r="255" spans="1:6" ht="38.25">
      <c r="A255" s="391">
        <f>COUNT($A$6:A251)+1</f>
        <v>41</v>
      </c>
      <c r="B255" s="458" t="s">
        <v>2185</v>
      </c>
      <c r="C255" s="485"/>
      <c r="D255" s="734"/>
      <c r="E255" s="464"/>
      <c r="F255" s="465"/>
    </row>
    <row r="256" spans="1:6">
      <c r="A256" s="471"/>
      <c r="B256" s="397" t="s">
        <v>2182</v>
      </c>
      <c r="C256" s="503"/>
      <c r="D256" s="719"/>
      <c r="E256" s="464"/>
      <c r="F256" s="465"/>
    </row>
    <row r="257" spans="1:6">
      <c r="A257" s="471"/>
      <c r="B257" s="458"/>
      <c r="C257" s="485"/>
      <c r="D257" s="734"/>
      <c r="E257" s="464"/>
      <c r="F257" s="465"/>
    </row>
    <row r="258" spans="1:6" ht="25.5">
      <c r="A258" s="391">
        <f>COUNT($A$6:A254)+1</f>
        <v>42</v>
      </c>
      <c r="B258" s="458" t="s">
        <v>2186</v>
      </c>
      <c r="C258" s="485"/>
      <c r="D258" s="719"/>
      <c r="E258" s="504"/>
      <c r="F258" s="465"/>
    </row>
    <row r="259" spans="1:6">
      <c r="A259" s="471"/>
      <c r="B259" s="397" t="s">
        <v>2182</v>
      </c>
      <c r="C259" s="458"/>
      <c r="D259" s="725"/>
      <c r="E259" s="464"/>
      <c r="F259" s="465"/>
    </row>
    <row r="260" spans="1:6">
      <c r="A260" s="505"/>
      <c r="B260" s="506"/>
      <c r="C260" s="507"/>
      <c r="D260" s="721"/>
      <c r="E260" s="508"/>
      <c r="F260" s="509"/>
    </row>
    <row r="261" spans="1:6">
      <c r="A261" s="455"/>
      <c r="B261" s="456"/>
      <c r="C261" s="434"/>
      <c r="D261" s="716"/>
      <c r="E261" s="457"/>
      <c r="F261" s="390"/>
    </row>
    <row r="262" spans="1:6">
      <c r="A262" s="510"/>
      <c r="B262" s="510" t="s">
        <v>2187</v>
      </c>
      <c r="C262" s="511"/>
      <c r="D262" s="735"/>
      <c r="E262" s="512"/>
      <c r="F262" s="663">
        <f>SUM(F21:F261)</f>
        <v>0</v>
      </c>
    </row>
    <row r="263" spans="1:6">
      <c r="A263" s="455"/>
      <c r="B263" s="456"/>
      <c r="C263" s="434"/>
      <c r="D263" s="716"/>
      <c r="E263" s="457"/>
      <c r="F263" s="390"/>
    </row>
    <row r="264" spans="1:6">
      <c r="A264" s="450" t="s">
        <v>2050</v>
      </c>
      <c r="B264" s="451" t="s">
        <v>2051</v>
      </c>
      <c r="C264" s="450" t="s">
        <v>1920</v>
      </c>
      <c r="D264" s="714" t="s">
        <v>50</v>
      </c>
      <c r="E264" s="452" t="s">
        <v>3236</v>
      </c>
      <c r="F264" s="452" t="s">
        <v>2052</v>
      </c>
    </row>
    <row r="265" spans="1:6">
      <c r="A265" s="450" t="s">
        <v>2037</v>
      </c>
      <c r="B265" s="450" t="s">
        <v>2038</v>
      </c>
      <c r="C265" s="451"/>
      <c r="D265" s="715"/>
      <c r="E265" s="457"/>
      <c r="F265" s="390"/>
    </row>
    <row r="266" spans="1:6">
      <c r="A266" s="455"/>
      <c r="B266" s="456"/>
      <c r="C266" s="434"/>
      <c r="D266" s="716"/>
      <c r="E266" s="457"/>
      <c r="F266" s="390"/>
    </row>
    <row r="267" spans="1:6">
      <c r="A267" s="391">
        <v>1</v>
      </c>
      <c r="B267" s="458"/>
      <c r="C267" s="458"/>
      <c r="D267" s="717"/>
      <c r="E267" s="459"/>
      <c r="F267" s="460"/>
    </row>
    <row r="268" spans="1:6" ht="153.75" customHeight="1">
      <c r="A268" s="513"/>
      <c r="B268" s="458" t="s">
        <v>2188</v>
      </c>
      <c r="C268" s="514"/>
      <c r="D268" s="736"/>
      <c r="E268" s="515"/>
      <c r="F268" s="758"/>
    </row>
    <row r="269" spans="1:6">
      <c r="A269" s="517"/>
      <c r="B269" s="458" t="s">
        <v>2189</v>
      </c>
      <c r="C269" s="518" t="s">
        <v>30</v>
      </c>
      <c r="D269" s="719">
        <v>1</v>
      </c>
      <c r="E269" s="464"/>
      <c r="F269" s="464">
        <f>D269*E269</f>
        <v>0</v>
      </c>
    </row>
    <row r="270" spans="1:6" ht="14.25">
      <c r="A270" s="517"/>
      <c r="B270" s="458" t="s">
        <v>2056</v>
      </c>
      <c r="C270" s="519"/>
      <c r="D270" s="737"/>
      <c r="E270" s="520"/>
      <c r="F270" s="521"/>
    </row>
    <row r="271" spans="1:6">
      <c r="A271" s="517"/>
      <c r="B271" s="458"/>
      <c r="C271" s="458"/>
      <c r="D271" s="721"/>
      <c r="E271" s="464"/>
      <c r="F271" s="465"/>
    </row>
    <row r="272" spans="1:6" ht="63.75">
      <c r="A272" s="391">
        <f>COUNT($A$6:A268)+1</f>
        <v>45</v>
      </c>
      <c r="B272" s="458" t="s">
        <v>2190</v>
      </c>
      <c r="C272" s="458"/>
      <c r="D272" s="717"/>
      <c r="E272" s="459"/>
      <c r="F272" s="460"/>
    </row>
    <row r="273" spans="1:6" ht="63" customHeight="1">
      <c r="A273" s="513"/>
      <c r="B273" s="458" t="s">
        <v>2191</v>
      </c>
      <c r="C273" s="514"/>
      <c r="D273" s="736"/>
      <c r="E273" s="515"/>
      <c r="F273" s="758"/>
    </row>
    <row r="274" spans="1:6">
      <c r="A274" s="517"/>
      <c r="B274" s="458" t="s">
        <v>2189</v>
      </c>
      <c r="C274" s="518" t="s">
        <v>30</v>
      </c>
      <c r="D274" s="719">
        <v>1</v>
      </c>
      <c r="E274" s="464"/>
      <c r="F274" s="464">
        <f>D274*E274</f>
        <v>0</v>
      </c>
    </row>
    <row r="275" spans="1:6" ht="14.25">
      <c r="A275" s="517"/>
      <c r="B275" s="458" t="s">
        <v>2056</v>
      </c>
      <c r="C275" s="519"/>
      <c r="D275" s="737"/>
      <c r="E275" s="520"/>
      <c r="F275" s="521"/>
    </row>
    <row r="276" spans="1:6" ht="14.25">
      <c r="A276" s="517"/>
      <c r="B276" s="458"/>
      <c r="C276" s="519"/>
      <c r="D276" s="737"/>
      <c r="E276" s="520"/>
      <c r="F276" s="521"/>
    </row>
    <row r="277" spans="1:6" ht="76.5">
      <c r="A277" s="391">
        <f>COUNT($A$6:A273)+1</f>
        <v>46</v>
      </c>
      <c r="B277" s="458" t="s">
        <v>2192</v>
      </c>
      <c r="C277" s="458"/>
      <c r="D277" s="738"/>
      <c r="E277" s="458"/>
      <c r="F277" s="458"/>
    </row>
    <row r="278" spans="1:6">
      <c r="A278" s="517"/>
      <c r="B278" s="458" t="s">
        <v>2193</v>
      </c>
      <c r="C278" s="458"/>
      <c r="D278" s="738"/>
      <c r="E278" s="458"/>
      <c r="F278" s="458"/>
    </row>
    <row r="279" spans="1:6">
      <c r="A279" s="517"/>
      <c r="B279" s="458" t="s">
        <v>2056</v>
      </c>
      <c r="C279" s="458"/>
      <c r="D279" s="738"/>
      <c r="E279" s="458"/>
      <c r="F279" s="458"/>
    </row>
    <row r="280" spans="1:6">
      <c r="A280" s="517"/>
      <c r="B280" s="458" t="s">
        <v>2194</v>
      </c>
      <c r="C280" s="458" t="s">
        <v>1054</v>
      </c>
      <c r="D280" s="738">
        <v>95</v>
      </c>
      <c r="E280" s="458"/>
      <c r="F280" s="664">
        <f>D280*E280</f>
        <v>0</v>
      </c>
    </row>
    <row r="281" spans="1:6">
      <c r="A281" s="513"/>
      <c r="B281" s="458" t="s">
        <v>2195</v>
      </c>
      <c r="C281" s="458" t="s">
        <v>1054</v>
      </c>
      <c r="D281" s="738">
        <v>95</v>
      </c>
      <c r="E281" s="458"/>
      <c r="F281" s="664">
        <f>D281*E281</f>
        <v>0</v>
      </c>
    </row>
    <row r="282" spans="1:6" ht="14.25">
      <c r="A282" s="513"/>
      <c r="B282" s="522"/>
      <c r="C282" s="514"/>
      <c r="D282" s="736"/>
      <c r="E282" s="515"/>
      <c r="F282" s="516"/>
    </row>
    <row r="283" spans="1:6" ht="38.25">
      <c r="A283" s="391">
        <f>COUNT($A$6:A279)+1</f>
        <v>47</v>
      </c>
      <c r="B283" s="458" t="s">
        <v>2196</v>
      </c>
      <c r="C283" s="485" t="s">
        <v>1054</v>
      </c>
      <c r="D283" s="739">
        <v>95</v>
      </c>
      <c r="E283" s="485"/>
      <c r="F283" s="665">
        <f>D283*E283</f>
        <v>0</v>
      </c>
    </row>
    <row r="284" spans="1:6" ht="14.25">
      <c r="A284" s="513"/>
      <c r="B284" s="522"/>
      <c r="C284" s="514"/>
      <c r="D284" s="736"/>
      <c r="E284" s="515"/>
      <c r="F284" s="516"/>
    </row>
    <row r="285" spans="1:6" ht="51">
      <c r="A285" s="391">
        <f>COUNT($A$6:A283)+1</f>
        <v>48</v>
      </c>
      <c r="B285" s="458" t="s">
        <v>2197</v>
      </c>
      <c r="C285" s="523"/>
      <c r="D285" s="740"/>
      <c r="E285" s="524"/>
      <c r="F285" s="524"/>
    </row>
    <row r="286" spans="1:6">
      <c r="A286" s="513"/>
      <c r="B286" s="458" t="s">
        <v>2198</v>
      </c>
      <c r="C286" s="485" t="s">
        <v>1054</v>
      </c>
      <c r="D286" s="739">
        <v>50</v>
      </c>
      <c r="E286" s="485"/>
      <c r="F286" s="665">
        <f>D286*E286</f>
        <v>0</v>
      </c>
    </row>
    <row r="287" spans="1:6" ht="14.25">
      <c r="A287" s="513"/>
      <c r="B287" s="525"/>
      <c r="C287" s="514"/>
      <c r="D287" s="736"/>
      <c r="E287" s="515"/>
      <c r="F287" s="516"/>
    </row>
    <row r="288" spans="1:6" ht="89.25">
      <c r="A288" s="391">
        <f>COUNT($A$6:A286)+1</f>
        <v>49</v>
      </c>
      <c r="B288" s="458" t="s">
        <v>2199</v>
      </c>
      <c r="C288" s="485" t="s">
        <v>30</v>
      </c>
      <c r="D288" s="739">
        <v>1</v>
      </c>
      <c r="E288" s="485"/>
      <c r="F288" s="665">
        <f>D288*E288</f>
        <v>0</v>
      </c>
    </row>
    <row r="289" spans="1:6">
      <c r="A289" s="513"/>
      <c r="B289" s="458"/>
      <c r="C289" s="458"/>
      <c r="D289" s="738"/>
      <c r="E289" s="458"/>
      <c r="F289" s="664"/>
    </row>
    <row r="290" spans="1:6" ht="38.25">
      <c r="A290" s="391">
        <f>COUNT($A$6:A288)+1</f>
        <v>50</v>
      </c>
      <c r="B290" s="458" t="s">
        <v>2200</v>
      </c>
      <c r="C290" s="485" t="s">
        <v>30</v>
      </c>
      <c r="D290" s="739">
        <v>1</v>
      </c>
      <c r="E290" s="485"/>
      <c r="F290" s="665">
        <f>D290*E290</f>
        <v>0</v>
      </c>
    </row>
    <row r="291" spans="1:6">
      <c r="A291" s="513"/>
      <c r="B291" s="458"/>
      <c r="C291" s="458"/>
      <c r="D291" s="738"/>
      <c r="E291" s="458"/>
      <c r="F291" s="664"/>
    </row>
    <row r="292" spans="1:6" ht="51">
      <c r="A292" s="391">
        <f>COUNT($A$6:A290)+1</f>
        <v>51</v>
      </c>
      <c r="B292" s="458" t="s">
        <v>2201</v>
      </c>
      <c r="C292" s="485" t="s">
        <v>30</v>
      </c>
      <c r="D292" s="739">
        <v>1</v>
      </c>
      <c r="E292" s="485"/>
      <c r="F292" s="665">
        <f>D292*E292</f>
        <v>0</v>
      </c>
    </row>
    <row r="293" spans="1:6" ht="14.25">
      <c r="A293" s="513"/>
      <c r="B293" s="522"/>
      <c r="C293" s="514"/>
      <c r="D293" s="736"/>
      <c r="E293" s="515"/>
      <c r="F293" s="516"/>
    </row>
    <row r="294" spans="1:6" ht="63.75">
      <c r="A294" s="391">
        <f>COUNT($A$6:A292)+1</f>
        <v>52</v>
      </c>
      <c r="B294" s="458" t="s">
        <v>2202</v>
      </c>
      <c r="C294" s="485" t="s">
        <v>30</v>
      </c>
      <c r="D294" s="739">
        <v>1</v>
      </c>
      <c r="E294" s="485"/>
      <c r="F294" s="665">
        <f>D294*E294</f>
        <v>0</v>
      </c>
    </row>
    <row r="295" spans="1:6">
      <c r="A295" s="455"/>
      <c r="B295" s="456"/>
      <c r="C295" s="434"/>
      <c r="D295" s="716"/>
      <c r="E295" s="457"/>
      <c r="F295" s="666"/>
    </row>
    <row r="296" spans="1:6">
      <c r="A296" s="510"/>
      <c r="B296" s="510" t="s">
        <v>2203</v>
      </c>
      <c r="C296" s="511"/>
      <c r="D296" s="735"/>
      <c r="E296" s="512"/>
      <c r="F296" s="668">
        <f>SUM(F267:F294)</f>
        <v>0</v>
      </c>
    </row>
    <row r="297" spans="1:6">
      <c r="A297" s="455"/>
      <c r="B297" s="456"/>
      <c r="C297" s="434"/>
      <c r="D297" s="716"/>
      <c r="E297" s="457"/>
      <c r="F297" s="390"/>
    </row>
    <row r="298" spans="1:6">
      <c r="A298" s="455"/>
      <c r="B298" s="456"/>
      <c r="C298" s="434"/>
      <c r="D298" s="716"/>
      <c r="E298" s="457"/>
      <c r="F298" s="390"/>
    </row>
    <row r="299" spans="1:6">
      <c r="A299" s="455"/>
      <c r="B299" s="456"/>
      <c r="C299" s="434"/>
      <c r="D299" s="716"/>
      <c r="E299" s="457"/>
      <c r="F299" s="390"/>
    </row>
    <row r="300" spans="1:6">
      <c r="A300" s="455"/>
      <c r="B300" s="456"/>
      <c r="C300" s="434"/>
      <c r="D300" s="716"/>
      <c r="E300" s="457"/>
      <c r="F300" s="390"/>
    </row>
    <row r="301" spans="1:6">
      <c r="A301" s="450" t="s">
        <v>2050</v>
      </c>
      <c r="B301" s="451" t="s">
        <v>2051</v>
      </c>
      <c r="C301" s="450" t="s">
        <v>1920</v>
      </c>
      <c r="D301" s="714" t="s">
        <v>50</v>
      </c>
      <c r="E301" s="452" t="s">
        <v>3236</v>
      </c>
      <c r="F301" s="452" t="s">
        <v>2052</v>
      </c>
    </row>
    <row r="302" spans="1:6">
      <c r="A302" s="450" t="s">
        <v>2039</v>
      </c>
      <c r="B302" s="450" t="s">
        <v>2204</v>
      </c>
      <c r="C302" s="451"/>
      <c r="D302" s="715"/>
      <c r="E302" s="457"/>
      <c r="F302" s="390"/>
    </row>
    <row r="303" spans="1:6">
      <c r="A303" s="455"/>
      <c r="B303" s="456"/>
      <c r="C303" s="434"/>
      <c r="D303" s="716"/>
      <c r="E303" s="457"/>
      <c r="F303" s="390"/>
    </row>
    <row r="304" spans="1:6" ht="165.75">
      <c r="A304" s="391" t="s">
        <v>61</v>
      </c>
      <c r="B304" s="458" t="s">
        <v>2205</v>
      </c>
      <c r="C304" s="458"/>
      <c r="D304" s="717"/>
      <c r="E304" s="459"/>
      <c r="F304" s="460"/>
    </row>
    <row r="305" spans="1:6">
      <c r="A305" s="461"/>
      <c r="B305" s="458" t="s">
        <v>2055</v>
      </c>
      <c r="C305" s="462"/>
      <c r="D305" s="718"/>
      <c r="E305" s="463"/>
      <c r="F305" s="463"/>
    </row>
    <row r="306" spans="1:6">
      <c r="A306" s="461"/>
      <c r="B306" s="458" t="s">
        <v>2056</v>
      </c>
      <c r="C306" s="462"/>
      <c r="D306" s="718"/>
      <c r="E306" s="463"/>
      <c r="F306" s="463"/>
    </row>
    <row r="307" spans="1:6">
      <c r="A307" s="461"/>
      <c r="B307" s="458" t="s">
        <v>2057</v>
      </c>
      <c r="C307" s="458" t="s">
        <v>1054</v>
      </c>
      <c r="D307" s="719">
        <v>10</v>
      </c>
      <c r="E307" s="464"/>
      <c r="F307" s="465">
        <f>D307*E307</f>
        <v>0</v>
      </c>
    </row>
    <row r="308" spans="1:6">
      <c r="A308" s="461"/>
      <c r="B308" s="458" t="s">
        <v>2058</v>
      </c>
      <c r="C308" s="458" t="s">
        <v>1054</v>
      </c>
      <c r="D308" s="719">
        <v>16</v>
      </c>
      <c r="E308" s="464"/>
      <c r="F308" s="465">
        <f t="shared" ref="F308:F312" si="5">D308*E308</f>
        <v>0</v>
      </c>
    </row>
    <row r="309" spans="1:6">
      <c r="A309" s="461"/>
      <c r="B309" s="458" t="s">
        <v>2059</v>
      </c>
      <c r="C309" s="458" t="s">
        <v>1054</v>
      </c>
      <c r="D309" s="719">
        <v>8</v>
      </c>
      <c r="E309" s="464"/>
      <c r="F309" s="465">
        <f t="shared" si="5"/>
        <v>0</v>
      </c>
    </row>
    <row r="310" spans="1:6">
      <c r="A310" s="461"/>
      <c r="B310" s="458" t="s">
        <v>2060</v>
      </c>
      <c r="C310" s="458" t="s">
        <v>1054</v>
      </c>
      <c r="D310" s="719">
        <v>26</v>
      </c>
      <c r="E310" s="464"/>
      <c r="F310" s="465">
        <f t="shared" si="5"/>
        <v>0</v>
      </c>
    </row>
    <row r="311" spans="1:6">
      <c r="A311" s="461"/>
      <c r="B311" s="458" t="s">
        <v>2061</v>
      </c>
      <c r="C311" s="458" t="s">
        <v>1054</v>
      </c>
      <c r="D311" s="719">
        <v>48</v>
      </c>
      <c r="E311" s="464"/>
      <c r="F311" s="465">
        <f t="shared" si="5"/>
        <v>0</v>
      </c>
    </row>
    <row r="312" spans="1:6">
      <c r="A312" s="461"/>
      <c r="B312" s="458" t="s">
        <v>2062</v>
      </c>
      <c r="C312" s="458" t="s">
        <v>1054</v>
      </c>
      <c r="D312" s="719">
        <v>36</v>
      </c>
      <c r="E312" s="464"/>
      <c r="F312" s="465">
        <f t="shared" si="5"/>
        <v>0</v>
      </c>
    </row>
    <row r="313" spans="1:6">
      <c r="A313" s="461"/>
      <c r="B313" s="526"/>
      <c r="C313" s="462"/>
      <c r="D313" s="718"/>
      <c r="E313" s="463"/>
      <c r="F313" s="463"/>
    </row>
    <row r="314" spans="1:6" ht="51">
      <c r="A314" s="391" t="s">
        <v>94</v>
      </c>
      <c r="B314" s="458" t="s">
        <v>2063</v>
      </c>
      <c r="C314" s="458"/>
      <c r="D314" s="717"/>
      <c r="E314" s="459"/>
      <c r="F314" s="460"/>
    </row>
    <row r="315" spans="1:6">
      <c r="A315" s="461"/>
      <c r="B315" s="458" t="s">
        <v>2064</v>
      </c>
      <c r="C315" s="458" t="s">
        <v>1054</v>
      </c>
      <c r="D315" s="719">
        <v>60</v>
      </c>
      <c r="E315" s="464"/>
      <c r="F315" s="465">
        <f>D315*E315</f>
        <v>0</v>
      </c>
    </row>
    <row r="316" spans="1:6">
      <c r="A316" s="461"/>
      <c r="B316" s="458" t="s">
        <v>2206</v>
      </c>
      <c r="C316" s="458" t="s">
        <v>1054</v>
      </c>
      <c r="D316" s="719">
        <v>87</v>
      </c>
      <c r="E316" s="464"/>
      <c r="F316" s="465">
        <f>D316*E316</f>
        <v>0</v>
      </c>
    </row>
    <row r="317" spans="1:6">
      <c r="A317" s="461"/>
      <c r="B317" s="458"/>
      <c r="C317" s="458"/>
      <c r="D317" s="719"/>
      <c r="E317" s="464"/>
      <c r="F317" s="465"/>
    </row>
    <row r="318" spans="1:6" ht="76.5">
      <c r="A318" s="391" t="s">
        <v>95</v>
      </c>
      <c r="B318" s="458" t="s">
        <v>2066</v>
      </c>
      <c r="C318" s="458"/>
      <c r="D318" s="722"/>
      <c r="E318" s="464"/>
      <c r="F318" s="465"/>
    </row>
    <row r="319" spans="1:6">
      <c r="A319" s="461"/>
      <c r="B319" s="458" t="s">
        <v>2067</v>
      </c>
      <c r="C319" s="462"/>
      <c r="D319" s="718"/>
      <c r="E319" s="463"/>
      <c r="F319" s="463"/>
    </row>
    <row r="320" spans="1:6">
      <c r="A320" s="461"/>
      <c r="B320" s="458" t="s">
        <v>2056</v>
      </c>
      <c r="C320" s="462"/>
      <c r="D320" s="718"/>
      <c r="E320" s="463"/>
      <c r="F320" s="463"/>
    </row>
    <row r="321" spans="1:6">
      <c r="A321" s="461"/>
      <c r="B321" s="458" t="s">
        <v>2207</v>
      </c>
      <c r="C321" s="458"/>
      <c r="D321" s="719"/>
      <c r="E321" s="464"/>
      <c r="F321" s="465"/>
    </row>
    <row r="322" spans="1:6">
      <c r="A322" s="461"/>
      <c r="B322" s="458" t="s">
        <v>2208</v>
      </c>
      <c r="C322" s="458" t="s">
        <v>1054</v>
      </c>
      <c r="D322" s="719">
        <v>10</v>
      </c>
      <c r="E322" s="464"/>
      <c r="F322" s="465">
        <f>D322*E322</f>
        <v>0</v>
      </c>
    </row>
    <row r="323" spans="1:6">
      <c r="A323" s="461"/>
      <c r="B323" s="458" t="s">
        <v>2078</v>
      </c>
      <c r="C323" s="458" t="s">
        <v>1054</v>
      </c>
      <c r="D323" s="719">
        <v>16</v>
      </c>
      <c r="E323" s="464"/>
      <c r="F323" s="465">
        <f t="shared" ref="F323:F328" si="6">D323*E323</f>
        <v>0</v>
      </c>
    </row>
    <row r="324" spans="1:6">
      <c r="A324" s="461"/>
      <c r="B324" s="458" t="s">
        <v>2209</v>
      </c>
      <c r="C324" s="458" t="s">
        <v>1054</v>
      </c>
      <c r="D324" s="719">
        <v>8</v>
      </c>
      <c r="E324" s="464"/>
      <c r="F324" s="465">
        <f t="shared" si="6"/>
        <v>0</v>
      </c>
    </row>
    <row r="325" spans="1:6">
      <c r="A325" s="471"/>
      <c r="B325" s="458" t="s">
        <v>2210</v>
      </c>
      <c r="C325" s="458" t="s">
        <v>1054</v>
      </c>
      <c r="D325" s="719">
        <v>26</v>
      </c>
      <c r="E325" s="464"/>
      <c r="F325" s="465">
        <f t="shared" si="6"/>
        <v>0</v>
      </c>
    </row>
    <row r="326" spans="1:6">
      <c r="A326" s="471"/>
      <c r="B326" s="458" t="s">
        <v>2211</v>
      </c>
      <c r="C326" s="458" t="s">
        <v>1054</v>
      </c>
      <c r="D326" s="719">
        <v>48</v>
      </c>
      <c r="E326" s="464"/>
      <c r="F326" s="465">
        <f t="shared" si="6"/>
        <v>0</v>
      </c>
    </row>
    <row r="327" spans="1:6">
      <c r="A327" s="471"/>
      <c r="B327" s="458" t="s">
        <v>2212</v>
      </c>
      <c r="C327" s="458" t="s">
        <v>1054</v>
      </c>
      <c r="D327" s="719">
        <v>30</v>
      </c>
      <c r="E327" s="464"/>
      <c r="F327" s="465">
        <f t="shared" si="6"/>
        <v>0</v>
      </c>
    </row>
    <row r="328" spans="1:6">
      <c r="A328" s="471"/>
      <c r="B328" s="458" t="s">
        <v>2213</v>
      </c>
      <c r="C328" s="458" t="s">
        <v>1054</v>
      </c>
      <c r="D328" s="719">
        <v>37</v>
      </c>
      <c r="E328" s="464"/>
      <c r="F328" s="465">
        <f t="shared" si="6"/>
        <v>0</v>
      </c>
    </row>
    <row r="329" spans="1:6">
      <c r="A329" s="471"/>
      <c r="B329" s="458"/>
      <c r="C329" s="458"/>
      <c r="D329" s="719"/>
      <c r="E329" s="464"/>
      <c r="F329" s="465"/>
    </row>
    <row r="330" spans="1:6">
      <c r="A330" s="461"/>
      <c r="B330" s="458" t="s">
        <v>2214</v>
      </c>
      <c r="C330" s="458"/>
      <c r="D330" s="722"/>
      <c r="E330" s="464"/>
      <c r="F330" s="465"/>
    </row>
    <row r="331" spans="1:6">
      <c r="A331" s="471"/>
      <c r="B331" s="458" t="s">
        <v>2083</v>
      </c>
      <c r="C331" s="458" t="s">
        <v>1054</v>
      </c>
      <c r="D331" s="719">
        <v>30</v>
      </c>
      <c r="E331" s="464"/>
      <c r="F331" s="465">
        <f>D331*E331</f>
        <v>0</v>
      </c>
    </row>
    <row r="332" spans="1:6">
      <c r="A332" s="471"/>
      <c r="B332" s="458" t="s">
        <v>2215</v>
      </c>
      <c r="C332" s="458" t="s">
        <v>1054</v>
      </c>
      <c r="D332" s="719">
        <v>50</v>
      </c>
      <c r="E332" s="464"/>
      <c r="F332" s="465">
        <f>D332*E332</f>
        <v>0</v>
      </c>
    </row>
    <row r="333" spans="1:6">
      <c r="A333" s="471"/>
      <c r="B333" s="392"/>
      <c r="C333" s="458"/>
      <c r="D333" s="719"/>
      <c r="E333" s="464"/>
      <c r="F333" s="465"/>
    </row>
    <row r="334" spans="1:6" ht="51">
      <c r="A334" s="391" t="s">
        <v>96</v>
      </c>
      <c r="B334" s="526" t="s">
        <v>2216</v>
      </c>
      <c r="C334" s="458"/>
      <c r="D334" s="724"/>
      <c r="E334" s="464"/>
      <c r="F334" s="465"/>
    </row>
    <row r="335" spans="1:6">
      <c r="A335" s="461"/>
      <c r="B335" s="458" t="s">
        <v>2217</v>
      </c>
      <c r="C335" s="462"/>
      <c r="D335" s="718"/>
      <c r="E335" s="463"/>
      <c r="F335" s="463"/>
    </row>
    <row r="336" spans="1:6">
      <c r="A336" s="461"/>
      <c r="B336" s="458" t="s">
        <v>2056</v>
      </c>
      <c r="C336" s="462"/>
      <c r="D336" s="718"/>
      <c r="E336" s="463"/>
      <c r="F336" s="463"/>
    </row>
    <row r="337" spans="1:6">
      <c r="A337" s="471"/>
      <c r="B337" s="392" t="s">
        <v>2064</v>
      </c>
      <c r="C337" s="458" t="s">
        <v>30</v>
      </c>
      <c r="D337" s="718">
        <v>13</v>
      </c>
      <c r="E337" s="464"/>
      <c r="F337" s="465">
        <f>D337*E337</f>
        <v>0</v>
      </c>
    </row>
    <row r="338" spans="1:6">
      <c r="A338" s="471"/>
      <c r="B338" s="392" t="s">
        <v>2206</v>
      </c>
      <c r="C338" s="458" t="s">
        <v>30</v>
      </c>
      <c r="D338" s="718">
        <v>6</v>
      </c>
      <c r="E338" s="464"/>
      <c r="F338" s="465">
        <f>D338*E338</f>
        <v>0</v>
      </c>
    </row>
    <row r="339" spans="1:6">
      <c r="A339" s="471"/>
      <c r="B339" s="392"/>
      <c r="C339" s="458"/>
      <c r="D339" s="719"/>
      <c r="E339" s="464"/>
      <c r="F339" s="465"/>
    </row>
    <row r="340" spans="1:6" ht="63.75">
      <c r="A340" s="391" t="s">
        <v>97</v>
      </c>
      <c r="B340" s="19" t="s">
        <v>2097</v>
      </c>
      <c r="C340" s="458"/>
      <c r="D340" s="724"/>
      <c r="E340" s="464"/>
      <c r="F340" s="465"/>
    </row>
    <row r="341" spans="1:6">
      <c r="A341" s="461"/>
      <c r="B341" s="458" t="s">
        <v>2098</v>
      </c>
      <c r="C341" s="462"/>
      <c r="D341" s="718"/>
      <c r="E341" s="463"/>
      <c r="F341" s="463"/>
    </row>
    <row r="342" spans="1:6">
      <c r="A342" s="461"/>
      <c r="B342" s="458" t="s">
        <v>2056</v>
      </c>
      <c r="C342" s="462"/>
      <c r="D342" s="718"/>
      <c r="E342" s="463"/>
      <c r="F342" s="463"/>
    </row>
    <row r="343" spans="1:6">
      <c r="A343" s="471"/>
      <c r="B343" s="392" t="s">
        <v>2093</v>
      </c>
      <c r="C343" s="458" t="s">
        <v>30</v>
      </c>
      <c r="D343" s="719">
        <v>2</v>
      </c>
      <c r="E343" s="464"/>
      <c r="F343" s="465">
        <f>D343*E343</f>
        <v>0</v>
      </c>
    </row>
    <row r="344" spans="1:6">
      <c r="A344" s="471"/>
      <c r="B344" s="392" t="s">
        <v>2101</v>
      </c>
      <c r="C344" s="458" t="s">
        <v>30</v>
      </c>
      <c r="D344" s="719">
        <v>13</v>
      </c>
      <c r="E344" s="464"/>
      <c r="F344" s="465">
        <f>D344*E344</f>
        <v>0</v>
      </c>
    </row>
    <row r="345" spans="1:6">
      <c r="A345" s="471"/>
      <c r="B345" s="392" t="s">
        <v>2102</v>
      </c>
      <c r="C345" s="458" t="s">
        <v>30</v>
      </c>
      <c r="D345" s="719">
        <v>4</v>
      </c>
      <c r="E345" s="464"/>
      <c r="F345" s="465">
        <f>D345*E345</f>
        <v>0</v>
      </c>
    </row>
    <row r="346" spans="1:6">
      <c r="A346" s="471"/>
      <c r="B346" s="392" t="s">
        <v>2103</v>
      </c>
      <c r="C346" s="458" t="s">
        <v>30</v>
      </c>
      <c r="D346" s="719">
        <v>18</v>
      </c>
      <c r="E346" s="464"/>
      <c r="F346" s="465">
        <f>D346*E346</f>
        <v>0</v>
      </c>
    </row>
    <row r="347" spans="1:6">
      <c r="A347" s="471"/>
      <c r="B347" s="392"/>
      <c r="C347" s="458"/>
      <c r="D347" s="719"/>
      <c r="E347" s="464"/>
      <c r="F347" s="465"/>
    </row>
    <row r="348" spans="1:6" ht="76.5">
      <c r="A348" s="391" t="s">
        <v>98</v>
      </c>
      <c r="B348" s="527" t="s">
        <v>2218</v>
      </c>
      <c r="C348" s="458"/>
      <c r="D348" s="724"/>
      <c r="E348" s="464"/>
      <c r="F348" s="465"/>
    </row>
    <row r="349" spans="1:6">
      <c r="A349" s="461"/>
      <c r="B349" s="458" t="s">
        <v>2098</v>
      </c>
      <c r="C349" s="462"/>
      <c r="D349" s="718"/>
      <c r="E349" s="463"/>
      <c r="F349" s="463"/>
    </row>
    <row r="350" spans="1:6">
      <c r="A350" s="461"/>
      <c r="B350" s="458" t="s">
        <v>2056</v>
      </c>
      <c r="C350" s="462"/>
      <c r="D350" s="718"/>
      <c r="E350" s="463"/>
      <c r="F350" s="463"/>
    </row>
    <row r="351" spans="1:6">
      <c r="A351" s="471"/>
      <c r="B351" s="392" t="s">
        <v>2099</v>
      </c>
      <c r="C351" s="458" t="s">
        <v>30</v>
      </c>
      <c r="D351" s="719">
        <v>26</v>
      </c>
      <c r="E351" s="464"/>
      <c r="F351" s="465">
        <f>D351*E351</f>
        <v>0</v>
      </c>
    </row>
    <row r="352" spans="1:6">
      <c r="A352" s="471"/>
      <c r="B352" s="392"/>
      <c r="C352" s="458"/>
      <c r="D352" s="719"/>
      <c r="E352" s="464"/>
      <c r="F352" s="465"/>
    </row>
    <row r="353" spans="1:6" ht="51">
      <c r="A353" s="471" t="s">
        <v>20</v>
      </c>
      <c r="B353" s="19" t="s">
        <v>2219</v>
      </c>
      <c r="C353" s="458"/>
      <c r="D353" s="724"/>
      <c r="E353" s="464"/>
      <c r="F353" s="465"/>
    </row>
    <row r="354" spans="1:6">
      <c r="A354" s="461"/>
      <c r="B354" s="458" t="s">
        <v>2220</v>
      </c>
      <c r="C354" s="458"/>
      <c r="D354" s="733"/>
      <c r="E354" s="500"/>
      <c r="F354" s="501"/>
    </row>
    <row r="355" spans="1:6">
      <c r="A355" s="461"/>
      <c r="B355" s="458" t="s">
        <v>2056</v>
      </c>
      <c r="C355" s="462"/>
      <c r="D355" s="718"/>
      <c r="E355" s="463"/>
      <c r="F355" s="463"/>
    </row>
    <row r="356" spans="1:6">
      <c r="A356" s="471"/>
      <c r="B356" s="458" t="s">
        <v>2064</v>
      </c>
      <c r="C356" s="458" t="s">
        <v>30</v>
      </c>
      <c r="D356" s="719">
        <v>2</v>
      </c>
      <c r="E356" s="464"/>
      <c r="F356" s="465">
        <f>D356*E356</f>
        <v>0</v>
      </c>
    </row>
    <row r="357" spans="1:6">
      <c r="A357" s="471"/>
      <c r="B357" s="392"/>
      <c r="C357" s="458"/>
      <c r="D357" s="719"/>
      <c r="E357" s="464"/>
      <c r="F357" s="465"/>
    </row>
    <row r="358" spans="1:6" ht="51">
      <c r="A358" s="471">
        <v>8</v>
      </c>
      <c r="B358" s="19" t="s">
        <v>2221</v>
      </c>
      <c r="C358" s="458"/>
      <c r="D358" s="724"/>
      <c r="E358" s="464"/>
      <c r="F358" s="465"/>
    </row>
    <row r="359" spans="1:6">
      <c r="A359" s="471"/>
      <c r="B359" s="458" t="s">
        <v>2100</v>
      </c>
      <c r="C359" s="458" t="s">
        <v>30</v>
      </c>
      <c r="D359" s="719">
        <v>1</v>
      </c>
      <c r="E359" s="464"/>
      <c r="F359" s="465">
        <f>D359*E359</f>
        <v>0</v>
      </c>
    </row>
    <row r="360" spans="1:6">
      <c r="A360" s="471"/>
      <c r="B360" s="458" t="s">
        <v>2101</v>
      </c>
      <c r="C360" s="458" t="s">
        <v>30</v>
      </c>
      <c r="D360" s="719">
        <v>2</v>
      </c>
      <c r="E360" s="464"/>
      <c r="F360" s="465">
        <f>D360*E360</f>
        <v>0</v>
      </c>
    </row>
    <row r="361" spans="1:6">
      <c r="A361" s="471"/>
      <c r="B361" s="458" t="s">
        <v>2102</v>
      </c>
      <c r="C361" s="458" t="s">
        <v>30</v>
      </c>
      <c r="D361" s="719">
        <v>1</v>
      </c>
      <c r="E361" s="464"/>
      <c r="F361" s="465">
        <f>D361*E361</f>
        <v>0</v>
      </c>
    </row>
    <row r="362" spans="1:6">
      <c r="A362" s="471"/>
      <c r="B362" s="458" t="s">
        <v>2103</v>
      </c>
      <c r="C362" s="458" t="s">
        <v>30</v>
      </c>
      <c r="D362" s="719">
        <v>4</v>
      </c>
      <c r="E362" s="464"/>
      <c r="F362" s="465">
        <f>D362*E362</f>
        <v>0</v>
      </c>
    </row>
    <row r="363" spans="1:6">
      <c r="A363" s="471"/>
      <c r="B363" s="392"/>
      <c r="C363" s="458"/>
      <c r="D363" s="719"/>
      <c r="E363" s="464"/>
      <c r="F363" s="465"/>
    </row>
    <row r="364" spans="1:6" ht="51">
      <c r="A364" s="471">
        <v>9</v>
      </c>
      <c r="B364" s="528" t="s">
        <v>2222</v>
      </c>
      <c r="C364" s="458"/>
      <c r="D364" s="724"/>
      <c r="E364" s="464"/>
      <c r="F364" s="465"/>
    </row>
    <row r="365" spans="1:6">
      <c r="A365" s="461"/>
      <c r="B365" s="458" t="s">
        <v>2223</v>
      </c>
      <c r="C365" s="458"/>
      <c r="D365" s="733"/>
      <c r="E365" s="500"/>
      <c r="F365" s="501"/>
    </row>
    <row r="366" spans="1:6">
      <c r="A366" s="461"/>
      <c r="B366" s="458" t="s">
        <v>2056</v>
      </c>
      <c r="C366" s="462"/>
      <c r="D366" s="718"/>
      <c r="E366" s="463"/>
      <c r="F366" s="463"/>
    </row>
    <row r="367" spans="1:6">
      <c r="A367" s="471"/>
      <c r="B367" s="458" t="s">
        <v>2100</v>
      </c>
      <c r="C367" s="458" t="s">
        <v>30</v>
      </c>
      <c r="D367" s="719">
        <v>1</v>
      </c>
      <c r="E367" s="464"/>
      <c r="F367" s="465">
        <f>D367*E367</f>
        <v>0</v>
      </c>
    </row>
    <row r="368" spans="1:6">
      <c r="A368" s="471"/>
      <c r="B368" s="458" t="s">
        <v>2093</v>
      </c>
      <c r="C368" s="458" t="s">
        <v>30</v>
      </c>
      <c r="D368" s="719">
        <v>1</v>
      </c>
      <c r="E368" s="464"/>
      <c r="F368" s="465">
        <f>D368*E368</f>
        <v>0</v>
      </c>
    </row>
    <row r="369" spans="1:6">
      <c r="A369" s="471"/>
      <c r="B369" s="458" t="s">
        <v>2101</v>
      </c>
      <c r="C369" s="458" t="s">
        <v>30</v>
      </c>
      <c r="D369" s="719">
        <v>2</v>
      </c>
      <c r="E369" s="464"/>
      <c r="F369" s="465">
        <f>D369*E369</f>
        <v>0</v>
      </c>
    </row>
    <row r="370" spans="1:6">
      <c r="A370" s="471"/>
      <c r="B370" s="458" t="s">
        <v>2102</v>
      </c>
      <c r="C370" s="458" t="s">
        <v>30</v>
      </c>
      <c r="D370" s="719">
        <v>1</v>
      </c>
      <c r="E370" s="464"/>
      <c r="F370" s="465">
        <f>D370*E370</f>
        <v>0</v>
      </c>
    </row>
    <row r="371" spans="1:6">
      <c r="A371" s="471"/>
      <c r="B371" s="458" t="s">
        <v>2103</v>
      </c>
      <c r="C371" s="458" t="s">
        <v>30</v>
      </c>
      <c r="D371" s="719">
        <v>4</v>
      </c>
      <c r="E371" s="464"/>
      <c r="F371" s="465">
        <f>D371*E371</f>
        <v>0</v>
      </c>
    </row>
    <row r="372" spans="1:6">
      <c r="A372" s="471"/>
      <c r="B372" s="392"/>
      <c r="C372" s="458"/>
      <c r="D372" s="719"/>
      <c r="E372" s="464"/>
      <c r="F372" s="465"/>
    </row>
    <row r="373" spans="1:6" ht="51">
      <c r="A373" s="471" t="s">
        <v>89</v>
      </c>
      <c r="B373" s="528" t="s">
        <v>2224</v>
      </c>
      <c r="C373" s="458"/>
      <c r="D373" s="724"/>
      <c r="E373" s="464"/>
      <c r="F373" s="465"/>
    </row>
    <row r="374" spans="1:6">
      <c r="A374" s="461"/>
      <c r="B374" s="458" t="s">
        <v>2223</v>
      </c>
      <c r="C374" s="458"/>
      <c r="D374" s="733"/>
      <c r="E374" s="500"/>
      <c r="F374" s="501"/>
    </row>
    <row r="375" spans="1:6">
      <c r="A375" s="461"/>
      <c r="B375" s="458" t="s">
        <v>2056</v>
      </c>
      <c r="C375" s="462"/>
      <c r="D375" s="718"/>
      <c r="E375" s="463"/>
      <c r="F375" s="463"/>
    </row>
    <row r="376" spans="1:6">
      <c r="A376" s="471"/>
      <c r="B376" s="458" t="s">
        <v>2064</v>
      </c>
      <c r="C376" s="458" t="s">
        <v>30</v>
      </c>
      <c r="D376" s="719">
        <v>2</v>
      </c>
      <c r="E376" s="464"/>
      <c r="F376" s="465">
        <f>D376*E376</f>
        <v>0</v>
      </c>
    </row>
    <row r="377" spans="1:6">
      <c r="A377" s="529"/>
      <c r="B377" s="530"/>
      <c r="C377" s="458"/>
      <c r="D377" s="733"/>
      <c r="E377" s="500"/>
      <c r="F377" s="501"/>
    </row>
    <row r="378" spans="1:6" ht="51">
      <c r="A378" s="471" t="s">
        <v>90</v>
      </c>
      <c r="B378" s="19" t="s">
        <v>2225</v>
      </c>
      <c r="C378" s="458"/>
      <c r="D378" s="724"/>
      <c r="E378" s="464"/>
      <c r="F378" s="465"/>
    </row>
    <row r="379" spans="1:6">
      <c r="A379" s="471"/>
      <c r="B379" s="458" t="s">
        <v>2226</v>
      </c>
      <c r="C379" s="458" t="s">
        <v>30</v>
      </c>
      <c r="D379" s="719">
        <v>1</v>
      </c>
      <c r="E379" s="464"/>
      <c r="F379" s="465">
        <f>D379*E379</f>
        <v>0</v>
      </c>
    </row>
    <row r="380" spans="1:6">
      <c r="A380" s="529"/>
      <c r="B380" s="530"/>
      <c r="C380" s="458"/>
      <c r="D380" s="733"/>
      <c r="E380" s="500"/>
      <c r="F380" s="501"/>
    </row>
    <row r="381" spans="1:6" ht="51">
      <c r="A381" s="471" t="s">
        <v>1188</v>
      </c>
      <c r="B381" s="19" t="s">
        <v>2225</v>
      </c>
      <c r="C381" s="458"/>
      <c r="D381" s="724"/>
      <c r="E381" s="464"/>
      <c r="F381" s="465"/>
    </row>
    <row r="382" spans="1:6">
      <c r="A382" s="471"/>
      <c r="B382" s="458" t="s">
        <v>2227</v>
      </c>
      <c r="C382" s="458" t="s">
        <v>30</v>
      </c>
      <c r="D382" s="719">
        <v>22</v>
      </c>
      <c r="E382" s="464"/>
      <c r="F382" s="465">
        <f>D382*E382</f>
        <v>0</v>
      </c>
    </row>
    <row r="383" spans="1:6">
      <c r="A383" s="471"/>
      <c r="B383" s="392"/>
      <c r="C383" s="458"/>
      <c r="D383" s="719"/>
      <c r="E383" s="464"/>
      <c r="F383" s="465"/>
    </row>
    <row r="384" spans="1:6" ht="51">
      <c r="A384" s="471" t="s">
        <v>1191</v>
      </c>
      <c r="B384" s="19" t="s">
        <v>2228</v>
      </c>
      <c r="C384" s="458"/>
      <c r="D384" s="724"/>
      <c r="E384" s="464"/>
      <c r="F384" s="465"/>
    </row>
    <row r="385" spans="1:6">
      <c r="A385" s="471"/>
      <c r="B385" s="458" t="s">
        <v>2229</v>
      </c>
      <c r="C385" s="458" t="s">
        <v>30</v>
      </c>
      <c r="D385" s="719">
        <v>22</v>
      </c>
      <c r="E385" s="464"/>
      <c r="F385" s="465">
        <f>D385*E385</f>
        <v>0</v>
      </c>
    </row>
    <row r="386" spans="1:6">
      <c r="A386" s="471"/>
      <c r="B386" s="392"/>
      <c r="C386" s="458"/>
      <c r="D386" s="719"/>
      <c r="E386" s="464"/>
      <c r="F386" s="465"/>
    </row>
    <row r="387" spans="1:6">
      <c r="A387" s="471"/>
      <c r="B387" s="392"/>
      <c r="C387" s="458"/>
      <c r="D387" s="719"/>
      <c r="E387" s="464"/>
      <c r="F387" s="465"/>
    </row>
    <row r="388" spans="1:6" ht="38.25">
      <c r="A388" s="471" t="s">
        <v>1193</v>
      </c>
      <c r="B388" s="19" t="s">
        <v>2230</v>
      </c>
      <c r="C388" s="458"/>
      <c r="D388" s="724"/>
      <c r="E388" s="464"/>
      <c r="F388" s="465"/>
    </row>
    <row r="389" spans="1:6">
      <c r="A389" s="461"/>
      <c r="B389" s="458" t="s">
        <v>2231</v>
      </c>
      <c r="C389" s="458"/>
      <c r="D389" s="733"/>
      <c r="E389" s="500"/>
      <c r="F389" s="501"/>
    </row>
    <row r="390" spans="1:6">
      <c r="A390" s="461"/>
      <c r="B390" s="458" t="s">
        <v>2056</v>
      </c>
      <c r="C390" s="462"/>
      <c r="D390" s="718"/>
      <c r="E390" s="463"/>
      <c r="F390" s="463"/>
    </row>
    <row r="391" spans="1:6">
      <c r="A391" s="471"/>
      <c r="B391" s="458" t="s">
        <v>2064</v>
      </c>
      <c r="C391" s="458" t="s">
        <v>30</v>
      </c>
      <c r="D391" s="719">
        <v>8</v>
      </c>
      <c r="E391" s="464"/>
      <c r="F391" s="465">
        <f>D391*E391</f>
        <v>0</v>
      </c>
    </row>
    <row r="392" spans="1:6">
      <c r="A392" s="471"/>
      <c r="B392" s="458"/>
      <c r="C392" s="458"/>
      <c r="D392" s="719"/>
      <c r="E392" s="464"/>
      <c r="F392" s="465"/>
    </row>
    <row r="393" spans="1:6" ht="63.75">
      <c r="A393" s="471">
        <v>15</v>
      </c>
      <c r="B393" s="19" t="s">
        <v>2232</v>
      </c>
      <c r="C393" s="458"/>
      <c r="D393" s="724"/>
      <c r="E393" s="464"/>
      <c r="F393" s="465"/>
    </row>
    <row r="394" spans="1:6">
      <c r="A394" s="461"/>
      <c r="B394" s="458" t="s">
        <v>2233</v>
      </c>
      <c r="C394" s="462"/>
      <c r="D394" s="718"/>
      <c r="E394" s="463"/>
      <c r="F394" s="463"/>
    </row>
    <row r="395" spans="1:6">
      <c r="A395" s="461"/>
      <c r="B395" s="458" t="s">
        <v>2056</v>
      </c>
      <c r="C395" s="462"/>
      <c r="D395" s="718"/>
      <c r="E395" s="463"/>
      <c r="F395" s="463"/>
    </row>
    <row r="396" spans="1:6">
      <c r="A396" s="471"/>
      <c r="B396" s="392" t="s">
        <v>2234</v>
      </c>
      <c r="C396" s="458" t="s">
        <v>30</v>
      </c>
      <c r="D396" s="719">
        <v>1</v>
      </c>
      <c r="E396" s="464"/>
      <c r="F396" s="465">
        <f>D396*E396</f>
        <v>0</v>
      </c>
    </row>
    <row r="397" spans="1:6">
      <c r="A397" s="471"/>
      <c r="B397" s="458"/>
      <c r="C397" s="458"/>
      <c r="D397" s="719"/>
      <c r="E397" s="464"/>
      <c r="F397" s="465"/>
    </row>
    <row r="398" spans="1:6" ht="51">
      <c r="A398" s="471">
        <v>16</v>
      </c>
      <c r="B398" s="19" t="s">
        <v>2235</v>
      </c>
      <c r="C398" s="458"/>
      <c r="D398" s="724"/>
      <c r="E398" s="464"/>
      <c r="F398" s="465"/>
    </row>
    <row r="399" spans="1:6">
      <c r="A399" s="461"/>
      <c r="B399" s="458" t="s">
        <v>2236</v>
      </c>
      <c r="C399" s="462"/>
      <c r="D399" s="718"/>
      <c r="E399" s="463"/>
      <c r="F399" s="463"/>
    </row>
    <row r="400" spans="1:6">
      <c r="A400" s="461"/>
      <c r="B400" s="458" t="s">
        <v>2056</v>
      </c>
      <c r="C400" s="462"/>
      <c r="D400" s="718"/>
      <c r="E400" s="463"/>
      <c r="F400" s="463"/>
    </row>
    <row r="401" spans="1:6">
      <c r="A401" s="471"/>
      <c r="B401" s="392" t="s">
        <v>2237</v>
      </c>
      <c r="C401" s="458" t="s">
        <v>30</v>
      </c>
      <c r="D401" s="719">
        <v>1</v>
      </c>
      <c r="E401" s="464"/>
      <c r="F401" s="465">
        <f>D401*E401</f>
        <v>0</v>
      </c>
    </row>
    <row r="402" spans="1:6">
      <c r="A402" s="471"/>
      <c r="B402" s="458"/>
      <c r="C402" s="458"/>
      <c r="D402" s="719"/>
      <c r="E402" s="464"/>
      <c r="F402" s="465"/>
    </row>
    <row r="403" spans="1:6" ht="51">
      <c r="A403" s="471">
        <v>17</v>
      </c>
      <c r="B403" s="476" t="s">
        <v>3223</v>
      </c>
      <c r="C403" s="458"/>
      <c r="D403" s="724"/>
      <c r="E403" s="464"/>
      <c r="F403" s="465"/>
    </row>
    <row r="404" spans="1:6">
      <c r="A404" s="461"/>
      <c r="B404" s="458" t="s">
        <v>2238</v>
      </c>
      <c r="C404" s="462"/>
      <c r="D404" s="718"/>
      <c r="E404" s="463"/>
      <c r="F404" s="463"/>
    </row>
    <row r="405" spans="1:6">
      <c r="A405" s="461"/>
      <c r="B405" s="458" t="s">
        <v>2056</v>
      </c>
      <c r="C405" s="462"/>
      <c r="D405" s="718"/>
      <c r="E405" s="463"/>
      <c r="F405" s="463"/>
    </row>
    <row r="406" spans="1:6">
      <c r="A406" s="471"/>
      <c r="B406" s="392" t="s">
        <v>2093</v>
      </c>
      <c r="C406" s="458" t="s">
        <v>30</v>
      </c>
      <c r="D406" s="719">
        <v>1</v>
      </c>
      <c r="E406" s="464"/>
      <c r="F406" s="465">
        <f>D406*E406</f>
        <v>0</v>
      </c>
    </row>
    <row r="407" spans="1:6">
      <c r="A407" s="471"/>
      <c r="B407" s="392" t="s">
        <v>2101</v>
      </c>
      <c r="C407" s="458" t="s">
        <v>30</v>
      </c>
      <c r="D407" s="719">
        <v>2</v>
      </c>
      <c r="E407" s="464"/>
      <c r="F407" s="465">
        <f>D407*E407</f>
        <v>0</v>
      </c>
    </row>
    <row r="408" spans="1:6">
      <c r="A408" s="471"/>
      <c r="B408" s="392" t="s">
        <v>2102</v>
      </c>
      <c r="C408" s="458" t="s">
        <v>30</v>
      </c>
      <c r="D408" s="719">
        <v>1</v>
      </c>
      <c r="E408" s="464"/>
      <c r="F408" s="465">
        <f>D408*E408</f>
        <v>0</v>
      </c>
    </row>
    <row r="409" spans="1:6">
      <c r="A409" s="471"/>
      <c r="B409" s="392" t="s">
        <v>2103</v>
      </c>
      <c r="C409" s="458" t="s">
        <v>30</v>
      </c>
      <c r="D409" s="719">
        <v>4</v>
      </c>
      <c r="E409" s="464"/>
      <c r="F409" s="465">
        <f>D409*E409</f>
        <v>0</v>
      </c>
    </row>
    <row r="410" spans="1:6">
      <c r="A410" s="471"/>
      <c r="B410" s="458"/>
      <c r="C410" s="458"/>
      <c r="D410" s="719"/>
      <c r="E410" s="464"/>
      <c r="F410" s="465"/>
    </row>
    <row r="411" spans="1:6" ht="51" customHeight="1">
      <c r="A411" s="471">
        <v>18</v>
      </c>
      <c r="B411" s="476" t="s">
        <v>3222</v>
      </c>
      <c r="C411" s="458"/>
      <c r="D411" s="724"/>
      <c r="E411" s="464"/>
      <c r="F411" s="465"/>
    </row>
    <row r="412" spans="1:6">
      <c r="A412" s="461"/>
      <c r="B412" s="458" t="s">
        <v>2238</v>
      </c>
      <c r="C412" s="462"/>
      <c r="D412" s="718"/>
      <c r="E412" s="463"/>
      <c r="F412" s="463"/>
    </row>
    <row r="413" spans="1:6">
      <c r="A413" s="461"/>
      <c r="B413" s="458" t="s">
        <v>2056</v>
      </c>
      <c r="C413" s="462"/>
      <c r="D413" s="718"/>
      <c r="E413" s="463"/>
      <c r="F413" s="463"/>
    </row>
    <row r="414" spans="1:6">
      <c r="A414" s="471"/>
      <c r="B414" s="392" t="s">
        <v>2064</v>
      </c>
      <c r="C414" s="458" t="s">
        <v>30</v>
      </c>
      <c r="D414" s="719">
        <v>2</v>
      </c>
      <c r="E414" s="464"/>
      <c r="F414" s="465">
        <f>D414*E414</f>
        <v>0</v>
      </c>
    </row>
    <row r="415" spans="1:6">
      <c r="A415" s="461"/>
      <c r="B415" s="458"/>
      <c r="C415" s="462"/>
      <c r="D415" s="718"/>
      <c r="E415" s="463"/>
      <c r="F415" s="463"/>
    </row>
    <row r="416" spans="1:6" ht="371.25" customHeight="1">
      <c r="A416" s="531" t="s">
        <v>2239</v>
      </c>
      <c r="B416" s="528" t="s">
        <v>3221</v>
      </c>
      <c r="C416" s="532"/>
      <c r="D416" s="741"/>
      <c r="E416" s="533"/>
      <c r="F416" s="534"/>
    </row>
    <row r="417" spans="1:6" ht="38.25">
      <c r="A417" s="531"/>
      <c r="B417" s="528" t="s">
        <v>2240</v>
      </c>
      <c r="C417" s="532"/>
      <c r="D417" s="741"/>
      <c r="E417" s="533"/>
      <c r="F417" s="534"/>
    </row>
    <row r="418" spans="1:6">
      <c r="A418" s="531"/>
      <c r="B418" s="528" t="s">
        <v>2241</v>
      </c>
      <c r="C418" s="532"/>
      <c r="D418" s="741"/>
      <c r="E418" s="533"/>
      <c r="F418" s="534"/>
    </row>
    <row r="419" spans="1:6">
      <c r="A419" s="461"/>
      <c r="B419" s="458" t="s">
        <v>2056</v>
      </c>
      <c r="C419" s="462"/>
      <c r="D419" s="718"/>
      <c r="E419" s="463"/>
      <c r="F419" s="463"/>
    </row>
    <row r="420" spans="1:6">
      <c r="A420" s="531"/>
      <c r="B420" s="528"/>
      <c r="C420" s="532"/>
      <c r="D420" s="741"/>
      <c r="E420" s="533"/>
      <c r="F420" s="534"/>
    </row>
    <row r="421" spans="1:6">
      <c r="A421" s="531"/>
      <c r="B421" s="535" t="s">
        <v>2242</v>
      </c>
      <c r="C421" s="532"/>
      <c r="D421" s="741"/>
      <c r="E421" s="533"/>
      <c r="F421" s="534"/>
    </row>
    <row r="422" spans="1:6">
      <c r="A422" s="531"/>
      <c r="B422" s="19" t="s">
        <v>2243</v>
      </c>
      <c r="C422" s="532"/>
      <c r="D422" s="741"/>
      <c r="E422" s="533"/>
      <c r="F422" s="534"/>
    </row>
    <row r="423" spans="1:6">
      <c r="A423" s="531"/>
      <c r="B423" s="19" t="s">
        <v>2244</v>
      </c>
      <c r="C423" s="532"/>
      <c r="D423" s="741"/>
      <c r="E423" s="533"/>
      <c r="F423" s="534"/>
    </row>
    <row r="424" spans="1:6">
      <c r="A424" s="531"/>
      <c r="B424" s="19" t="s">
        <v>2245</v>
      </c>
      <c r="C424" s="532"/>
      <c r="D424" s="741"/>
      <c r="E424" s="533"/>
      <c r="F424" s="534"/>
    </row>
    <row r="425" spans="1:6">
      <c r="A425" s="531"/>
      <c r="B425" s="19" t="s">
        <v>2246</v>
      </c>
      <c r="C425" s="532"/>
      <c r="D425" s="741"/>
      <c r="E425" s="533"/>
      <c r="F425" s="534"/>
    </row>
    <row r="426" spans="1:6">
      <c r="A426" s="531"/>
      <c r="B426" s="19" t="s">
        <v>2247</v>
      </c>
      <c r="C426" s="532" t="s">
        <v>30</v>
      </c>
      <c r="D426" s="741">
        <v>1</v>
      </c>
      <c r="E426" s="533"/>
      <c r="F426" s="534">
        <f>ROUND(D426*E426,2)</f>
        <v>0</v>
      </c>
    </row>
    <row r="427" spans="1:6">
      <c r="A427" s="531"/>
      <c r="B427" s="528"/>
      <c r="C427" s="532"/>
      <c r="D427" s="741"/>
      <c r="E427" s="533"/>
      <c r="F427" s="534"/>
    </row>
    <row r="428" spans="1:6">
      <c r="A428" s="531"/>
      <c r="B428" s="535" t="s">
        <v>2248</v>
      </c>
      <c r="C428" s="532"/>
      <c r="D428" s="741"/>
      <c r="E428" s="533"/>
      <c r="F428" s="534"/>
    </row>
    <row r="429" spans="1:6">
      <c r="A429" s="531"/>
      <c r="B429" s="19" t="s">
        <v>2249</v>
      </c>
      <c r="C429" s="532"/>
      <c r="D429" s="741"/>
      <c r="E429" s="533"/>
      <c r="F429" s="534"/>
    </row>
    <row r="430" spans="1:6">
      <c r="A430" s="531"/>
      <c r="B430" s="19" t="s">
        <v>2250</v>
      </c>
      <c r="C430" s="532"/>
      <c r="D430" s="741"/>
      <c r="E430" s="533"/>
      <c r="F430" s="534"/>
    </row>
    <row r="431" spans="1:6">
      <c r="A431" s="531"/>
      <c r="B431" s="19" t="s">
        <v>2251</v>
      </c>
      <c r="C431" s="532"/>
      <c r="D431" s="741"/>
      <c r="E431" s="533"/>
      <c r="F431" s="534"/>
    </row>
    <row r="432" spans="1:6">
      <c r="A432" s="531"/>
      <c r="B432" s="19" t="s">
        <v>2246</v>
      </c>
      <c r="C432" s="532"/>
      <c r="D432" s="741"/>
      <c r="E432" s="533"/>
      <c r="F432" s="534"/>
    </row>
    <row r="433" spans="1:6">
      <c r="A433" s="531"/>
      <c r="B433" s="19" t="s">
        <v>2247</v>
      </c>
      <c r="C433" s="532" t="s">
        <v>30</v>
      </c>
      <c r="D433" s="741">
        <v>1</v>
      </c>
      <c r="E433" s="533"/>
      <c r="F433" s="534">
        <f>ROUND(D433*E433,2)</f>
        <v>0</v>
      </c>
    </row>
    <row r="434" spans="1:6">
      <c r="A434" s="531"/>
      <c r="B434" s="528"/>
      <c r="C434" s="532"/>
      <c r="D434" s="741"/>
      <c r="E434" s="533"/>
      <c r="F434" s="534"/>
    </row>
    <row r="435" spans="1:6">
      <c r="A435" s="531"/>
      <c r="B435" s="535" t="s">
        <v>2252</v>
      </c>
      <c r="C435" s="532"/>
      <c r="D435" s="741"/>
      <c r="E435" s="533"/>
      <c r="F435" s="534"/>
    </row>
    <row r="436" spans="1:6">
      <c r="A436" s="531"/>
      <c r="B436" s="19" t="s">
        <v>2253</v>
      </c>
      <c r="C436" s="532"/>
      <c r="D436" s="741"/>
      <c r="E436" s="533"/>
      <c r="F436" s="534"/>
    </row>
    <row r="437" spans="1:6">
      <c r="A437" s="531"/>
      <c r="B437" s="19" t="s">
        <v>2254</v>
      </c>
      <c r="C437" s="532"/>
      <c r="D437" s="741"/>
      <c r="E437" s="533"/>
      <c r="F437" s="534"/>
    </row>
    <row r="438" spans="1:6">
      <c r="A438" s="531"/>
      <c r="B438" s="19" t="s">
        <v>2245</v>
      </c>
      <c r="C438" s="532"/>
      <c r="D438" s="741"/>
      <c r="E438" s="533"/>
      <c r="F438" s="534"/>
    </row>
    <row r="439" spans="1:6">
      <c r="A439" s="531"/>
      <c r="B439" s="19" t="s">
        <v>2246</v>
      </c>
      <c r="C439" s="532"/>
      <c r="D439" s="741"/>
      <c r="E439" s="533"/>
      <c r="F439" s="534"/>
    </row>
    <row r="440" spans="1:6">
      <c r="A440" s="531"/>
      <c r="B440" s="19" t="s">
        <v>2247</v>
      </c>
      <c r="C440" s="532" t="s">
        <v>30</v>
      </c>
      <c r="D440" s="741">
        <v>1</v>
      </c>
      <c r="E440" s="533"/>
      <c r="F440" s="534">
        <f>ROUND(D440*E440,2)</f>
        <v>0</v>
      </c>
    </row>
    <row r="441" spans="1:6">
      <c r="A441" s="531"/>
      <c r="B441" s="528"/>
      <c r="C441" s="532"/>
      <c r="D441" s="741"/>
      <c r="E441" s="533"/>
      <c r="F441" s="534"/>
    </row>
    <row r="442" spans="1:6">
      <c r="A442" s="531"/>
      <c r="B442" s="535" t="s">
        <v>2255</v>
      </c>
      <c r="C442" s="532"/>
      <c r="D442" s="741"/>
      <c r="E442" s="533"/>
      <c r="F442" s="534"/>
    </row>
    <row r="443" spans="1:6">
      <c r="A443" s="531"/>
      <c r="B443" s="19" t="s">
        <v>2256</v>
      </c>
      <c r="C443" s="532"/>
      <c r="D443" s="741"/>
      <c r="E443" s="533"/>
      <c r="F443" s="534"/>
    </row>
    <row r="444" spans="1:6">
      <c r="A444" s="531"/>
      <c r="B444" s="19" t="s">
        <v>2257</v>
      </c>
      <c r="C444" s="532"/>
      <c r="D444" s="741"/>
      <c r="E444" s="533"/>
      <c r="F444" s="534"/>
    </row>
    <row r="445" spans="1:6">
      <c r="A445" s="531"/>
      <c r="B445" s="19" t="s">
        <v>2245</v>
      </c>
      <c r="C445" s="532"/>
      <c r="D445" s="741"/>
      <c r="E445" s="533"/>
      <c r="F445" s="534"/>
    </row>
    <row r="446" spans="1:6">
      <c r="A446" s="531"/>
      <c r="B446" s="19" t="s">
        <v>2246</v>
      </c>
      <c r="C446" s="532"/>
      <c r="D446" s="741"/>
      <c r="E446" s="533"/>
      <c r="F446" s="534"/>
    </row>
    <row r="447" spans="1:6">
      <c r="A447" s="531"/>
      <c r="B447" s="19" t="s">
        <v>2247</v>
      </c>
      <c r="C447" s="532" t="s">
        <v>30</v>
      </c>
      <c r="D447" s="741">
        <v>1</v>
      </c>
      <c r="E447" s="533"/>
      <c r="F447" s="534">
        <f>ROUND(D447*E447,2)</f>
        <v>0</v>
      </c>
    </row>
    <row r="448" spans="1:6">
      <c r="A448" s="531"/>
      <c r="B448" s="528"/>
      <c r="C448" s="532"/>
      <c r="D448" s="741"/>
      <c r="E448" s="533"/>
      <c r="F448" s="534"/>
    </row>
    <row r="449" spans="1:6">
      <c r="A449" s="531"/>
      <c r="B449" s="535" t="s">
        <v>2258</v>
      </c>
      <c r="C449" s="532"/>
      <c r="D449" s="741"/>
      <c r="E449" s="533"/>
      <c r="F449" s="534"/>
    </row>
    <row r="450" spans="1:6">
      <c r="A450" s="531"/>
      <c r="B450" s="19" t="s">
        <v>2259</v>
      </c>
      <c r="C450" s="532"/>
      <c r="D450" s="741"/>
      <c r="E450" s="533"/>
      <c r="F450" s="534"/>
    </row>
    <row r="451" spans="1:6">
      <c r="A451" s="531"/>
      <c r="B451" s="19" t="s">
        <v>2260</v>
      </c>
      <c r="C451" s="532"/>
      <c r="D451" s="741"/>
      <c r="E451" s="533"/>
      <c r="F451" s="534"/>
    </row>
    <row r="452" spans="1:6">
      <c r="A452" s="531"/>
      <c r="B452" s="19" t="s">
        <v>2245</v>
      </c>
      <c r="C452" s="532"/>
      <c r="D452" s="741"/>
      <c r="E452" s="533"/>
      <c r="F452" s="534"/>
    </row>
    <row r="453" spans="1:6">
      <c r="A453" s="531"/>
      <c r="B453" s="19" t="s">
        <v>2246</v>
      </c>
      <c r="C453" s="532"/>
      <c r="D453" s="741"/>
      <c r="E453" s="533"/>
      <c r="F453" s="534"/>
    </row>
    <row r="454" spans="1:6">
      <c r="A454" s="531"/>
      <c r="B454" s="19" t="s">
        <v>2261</v>
      </c>
      <c r="C454" s="532" t="s">
        <v>30</v>
      </c>
      <c r="D454" s="741">
        <v>1</v>
      </c>
      <c r="E454" s="533"/>
      <c r="F454" s="534">
        <f>ROUND(D454*E454,2)</f>
        <v>0</v>
      </c>
    </row>
    <row r="455" spans="1:6">
      <c r="A455" s="531"/>
      <c r="B455" s="528"/>
      <c r="C455" s="532"/>
      <c r="D455" s="741"/>
      <c r="E455" s="533"/>
      <c r="F455" s="534"/>
    </row>
    <row r="456" spans="1:6">
      <c r="A456" s="531"/>
      <c r="B456" s="535" t="s">
        <v>2262</v>
      </c>
      <c r="C456" s="532"/>
      <c r="D456" s="741"/>
      <c r="E456" s="533"/>
      <c r="F456" s="534"/>
    </row>
    <row r="457" spans="1:6">
      <c r="A457" s="531"/>
      <c r="B457" s="19" t="s">
        <v>2263</v>
      </c>
      <c r="C457" s="532"/>
      <c r="D457" s="741"/>
      <c r="E457" s="533"/>
      <c r="F457" s="534"/>
    </row>
    <row r="458" spans="1:6">
      <c r="A458" s="531"/>
      <c r="B458" s="19" t="s">
        <v>2254</v>
      </c>
      <c r="C458" s="532"/>
      <c r="D458" s="741"/>
      <c r="E458" s="533"/>
      <c r="F458" s="534"/>
    </row>
    <row r="459" spans="1:6">
      <c r="A459" s="531"/>
      <c r="B459" s="19" t="s">
        <v>2245</v>
      </c>
      <c r="C459" s="532"/>
      <c r="D459" s="741"/>
      <c r="E459" s="533"/>
      <c r="F459" s="534"/>
    </row>
    <row r="460" spans="1:6">
      <c r="A460" s="531"/>
      <c r="B460" s="19" t="s">
        <v>2246</v>
      </c>
      <c r="C460" s="532"/>
      <c r="D460" s="741"/>
      <c r="E460" s="533"/>
      <c r="F460" s="534"/>
    </row>
    <row r="461" spans="1:6">
      <c r="A461" s="531"/>
      <c r="B461" s="19" t="s">
        <v>2261</v>
      </c>
      <c r="C461" s="532" t="s">
        <v>30</v>
      </c>
      <c r="D461" s="741">
        <v>1</v>
      </c>
      <c r="E461" s="533"/>
      <c r="F461" s="534">
        <f t="shared" ref="F461:F483" si="7">ROUND(D461*E461,2)</f>
        <v>0</v>
      </c>
    </row>
    <row r="462" spans="1:6">
      <c r="A462" s="531"/>
      <c r="B462" s="528"/>
      <c r="C462" s="532"/>
      <c r="D462" s="741"/>
      <c r="E462" s="533"/>
      <c r="F462" s="534"/>
    </row>
    <row r="463" spans="1:6">
      <c r="A463" s="531"/>
      <c r="B463" s="535" t="s">
        <v>2264</v>
      </c>
      <c r="C463" s="532"/>
      <c r="D463" s="741"/>
      <c r="E463" s="533"/>
      <c r="F463" s="534"/>
    </row>
    <row r="464" spans="1:6">
      <c r="A464" s="531"/>
      <c r="B464" s="19" t="s">
        <v>2265</v>
      </c>
      <c r="C464" s="532"/>
      <c r="D464" s="741"/>
      <c r="E464" s="533"/>
      <c r="F464" s="534"/>
    </row>
    <row r="465" spans="1:6">
      <c r="A465" s="531"/>
      <c r="B465" s="19" t="s">
        <v>2266</v>
      </c>
      <c r="C465" s="532"/>
      <c r="D465" s="741"/>
      <c r="E465" s="533"/>
      <c r="F465" s="534"/>
    </row>
    <row r="466" spans="1:6">
      <c r="A466" s="531"/>
      <c r="B466" s="19" t="s">
        <v>2267</v>
      </c>
      <c r="C466" s="532"/>
      <c r="D466" s="741"/>
      <c r="E466" s="533"/>
      <c r="F466" s="534"/>
    </row>
    <row r="467" spans="1:6">
      <c r="A467" s="531"/>
      <c r="B467" s="19" t="s">
        <v>2246</v>
      </c>
      <c r="C467" s="532"/>
      <c r="D467" s="741"/>
      <c r="E467" s="533"/>
      <c r="F467" s="534"/>
    </row>
    <row r="468" spans="1:6">
      <c r="A468" s="531"/>
      <c r="B468" s="19" t="s">
        <v>2268</v>
      </c>
      <c r="C468" s="532" t="s">
        <v>30</v>
      </c>
      <c r="D468" s="741">
        <v>1</v>
      </c>
      <c r="E468" s="533"/>
      <c r="F468" s="534">
        <f t="shared" si="7"/>
        <v>0</v>
      </c>
    </row>
    <row r="469" spans="1:6">
      <c r="A469" s="531"/>
      <c r="B469" s="528"/>
      <c r="C469" s="532"/>
      <c r="D469" s="741"/>
      <c r="E469" s="533"/>
      <c r="F469" s="534"/>
    </row>
    <row r="470" spans="1:6">
      <c r="A470" s="531"/>
      <c r="B470" s="528"/>
      <c r="C470" s="532"/>
      <c r="D470" s="741"/>
      <c r="E470" s="533"/>
      <c r="F470" s="534"/>
    </row>
    <row r="471" spans="1:6">
      <c r="A471" s="531"/>
      <c r="B471" s="535" t="s">
        <v>2269</v>
      </c>
      <c r="C471" s="532"/>
      <c r="D471" s="741"/>
      <c r="E471" s="533"/>
      <c r="F471" s="534"/>
    </row>
    <row r="472" spans="1:6">
      <c r="A472" s="531"/>
      <c r="B472" s="19" t="s">
        <v>2270</v>
      </c>
      <c r="C472" s="532"/>
      <c r="D472" s="741"/>
      <c r="E472" s="533"/>
      <c r="F472" s="534"/>
    </row>
    <row r="473" spans="1:6">
      <c r="A473" s="531"/>
      <c r="B473" s="19" t="s">
        <v>2271</v>
      </c>
      <c r="C473" s="532"/>
      <c r="D473" s="741"/>
      <c r="E473" s="533"/>
      <c r="F473" s="534"/>
    </row>
    <row r="474" spans="1:6">
      <c r="A474" s="531"/>
      <c r="B474" s="19" t="s">
        <v>2272</v>
      </c>
      <c r="C474" s="532"/>
      <c r="D474" s="741"/>
      <c r="E474" s="533"/>
      <c r="F474" s="534"/>
    </row>
    <row r="475" spans="1:6">
      <c r="A475" s="531"/>
      <c r="B475" s="19" t="s">
        <v>2246</v>
      </c>
      <c r="C475" s="532"/>
      <c r="D475" s="741"/>
      <c r="E475" s="533"/>
      <c r="F475" s="534"/>
    </row>
    <row r="476" spans="1:6">
      <c r="A476" s="531"/>
      <c r="B476" s="19" t="s">
        <v>2273</v>
      </c>
      <c r="C476" s="532" t="s">
        <v>30</v>
      </c>
      <c r="D476" s="741">
        <v>1</v>
      </c>
      <c r="E476" s="533"/>
      <c r="F476" s="534">
        <f t="shared" si="7"/>
        <v>0</v>
      </c>
    </row>
    <row r="477" spans="1:6">
      <c r="A477" s="531"/>
      <c r="B477" s="528"/>
      <c r="C477" s="532"/>
      <c r="D477" s="741"/>
      <c r="E477" s="533"/>
      <c r="F477" s="534"/>
    </row>
    <row r="478" spans="1:6">
      <c r="A478" s="531"/>
      <c r="B478" s="535" t="s">
        <v>2274</v>
      </c>
      <c r="C478" s="532"/>
      <c r="D478" s="741"/>
      <c r="E478" s="533"/>
      <c r="F478" s="534"/>
    </row>
    <row r="479" spans="1:6">
      <c r="A479" s="531"/>
      <c r="B479" s="19" t="s">
        <v>2275</v>
      </c>
      <c r="C479" s="532"/>
      <c r="D479" s="741"/>
      <c r="E479" s="533"/>
      <c r="F479" s="534"/>
    </row>
    <row r="480" spans="1:6">
      <c r="A480" s="531"/>
      <c r="B480" s="19" t="s">
        <v>2276</v>
      </c>
      <c r="C480" s="532"/>
      <c r="D480" s="741"/>
      <c r="E480" s="533"/>
      <c r="F480" s="534"/>
    </row>
    <row r="481" spans="1:6">
      <c r="A481" s="531"/>
      <c r="B481" s="19" t="s">
        <v>2277</v>
      </c>
      <c r="C481" s="532"/>
      <c r="D481" s="741"/>
      <c r="E481" s="533"/>
      <c r="F481" s="534"/>
    </row>
    <row r="482" spans="1:6">
      <c r="A482" s="531"/>
      <c r="B482" s="19" t="s">
        <v>2246</v>
      </c>
      <c r="C482" s="532"/>
      <c r="D482" s="741"/>
      <c r="E482" s="533"/>
      <c r="F482" s="534"/>
    </row>
    <row r="483" spans="1:6">
      <c r="A483" s="531"/>
      <c r="B483" s="19" t="s">
        <v>2278</v>
      </c>
      <c r="C483" s="532" t="s">
        <v>30</v>
      </c>
      <c r="D483" s="741">
        <v>1</v>
      </c>
      <c r="E483" s="533"/>
      <c r="F483" s="534">
        <f t="shared" si="7"/>
        <v>0</v>
      </c>
    </row>
    <row r="484" spans="1:6">
      <c r="A484" s="531"/>
      <c r="B484" s="528"/>
      <c r="C484" s="532"/>
      <c r="D484" s="741"/>
      <c r="E484" s="533"/>
      <c r="F484" s="534"/>
    </row>
    <row r="485" spans="1:6">
      <c r="A485" s="531"/>
      <c r="B485" s="535" t="s">
        <v>2279</v>
      </c>
      <c r="C485" s="532"/>
      <c r="D485" s="741"/>
      <c r="E485" s="533"/>
      <c r="F485" s="534"/>
    </row>
    <row r="486" spans="1:6">
      <c r="A486" s="531"/>
      <c r="B486" s="19" t="s">
        <v>2280</v>
      </c>
      <c r="C486" s="532"/>
      <c r="D486" s="741"/>
      <c r="E486" s="533"/>
      <c r="F486" s="534"/>
    </row>
    <row r="487" spans="1:6">
      <c r="A487" s="531"/>
      <c r="B487" s="19" t="s">
        <v>2281</v>
      </c>
      <c r="C487" s="532"/>
      <c r="D487" s="741"/>
      <c r="E487" s="533"/>
      <c r="F487" s="534"/>
    </row>
    <row r="488" spans="1:6">
      <c r="A488" s="531"/>
      <c r="B488" s="19" t="s">
        <v>2277</v>
      </c>
      <c r="C488" s="532"/>
      <c r="D488" s="741"/>
      <c r="E488" s="533"/>
      <c r="F488" s="534"/>
    </row>
    <row r="489" spans="1:6">
      <c r="A489" s="531"/>
      <c r="B489" s="19" t="s">
        <v>2246</v>
      </c>
      <c r="C489" s="532"/>
      <c r="D489" s="741"/>
      <c r="E489" s="533"/>
      <c r="F489" s="534"/>
    </row>
    <row r="490" spans="1:6">
      <c r="A490" s="531"/>
      <c r="B490" s="19" t="s">
        <v>2282</v>
      </c>
      <c r="C490" s="532" t="s">
        <v>30</v>
      </c>
      <c r="D490" s="741">
        <v>1</v>
      </c>
      <c r="E490" s="533"/>
      <c r="F490" s="534">
        <f t="shared" ref="F490" si="8">ROUND(D490*E490,2)</f>
        <v>0</v>
      </c>
    </row>
    <row r="491" spans="1:6">
      <c r="A491" s="461"/>
      <c r="B491" s="19"/>
      <c r="C491" s="462"/>
      <c r="D491" s="718"/>
      <c r="E491" s="463"/>
      <c r="F491" s="463"/>
    </row>
    <row r="492" spans="1:6" ht="38.25">
      <c r="A492" s="471">
        <v>20</v>
      </c>
      <c r="B492" s="19" t="s">
        <v>2283</v>
      </c>
      <c r="C492" s="458"/>
      <c r="D492" s="724"/>
      <c r="E492" s="464"/>
      <c r="F492" s="465"/>
    </row>
    <row r="493" spans="1:6">
      <c r="A493" s="536"/>
      <c r="B493" s="19" t="s">
        <v>2284</v>
      </c>
      <c r="C493" s="537"/>
      <c r="D493" s="742"/>
      <c r="E493" s="538"/>
      <c r="F493" s="538"/>
    </row>
    <row r="494" spans="1:6">
      <c r="A494" s="529"/>
      <c r="B494" s="539" t="s">
        <v>2093</v>
      </c>
      <c r="C494" s="458"/>
      <c r="D494" s="719"/>
      <c r="E494" s="464"/>
      <c r="F494" s="465"/>
    </row>
    <row r="495" spans="1:6">
      <c r="A495" s="461"/>
      <c r="B495" s="458" t="s">
        <v>2285</v>
      </c>
      <c r="C495" s="458" t="s">
        <v>30</v>
      </c>
      <c r="D495" s="719">
        <v>1</v>
      </c>
      <c r="E495" s="464"/>
      <c r="F495" s="465">
        <f>D495*E495</f>
        <v>0</v>
      </c>
    </row>
    <row r="496" spans="1:6">
      <c r="A496" s="461"/>
      <c r="B496" s="458" t="s">
        <v>2056</v>
      </c>
      <c r="C496" s="462"/>
      <c r="D496" s="718"/>
      <c r="E496" s="463"/>
      <c r="F496" s="463"/>
    </row>
    <row r="497" spans="1:6">
      <c r="A497" s="471"/>
      <c r="B497" s="392"/>
      <c r="C497" s="458"/>
      <c r="D497" s="719"/>
      <c r="E497" s="464"/>
      <c r="F497" s="465"/>
    </row>
    <row r="498" spans="1:6" ht="38.25">
      <c r="A498" s="471">
        <v>21</v>
      </c>
      <c r="B498" s="19" t="s">
        <v>2286</v>
      </c>
      <c r="C498" s="458"/>
      <c r="D498" s="724"/>
      <c r="E498" s="464"/>
      <c r="F498" s="465"/>
    </row>
    <row r="499" spans="1:6">
      <c r="A499" s="536"/>
      <c r="B499" s="19" t="s">
        <v>2287</v>
      </c>
      <c r="C499" s="537"/>
      <c r="D499" s="742"/>
      <c r="E499" s="538"/>
      <c r="F499" s="538"/>
    </row>
    <row r="500" spans="1:6">
      <c r="A500" s="529"/>
      <c r="B500" s="19" t="s">
        <v>2101</v>
      </c>
      <c r="C500" s="458"/>
      <c r="D500" s="719"/>
      <c r="E500" s="464"/>
      <c r="F500" s="465"/>
    </row>
    <row r="501" spans="1:6">
      <c r="A501" s="461"/>
      <c r="B501" s="19" t="s">
        <v>2285</v>
      </c>
      <c r="C501" s="458" t="s">
        <v>30</v>
      </c>
      <c r="D501" s="719">
        <v>1</v>
      </c>
      <c r="E501" s="464"/>
      <c r="F501" s="465">
        <f>D501*E501</f>
        <v>0</v>
      </c>
    </row>
    <row r="502" spans="1:6">
      <c r="A502" s="461"/>
      <c r="B502" s="19" t="s">
        <v>2056</v>
      </c>
      <c r="C502" s="462"/>
      <c r="D502" s="718"/>
      <c r="E502" s="463"/>
      <c r="F502" s="463"/>
    </row>
    <row r="503" spans="1:6">
      <c r="A503" s="471"/>
      <c r="B503" s="392"/>
      <c r="C503" s="458"/>
      <c r="D503" s="719"/>
      <c r="E503" s="464"/>
      <c r="F503" s="465"/>
    </row>
    <row r="504" spans="1:6" ht="38.25">
      <c r="A504" s="471">
        <v>22</v>
      </c>
      <c r="B504" s="19" t="s">
        <v>2288</v>
      </c>
      <c r="C504" s="458"/>
      <c r="D504" s="724"/>
      <c r="E504" s="464"/>
      <c r="F504" s="465"/>
    </row>
    <row r="505" spans="1:6">
      <c r="A505" s="536"/>
      <c r="B505" s="19" t="s">
        <v>2289</v>
      </c>
      <c r="C505" s="537"/>
      <c r="D505" s="742"/>
      <c r="E505" s="538"/>
      <c r="F505" s="538"/>
    </row>
    <row r="506" spans="1:6">
      <c r="A506" s="529"/>
      <c r="B506" s="19" t="s">
        <v>2093</v>
      </c>
      <c r="C506" s="458"/>
      <c r="D506" s="719"/>
      <c r="E506" s="464"/>
      <c r="F506" s="465"/>
    </row>
    <row r="507" spans="1:6">
      <c r="A507" s="461"/>
      <c r="B507" s="19" t="s">
        <v>2285</v>
      </c>
      <c r="C507" s="458" t="s">
        <v>30</v>
      </c>
      <c r="D507" s="719">
        <v>1</v>
      </c>
      <c r="E507" s="464"/>
      <c r="F507" s="465">
        <f>D507*E507</f>
        <v>0</v>
      </c>
    </row>
    <row r="508" spans="1:6">
      <c r="A508" s="461"/>
      <c r="B508" s="19" t="s">
        <v>2056</v>
      </c>
      <c r="C508" s="462"/>
      <c r="D508" s="718"/>
      <c r="E508" s="463"/>
      <c r="F508" s="463"/>
    </row>
    <row r="509" spans="1:6">
      <c r="A509" s="471"/>
      <c r="B509" s="392"/>
      <c r="C509" s="458"/>
      <c r="D509" s="719"/>
      <c r="E509" s="464"/>
      <c r="F509" s="465"/>
    </row>
    <row r="510" spans="1:6" ht="38.25">
      <c r="A510" s="471">
        <v>23</v>
      </c>
      <c r="B510" s="19" t="s">
        <v>2290</v>
      </c>
      <c r="C510" s="458"/>
      <c r="D510" s="724"/>
      <c r="E510" s="464"/>
      <c r="F510" s="465"/>
    </row>
    <row r="511" spans="1:6">
      <c r="A511" s="536"/>
      <c r="B511" s="19" t="s">
        <v>2291</v>
      </c>
      <c r="C511" s="537"/>
      <c r="D511" s="742"/>
      <c r="E511" s="538"/>
      <c r="F511" s="538"/>
    </row>
    <row r="512" spans="1:6">
      <c r="A512" s="529"/>
      <c r="B512" s="19" t="s">
        <v>2100</v>
      </c>
      <c r="C512" s="458"/>
      <c r="D512" s="719"/>
      <c r="E512" s="464"/>
      <c r="F512" s="465"/>
    </row>
    <row r="513" spans="1:6">
      <c r="A513" s="461"/>
      <c r="B513" s="19" t="s">
        <v>2285</v>
      </c>
      <c r="C513" s="458" t="s">
        <v>30</v>
      </c>
      <c r="D513" s="719">
        <v>1</v>
      </c>
      <c r="E513" s="464"/>
      <c r="F513" s="465">
        <f>D513*E513</f>
        <v>0</v>
      </c>
    </row>
    <row r="514" spans="1:6">
      <c r="A514" s="461"/>
      <c r="B514" s="19" t="s">
        <v>2056</v>
      </c>
      <c r="C514" s="462"/>
      <c r="D514" s="718"/>
      <c r="E514" s="463"/>
      <c r="F514" s="463"/>
    </row>
    <row r="515" spans="1:6">
      <c r="A515" s="471"/>
      <c r="B515" s="392"/>
      <c r="C515" s="458"/>
      <c r="D515" s="719"/>
      <c r="E515" s="464"/>
      <c r="F515" s="465"/>
    </row>
    <row r="516" spans="1:6" ht="38.25">
      <c r="A516" s="471">
        <v>24</v>
      </c>
      <c r="B516" s="19" t="s">
        <v>2292</v>
      </c>
      <c r="C516" s="458"/>
      <c r="D516" s="724"/>
      <c r="E516" s="464"/>
      <c r="F516" s="465"/>
    </row>
    <row r="517" spans="1:6">
      <c r="A517" s="536"/>
      <c r="B517" s="19" t="s">
        <v>2289</v>
      </c>
      <c r="C517" s="537"/>
      <c r="D517" s="742"/>
      <c r="E517" s="538"/>
      <c r="F517" s="538"/>
    </row>
    <row r="518" spans="1:6">
      <c r="A518" s="529"/>
      <c r="B518" s="19" t="s">
        <v>2093</v>
      </c>
      <c r="C518" s="458"/>
      <c r="D518" s="719"/>
      <c r="E518" s="464"/>
      <c r="F518" s="465"/>
    </row>
    <row r="519" spans="1:6">
      <c r="A519" s="461"/>
      <c r="B519" s="19" t="s">
        <v>2293</v>
      </c>
      <c r="C519" s="458" t="s">
        <v>30</v>
      </c>
      <c r="D519" s="719">
        <v>1</v>
      </c>
      <c r="E519" s="464"/>
      <c r="F519" s="465">
        <f>D519*E519</f>
        <v>0</v>
      </c>
    </row>
    <row r="520" spans="1:6">
      <c r="A520" s="461"/>
      <c r="B520" s="19" t="s">
        <v>2056</v>
      </c>
      <c r="C520" s="462"/>
      <c r="D520" s="718"/>
      <c r="E520" s="463"/>
      <c r="F520" s="463"/>
    </row>
    <row r="521" spans="1:6">
      <c r="A521" s="471"/>
      <c r="B521" s="392"/>
      <c r="C521" s="458"/>
      <c r="D521" s="719"/>
      <c r="E521" s="464"/>
      <c r="F521" s="465"/>
    </row>
    <row r="522" spans="1:6" ht="140.25">
      <c r="A522" s="471">
        <v>25</v>
      </c>
      <c r="B522" s="19" t="s">
        <v>2294</v>
      </c>
      <c r="C522" s="458"/>
      <c r="D522" s="724"/>
      <c r="E522" s="464"/>
      <c r="F522" s="465"/>
    </row>
    <row r="523" spans="1:6">
      <c r="A523" s="471"/>
      <c r="B523" s="458" t="s">
        <v>2295</v>
      </c>
      <c r="C523" s="458" t="s">
        <v>30</v>
      </c>
      <c r="D523" s="719">
        <v>2</v>
      </c>
      <c r="E523" s="464"/>
      <c r="F523" s="465">
        <f>D523*E523</f>
        <v>0</v>
      </c>
    </row>
    <row r="524" spans="1:6">
      <c r="A524" s="471"/>
      <c r="B524" s="392"/>
      <c r="C524" s="458"/>
      <c r="D524" s="719"/>
      <c r="E524" s="464"/>
      <c r="F524" s="465"/>
    </row>
    <row r="525" spans="1:6" ht="140.25">
      <c r="A525" s="471">
        <v>26</v>
      </c>
      <c r="B525" s="19" t="s">
        <v>2296</v>
      </c>
      <c r="C525" s="458"/>
      <c r="D525" s="724"/>
      <c r="E525" s="464"/>
      <c r="F525" s="465"/>
    </row>
    <row r="526" spans="1:6">
      <c r="A526" s="471"/>
      <c r="B526" s="458" t="s">
        <v>2295</v>
      </c>
      <c r="C526" s="458" t="s">
        <v>30</v>
      </c>
      <c r="D526" s="719">
        <v>2</v>
      </c>
      <c r="E526" s="464"/>
      <c r="F526" s="465">
        <f>D526*E526</f>
        <v>0</v>
      </c>
    </row>
    <row r="527" spans="1:6">
      <c r="A527" s="471"/>
      <c r="B527" s="392"/>
      <c r="C527" s="458"/>
      <c r="D527" s="719"/>
      <c r="E527" s="464"/>
      <c r="F527" s="465"/>
    </row>
    <row r="528" spans="1:6" ht="51">
      <c r="A528" s="471">
        <v>27</v>
      </c>
      <c r="B528" s="19" t="s">
        <v>2297</v>
      </c>
      <c r="C528" s="485" t="s">
        <v>30</v>
      </c>
      <c r="D528" s="719">
        <v>18</v>
      </c>
      <c r="E528" s="464"/>
      <c r="F528" s="465">
        <f>D528*E528</f>
        <v>0</v>
      </c>
    </row>
    <row r="529" spans="1:6">
      <c r="A529" s="461"/>
      <c r="B529" s="528"/>
      <c r="C529" s="462"/>
      <c r="D529" s="718"/>
      <c r="E529" s="463"/>
      <c r="F529" s="463"/>
    </row>
    <row r="530" spans="1:6" ht="51">
      <c r="A530" s="471">
        <v>28</v>
      </c>
      <c r="B530" s="19" t="s">
        <v>2298</v>
      </c>
      <c r="C530" s="458"/>
      <c r="D530" s="724"/>
      <c r="E530" s="464"/>
      <c r="F530" s="465"/>
    </row>
    <row r="531" spans="1:6">
      <c r="A531" s="471"/>
      <c r="B531" s="458" t="s">
        <v>2299</v>
      </c>
      <c r="C531" s="458" t="s">
        <v>30</v>
      </c>
      <c r="D531" s="719">
        <v>2</v>
      </c>
      <c r="E531" s="464"/>
      <c r="F531" s="465">
        <f>D531*E531</f>
        <v>0</v>
      </c>
    </row>
    <row r="532" spans="1:6">
      <c r="A532" s="471"/>
      <c r="B532" s="392"/>
      <c r="C532" s="458"/>
      <c r="D532" s="719"/>
      <c r="E532" s="464"/>
      <c r="F532" s="465"/>
    </row>
    <row r="533" spans="1:6" ht="38.25">
      <c r="A533" s="471">
        <v>29</v>
      </c>
      <c r="B533" s="19" t="s">
        <v>2300</v>
      </c>
      <c r="C533" s="458"/>
      <c r="D533" s="724"/>
      <c r="E533" s="464"/>
      <c r="F533" s="465"/>
    </row>
    <row r="534" spans="1:6">
      <c r="A534" s="471"/>
      <c r="B534" s="458" t="s">
        <v>2301</v>
      </c>
      <c r="C534" s="458" t="s">
        <v>30</v>
      </c>
      <c r="D534" s="719">
        <v>2</v>
      </c>
      <c r="E534" s="464"/>
      <c r="F534" s="465">
        <f>D534*E534</f>
        <v>0</v>
      </c>
    </row>
    <row r="535" spans="1:6">
      <c r="A535" s="471"/>
      <c r="B535" s="392"/>
      <c r="C535" s="458"/>
      <c r="D535" s="719"/>
      <c r="E535" s="464"/>
      <c r="F535" s="465"/>
    </row>
    <row r="536" spans="1:6" ht="38.25">
      <c r="A536" s="471">
        <v>30</v>
      </c>
      <c r="B536" s="19" t="s">
        <v>2302</v>
      </c>
      <c r="C536" s="485" t="s">
        <v>30</v>
      </c>
      <c r="D536" s="719">
        <v>10</v>
      </c>
      <c r="E536" s="464"/>
      <c r="F536" s="465">
        <f>D536*E536</f>
        <v>0</v>
      </c>
    </row>
    <row r="537" spans="1:6">
      <c r="A537" s="471"/>
      <c r="B537" s="458"/>
      <c r="C537" s="462"/>
      <c r="D537" s="718"/>
      <c r="E537" s="463"/>
      <c r="F537" s="463"/>
    </row>
    <row r="538" spans="1:6" ht="25.5">
      <c r="A538" s="471">
        <v>31</v>
      </c>
      <c r="B538" s="540" t="s">
        <v>2303</v>
      </c>
      <c r="C538" s="458"/>
      <c r="D538" s="724"/>
      <c r="E538" s="464"/>
      <c r="F538" s="465"/>
    </row>
    <row r="539" spans="1:6">
      <c r="A539" s="461"/>
      <c r="B539" s="19" t="s">
        <v>2304</v>
      </c>
      <c r="C539" s="463"/>
      <c r="D539" s="718"/>
      <c r="E539" s="463"/>
      <c r="F539" s="463"/>
    </row>
    <row r="540" spans="1:6" ht="14.25">
      <c r="A540" s="471"/>
      <c r="B540" s="400" t="s">
        <v>2305</v>
      </c>
      <c r="C540" s="458"/>
      <c r="D540" s="724"/>
      <c r="E540" s="464"/>
      <c r="F540" s="465"/>
    </row>
    <row r="541" spans="1:6">
      <c r="A541" s="461"/>
      <c r="B541" s="19" t="s">
        <v>2306</v>
      </c>
      <c r="C541" s="462"/>
      <c r="D541" s="718"/>
      <c r="E541" s="463"/>
      <c r="F541" s="463"/>
    </row>
    <row r="542" spans="1:6">
      <c r="A542" s="471"/>
      <c r="B542" s="400" t="s">
        <v>2101</v>
      </c>
      <c r="C542" s="458" t="s">
        <v>30</v>
      </c>
      <c r="D542" s="719">
        <v>1</v>
      </c>
      <c r="E542" s="464"/>
      <c r="F542" s="465">
        <f>D542*E542</f>
        <v>0</v>
      </c>
    </row>
    <row r="543" spans="1:6">
      <c r="A543" s="471"/>
      <c r="B543" s="400"/>
      <c r="C543" s="458"/>
      <c r="D543" s="719"/>
      <c r="E543" s="464"/>
      <c r="F543" s="465"/>
    </row>
    <row r="544" spans="1:6">
      <c r="A544" s="471"/>
      <c r="B544" s="400"/>
      <c r="C544" s="458"/>
      <c r="D544" s="719"/>
      <c r="E544" s="464"/>
      <c r="F544" s="465"/>
    </row>
    <row r="545" spans="1:6" ht="90.75" customHeight="1">
      <c r="A545" s="529" t="s">
        <v>2307</v>
      </c>
      <c r="B545" s="528" t="s">
        <v>2308</v>
      </c>
      <c r="C545" s="458"/>
      <c r="D545" s="733"/>
      <c r="E545" s="500"/>
      <c r="F545" s="501"/>
    </row>
    <row r="546" spans="1:6">
      <c r="A546" s="461"/>
      <c r="B546" s="458" t="s">
        <v>2309</v>
      </c>
      <c r="C546" s="458"/>
      <c r="D546" s="733"/>
      <c r="E546" s="500"/>
      <c r="F546" s="501"/>
    </row>
    <row r="547" spans="1:6">
      <c r="A547" s="461"/>
      <c r="B547" s="458" t="s">
        <v>2056</v>
      </c>
      <c r="C547" s="462"/>
      <c r="D547" s="718"/>
      <c r="E547" s="463"/>
      <c r="F547" s="463"/>
    </row>
    <row r="548" spans="1:6">
      <c r="A548" s="471"/>
      <c r="B548" s="458" t="s">
        <v>2310</v>
      </c>
      <c r="C548" s="458" t="s">
        <v>30</v>
      </c>
      <c r="D548" s="719">
        <v>1</v>
      </c>
      <c r="E548" s="464"/>
      <c r="F548" s="465">
        <f>D548*E548</f>
        <v>0</v>
      </c>
    </row>
    <row r="549" spans="1:6">
      <c r="A549" s="471"/>
      <c r="B549" s="458"/>
      <c r="C549" s="458"/>
      <c r="D549" s="719"/>
      <c r="E549" s="464"/>
      <c r="F549" s="465"/>
    </row>
    <row r="550" spans="1:6" ht="38.25">
      <c r="A550" s="529" t="s">
        <v>2311</v>
      </c>
      <c r="B550" s="526" t="s">
        <v>2312</v>
      </c>
      <c r="C550" s="458"/>
      <c r="D550" s="733"/>
      <c r="E550" s="500"/>
      <c r="F550" s="501"/>
    </row>
    <row r="551" spans="1:6">
      <c r="A551" s="461"/>
      <c r="B551" s="458" t="s">
        <v>2313</v>
      </c>
      <c r="C551" s="462"/>
      <c r="D551" s="718"/>
      <c r="E551" s="463"/>
      <c r="F551" s="463"/>
    </row>
    <row r="552" spans="1:6">
      <c r="A552" s="461"/>
      <c r="B552" s="458" t="s">
        <v>2056</v>
      </c>
      <c r="C552" s="462"/>
      <c r="D552" s="718"/>
      <c r="E552" s="463"/>
      <c r="F552" s="463"/>
    </row>
    <row r="553" spans="1:6">
      <c r="A553" s="529"/>
      <c r="B553" s="458" t="s">
        <v>2314</v>
      </c>
      <c r="C553" s="541" t="s">
        <v>30</v>
      </c>
      <c r="D553" s="733">
        <v>1</v>
      </c>
      <c r="E553" s="501"/>
      <c r="F553" s="465">
        <f>D553*E553</f>
        <v>0</v>
      </c>
    </row>
    <row r="554" spans="1:6">
      <c r="A554" s="529"/>
      <c r="B554" s="539"/>
      <c r="C554" s="458"/>
      <c r="D554" s="733"/>
      <c r="E554" s="500"/>
      <c r="F554" s="501"/>
    </row>
    <row r="555" spans="1:6" ht="102">
      <c r="A555" s="529" t="s">
        <v>1233</v>
      </c>
      <c r="B555" s="526" t="s">
        <v>2315</v>
      </c>
      <c r="C555" s="458"/>
      <c r="D555" s="733"/>
      <c r="E555" s="500"/>
      <c r="F555" s="501"/>
    </row>
    <row r="556" spans="1:6">
      <c r="A556" s="461"/>
      <c r="B556" s="19" t="s">
        <v>2316</v>
      </c>
      <c r="C556" s="462"/>
      <c r="D556" s="718"/>
      <c r="E556" s="463"/>
      <c r="F556" s="463"/>
    </row>
    <row r="557" spans="1:6">
      <c r="A557" s="461"/>
      <c r="B557" s="19" t="s">
        <v>2276</v>
      </c>
      <c r="C557" s="462"/>
      <c r="D557" s="718"/>
      <c r="E557" s="463"/>
      <c r="F557" s="463"/>
    </row>
    <row r="558" spans="1:6" ht="16.5">
      <c r="A558" s="529"/>
      <c r="B558" s="19" t="s">
        <v>2317</v>
      </c>
      <c r="C558" s="542"/>
      <c r="D558" s="743"/>
      <c r="E558" s="542"/>
      <c r="F558" s="542"/>
    </row>
    <row r="559" spans="1:6">
      <c r="A559" s="471"/>
      <c r="B559" s="19" t="s">
        <v>2246</v>
      </c>
      <c r="C559" s="458"/>
      <c r="D559" s="719"/>
      <c r="E559" s="464"/>
      <c r="F559" s="465"/>
    </row>
    <row r="560" spans="1:6">
      <c r="A560" s="461"/>
      <c r="B560" s="19" t="s">
        <v>2318</v>
      </c>
      <c r="C560" s="485" t="s">
        <v>30</v>
      </c>
      <c r="D560" s="733">
        <v>1</v>
      </c>
      <c r="E560" s="500"/>
      <c r="F560" s="563">
        <f>D560*E560</f>
        <v>0</v>
      </c>
    </row>
    <row r="561" spans="1:6">
      <c r="A561" s="543"/>
      <c r="B561" s="544"/>
      <c r="C561" s="544"/>
      <c r="D561" s="744"/>
      <c r="E561" s="545"/>
      <c r="F561" s="465"/>
    </row>
    <row r="562" spans="1:6" ht="192" customHeight="1">
      <c r="A562" s="543" t="s">
        <v>1235</v>
      </c>
      <c r="B562" s="546" t="s">
        <v>3064</v>
      </c>
      <c r="C562" s="544"/>
      <c r="D562" s="745"/>
      <c r="E562" s="545"/>
      <c r="F562" s="465"/>
    </row>
    <row r="563" spans="1:6" ht="102">
      <c r="A563" s="543"/>
      <c r="B563" s="546" t="s">
        <v>2319</v>
      </c>
      <c r="C563" s="458"/>
      <c r="D563" s="724"/>
      <c r="E563" s="464"/>
      <c r="F563" s="465"/>
    </row>
    <row r="564" spans="1:6">
      <c r="A564" s="543"/>
      <c r="B564" s="547" t="s">
        <v>2320</v>
      </c>
      <c r="C564" s="485" t="s">
        <v>30</v>
      </c>
      <c r="D564" s="733">
        <v>1</v>
      </c>
      <c r="E564" s="500"/>
      <c r="F564" s="563">
        <f>D564*E564</f>
        <v>0</v>
      </c>
    </row>
    <row r="565" spans="1:6">
      <c r="A565" s="543"/>
      <c r="B565" s="547"/>
      <c r="C565" s="548"/>
      <c r="D565" s="746"/>
      <c r="E565" s="549"/>
      <c r="F565" s="549"/>
    </row>
    <row r="566" spans="1:6">
      <c r="A566" s="461"/>
      <c r="B566" s="458"/>
      <c r="C566" s="462"/>
      <c r="D566" s="718"/>
      <c r="E566" s="463"/>
      <c r="F566" s="463"/>
    </row>
    <row r="567" spans="1:6" ht="38.25">
      <c r="A567" s="502" t="s">
        <v>1237</v>
      </c>
      <c r="B567" s="401" t="s">
        <v>2321</v>
      </c>
      <c r="C567" s="485" t="s">
        <v>91</v>
      </c>
      <c r="D567" s="719">
        <v>8.5</v>
      </c>
      <c r="E567" s="464"/>
      <c r="F567" s="465">
        <f>D567*E567</f>
        <v>0</v>
      </c>
    </row>
    <row r="568" spans="1:6">
      <c r="A568" s="471"/>
      <c r="B568" s="458"/>
      <c r="C568" s="458"/>
      <c r="D568" s="719"/>
      <c r="E568" s="550"/>
      <c r="F568" s="551"/>
    </row>
    <row r="569" spans="1:6" ht="25.5">
      <c r="A569" s="502" t="s">
        <v>1239</v>
      </c>
      <c r="B569" s="401" t="s">
        <v>2322</v>
      </c>
      <c r="C569" s="485" t="s">
        <v>91</v>
      </c>
      <c r="D569" s="719">
        <v>5.3</v>
      </c>
      <c r="E569" s="464"/>
      <c r="F569" s="465">
        <f t="shared" ref="F569:F573" si="9">D569*E569</f>
        <v>0</v>
      </c>
    </row>
    <row r="570" spans="1:6">
      <c r="A570" s="471"/>
      <c r="B570" s="458"/>
      <c r="C570" s="458"/>
      <c r="D570" s="719"/>
      <c r="E570" s="550"/>
      <c r="F570" s="551"/>
    </row>
    <row r="571" spans="1:6" ht="38.25">
      <c r="A571" s="502" t="s">
        <v>1241</v>
      </c>
      <c r="B571" s="401" t="s">
        <v>2323</v>
      </c>
      <c r="C571" s="485" t="s">
        <v>91</v>
      </c>
      <c r="D571" s="719">
        <v>6.8</v>
      </c>
      <c r="E571" s="464"/>
      <c r="F571" s="465">
        <f t="shared" si="9"/>
        <v>0</v>
      </c>
    </row>
    <row r="572" spans="1:6">
      <c r="A572" s="471"/>
      <c r="B572" s="458"/>
      <c r="C572" s="458"/>
      <c r="D572" s="719"/>
      <c r="E572" s="550"/>
      <c r="F572" s="551"/>
    </row>
    <row r="573" spans="1:6" ht="25.5">
      <c r="A573" s="502" t="s">
        <v>1243</v>
      </c>
      <c r="B573" s="401" t="s">
        <v>2324</v>
      </c>
      <c r="C573" s="485" t="s">
        <v>30</v>
      </c>
      <c r="D573" s="719">
        <v>1</v>
      </c>
      <c r="E573" s="464"/>
      <c r="F573" s="465">
        <f t="shared" si="9"/>
        <v>0</v>
      </c>
    </row>
    <row r="574" spans="1:6">
      <c r="A574" s="502"/>
      <c r="B574" s="401"/>
      <c r="C574" s="458"/>
      <c r="D574" s="733"/>
      <c r="E574" s="464"/>
      <c r="F574" s="465"/>
    </row>
    <row r="575" spans="1:6" ht="38.25">
      <c r="A575" s="502" t="s">
        <v>1245</v>
      </c>
      <c r="B575" s="393" t="s">
        <v>2325</v>
      </c>
      <c r="C575" s="458"/>
      <c r="D575" s="733"/>
      <c r="E575" s="500"/>
      <c r="F575" s="501"/>
    </row>
    <row r="576" spans="1:6">
      <c r="A576" s="502"/>
      <c r="B576" s="397" t="s">
        <v>2179</v>
      </c>
      <c r="C576" s="458" t="s">
        <v>102</v>
      </c>
      <c r="D576" s="733">
        <v>35</v>
      </c>
      <c r="E576" s="500"/>
      <c r="F576" s="563">
        <f>D576*E576</f>
        <v>0</v>
      </c>
    </row>
    <row r="577" spans="1:6">
      <c r="A577" s="471"/>
      <c r="B577" s="458"/>
      <c r="C577" s="458"/>
      <c r="D577" s="719"/>
      <c r="E577" s="464"/>
      <c r="F577" s="465"/>
    </row>
    <row r="578" spans="1:6" ht="102">
      <c r="A578" s="502" t="s">
        <v>1247</v>
      </c>
      <c r="B578" s="393" t="s">
        <v>2178</v>
      </c>
      <c r="C578" s="458"/>
      <c r="D578" s="733"/>
      <c r="E578" s="500"/>
      <c r="F578" s="501"/>
    </row>
    <row r="579" spans="1:6">
      <c r="A579" s="502"/>
      <c r="B579" s="397" t="s">
        <v>2179</v>
      </c>
      <c r="C579" s="458" t="s">
        <v>102</v>
      </c>
      <c r="D579" s="733">
        <v>125</v>
      </c>
      <c r="E579" s="500"/>
      <c r="F579" s="563">
        <f>D579*E579</f>
        <v>0</v>
      </c>
    </row>
    <row r="580" spans="1:6">
      <c r="A580" s="502"/>
      <c r="B580" s="397"/>
      <c r="C580" s="458"/>
      <c r="D580" s="733"/>
      <c r="E580" s="500"/>
      <c r="F580" s="501"/>
    </row>
    <row r="581" spans="1:6" ht="78" customHeight="1">
      <c r="A581" s="502" t="s">
        <v>1249</v>
      </c>
      <c r="B581" s="499" t="s">
        <v>2177</v>
      </c>
      <c r="C581" s="485" t="s">
        <v>30</v>
      </c>
      <c r="D581" s="733">
        <v>12</v>
      </c>
      <c r="E581" s="500"/>
      <c r="F581" s="563">
        <f>D581*E581</f>
        <v>0</v>
      </c>
    </row>
    <row r="582" spans="1:6">
      <c r="A582" s="398"/>
      <c r="B582" s="399"/>
      <c r="C582" s="458"/>
      <c r="D582" s="733"/>
      <c r="E582" s="500"/>
      <c r="F582" s="563"/>
    </row>
    <row r="583" spans="1:6" ht="25.5">
      <c r="A583" s="502" t="s">
        <v>2326</v>
      </c>
      <c r="B583" s="64" t="s">
        <v>2180</v>
      </c>
      <c r="C583" s="485" t="s">
        <v>30</v>
      </c>
      <c r="D583" s="733">
        <v>1</v>
      </c>
      <c r="E583" s="500"/>
      <c r="F583" s="563">
        <f>D583*E583</f>
        <v>0</v>
      </c>
    </row>
    <row r="584" spans="1:6">
      <c r="A584" s="481"/>
      <c r="B584" s="19"/>
      <c r="C584" s="482"/>
      <c r="D584" s="731"/>
      <c r="E584" s="483"/>
      <c r="F584" s="483"/>
    </row>
    <row r="585" spans="1:6" ht="25.5">
      <c r="A585" s="481">
        <v>44</v>
      </c>
      <c r="B585" s="19" t="s">
        <v>2173</v>
      </c>
      <c r="C585" s="496" t="s">
        <v>30</v>
      </c>
      <c r="D585" s="732">
        <v>1</v>
      </c>
      <c r="E585" s="497"/>
      <c r="F585" s="662">
        <f>SUM(D585*E585)</f>
        <v>0</v>
      </c>
    </row>
    <row r="586" spans="1:6">
      <c r="A586" s="398"/>
      <c r="B586" s="399"/>
      <c r="C586" s="458"/>
      <c r="D586" s="733"/>
      <c r="E586" s="500"/>
      <c r="F586" s="501"/>
    </row>
    <row r="587" spans="1:6" ht="25.5">
      <c r="A587" s="502" t="s">
        <v>2327</v>
      </c>
      <c r="B587" s="401" t="s">
        <v>2328</v>
      </c>
      <c r="C587" s="402"/>
      <c r="D587" s="747"/>
      <c r="E587" s="403"/>
      <c r="F587" s="403"/>
    </row>
    <row r="588" spans="1:6">
      <c r="A588" s="502"/>
      <c r="B588" s="397" t="s">
        <v>2182</v>
      </c>
      <c r="C588" s="458"/>
      <c r="D588" s="733"/>
      <c r="E588" s="500"/>
      <c r="F588" s="501"/>
    </row>
    <row r="589" spans="1:6">
      <c r="A589" s="502"/>
      <c r="B589" s="404"/>
      <c r="C589" s="458"/>
      <c r="D589" s="733"/>
      <c r="E589" s="500"/>
      <c r="F589" s="501"/>
    </row>
    <row r="590" spans="1:6" ht="25.5">
      <c r="A590" s="502" t="s">
        <v>2329</v>
      </c>
      <c r="B590" s="64" t="s">
        <v>2330</v>
      </c>
      <c r="C590" s="458"/>
      <c r="D590" s="733"/>
      <c r="E590" s="500"/>
      <c r="F590" s="501"/>
    </row>
    <row r="591" spans="1:6">
      <c r="A591" s="502"/>
      <c r="B591" s="397" t="s">
        <v>2182</v>
      </c>
      <c r="C591" s="458"/>
      <c r="D591" s="733"/>
      <c r="E591" s="500"/>
      <c r="F591" s="501"/>
    </row>
    <row r="592" spans="1:6">
      <c r="A592" s="398"/>
      <c r="B592" s="399"/>
      <c r="C592" s="458"/>
      <c r="D592" s="733"/>
      <c r="E592" s="500"/>
      <c r="F592" s="501"/>
    </row>
    <row r="593" spans="1:6" ht="38.25">
      <c r="A593" s="502" t="s">
        <v>2331</v>
      </c>
      <c r="B593" s="64" t="s">
        <v>2181</v>
      </c>
      <c r="C593" s="458"/>
      <c r="D593" s="733"/>
      <c r="E593" s="500"/>
      <c r="F593" s="501"/>
    </row>
    <row r="594" spans="1:6">
      <c r="A594" s="398"/>
      <c r="B594" s="397" t="s">
        <v>2182</v>
      </c>
      <c r="C594" s="458"/>
      <c r="D594" s="733"/>
      <c r="E594" s="500"/>
      <c r="F594" s="501"/>
    </row>
    <row r="595" spans="1:6">
      <c r="A595" s="398"/>
      <c r="B595" s="399"/>
      <c r="C595" s="458"/>
      <c r="D595" s="733"/>
      <c r="E595" s="500"/>
      <c r="F595" s="501"/>
    </row>
    <row r="596" spans="1:6">
      <c r="A596" s="502" t="s">
        <v>2332</v>
      </c>
      <c r="B596" s="64" t="s">
        <v>2183</v>
      </c>
      <c r="C596" s="458"/>
      <c r="D596" s="733"/>
      <c r="E596" s="500"/>
      <c r="F596" s="501"/>
    </row>
    <row r="597" spans="1:6">
      <c r="A597" s="398"/>
      <c r="B597" s="397" t="s">
        <v>2182</v>
      </c>
      <c r="C597" s="458"/>
      <c r="D597" s="733"/>
      <c r="E597" s="500"/>
      <c r="F597" s="501"/>
    </row>
    <row r="598" spans="1:6">
      <c r="A598" s="398"/>
      <c r="B598" s="399"/>
      <c r="C598" s="458"/>
      <c r="D598" s="733"/>
      <c r="E598" s="500"/>
      <c r="F598" s="501"/>
    </row>
    <row r="599" spans="1:6">
      <c r="A599" s="502" t="s">
        <v>2333</v>
      </c>
      <c r="B599" s="669" t="s">
        <v>2334</v>
      </c>
      <c r="C599" s="458"/>
      <c r="D599" s="733"/>
      <c r="E599" s="500"/>
      <c r="F599" s="501"/>
    </row>
    <row r="600" spans="1:6">
      <c r="A600" s="405"/>
      <c r="B600" s="669" t="s">
        <v>2335</v>
      </c>
      <c r="C600" s="458"/>
      <c r="D600" s="733"/>
      <c r="E600" s="500"/>
      <c r="F600" s="501"/>
    </row>
    <row r="601" spans="1:6">
      <c r="A601" s="405"/>
      <c r="B601" s="669" t="s">
        <v>2336</v>
      </c>
      <c r="C601" s="458"/>
      <c r="D601" s="733"/>
      <c r="E601" s="500"/>
      <c r="F601" s="501"/>
    </row>
    <row r="602" spans="1:6" ht="25.5">
      <c r="A602" s="405"/>
      <c r="B602" s="669" t="s">
        <v>2337</v>
      </c>
      <c r="C602" s="458"/>
      <c r="D602" s="733"/>
      <c r="E602" s="500"/>
      <c r="F602" s="501"/>
    </row>
    <row r="603" spans="1:6">
      <c r="A603" s="405"/>
      <c r="B603" s="669" t="s">
        <v>2338</v>
      </c>
      <c r="C603" s="458"/>
      <c r="D603" s="733"/>
      <c r="E603" s="500"/>
      <c r="F603" s="501"/>
    </row>
    <row r="604" spans="1:6">
      <c r="A604" s="405"/>
      <c r="B604" s="669" t="s">
        <v>2339</v>
      </c>
      <c r="C604" s="458"/>
      <c r="D604" s="733"/>
      <c r="E604" s="500"/>
      <c r="F604" s="501"/>
    </row>
    <row r="605" spans="1:6">
      <c r="A605" s="405"/>
      <c r="B605" s="669" t="s">
        <v>2340</v>
      </c>
      <c r="C605" s="458"/>
      <c r="D605" s="733"/>
      <c r="E605" s="500"/>
      <c r="F605" s="501"/>
    </row>
    <row r="606" spans="1:6">
      <c r="A606" s="405"/>
      <c r="B606" s="669" t="s">
        <v>2341</v>
      </c>
      <c r="C606" s="458"/>
      <c r="D606" s="733"/>
      <c r="E606" s="500"/>
      <c r="F606" s="501"/>
    </row>
    <row r="607" spans="1:6">
      <c r="A607" s="405"/>
      <c r="B607" s="669" t="s">
        <v>2342</v>
      </c>
      <c r="C607" s="458"/>
      <c r="D607" s="733"/>
      <c r="E607" s="500"/>
      <c r="F607" s="501"/>
    </row>
    <row r="608" spans="1:6">
      <c r="A608" s="405"/>
      <c r="B608" s="669" t="s">
        <v>2343</v>
      </c>
      <c r="C608" s="458"/>
      <c r="D608" s="733"/>
      <c r="E608" s="500"/>
      <c r="F608" s="501"/>
    </row>
    <row r="609" spans="1:6">
      <c r="A609" s="405"/>
      <c r="B609" s="669" t="s">
        <v>2344</v>
      </c>
      <c r="C609" s="458"/>
      <c r="D609" s="733"/>
      <c r="E609" s="500"/>
      <c r="F609" s="501"/>
    </row>
    <row r="610" spans="1:6" ht="25.5">
      <c r="A610" s="405"/>
      <c r="B610" s="669" t="s">
        <v>2345</v>
      </c>
      <c r="C610" s="458"/>
      <c r="D610" s="733"/>
      <c r="E610" s="500"/>
      <c r="F610" s="501"/>
    </row>
    <row r="611" spans="1:6">
      <c r="A611" s="405"/>
      <c r="B611" s="669" t="s">
        <v>2340</v>
      </c>
      <c r="C611" s="458"/>
      <c r="D611" s="733"/>
      <c r="E611" s="500"/>
      <c r="F611" s="501"/>
    </row>
    <row r="612" spans="1:6">
      <c r="A612" s="405"/>
      <c r="B612" s="669" t="s">
        <v>2346</v>
      </c>
      <c r="C612" s="458"/>
      <c r="D612" s="733"/>
      <c r="E612" s="500"/>
      <c r="F612" s="563"/>
    </row>
    <row r="613" spans="1:6">
      <c r="A613" s="398"/>
      <c r="B613" s="675" t="s">
        <v>2182</v>
      </c>
      <c r="C613" s="458"/>
      <c r="D613" s="733"/>
      <c r="E613" s="500"/>
      <c r="F613" s="501"/>
    </row>
    <row r="614" spans="1:6">
      <c r="A614" s="455"/>
      <c r="B614" s="456"/>
      <c r="C614" s="434"/>
      <c r="D614" s="716"/>
      <c r="E614" s="457"/>
      <c r="F614" s="390"/>
    </row>
    <row r="615" spans="1:6">
      <c r="A615" s="510"/>
      <c r="B615" s="510" t="s">
        <v>2347</v>
      </c>
      <c r="C615" s="511"/>
      <c r="D615" s="735"/>
      <c r="E615" s="512"/>
      <c r="F615" s="759">
        <f>SUM(F304:F613)</f>
        <v>0</v>
      </c>
    </row>
    <row r="616" spans="1:6">
      <c r="A616" s="455"/>
      <c r="B616" s="456"/>
      <c r="C616" s="434"/>
      <c r="D616" s="716"/>
      <c r="E616" s="457"/>
      <c r="F616" s="390"/>
    </row>
    <row r="617" spans="1:6">
      <c r="A617" s="450" t="s">
        <v>2050</v>
      </c>
      <c r="B617" s="451" t="s">
        <v>2051</v>
      </c>
      <c r="C617" s="450" t="s">
        <v>1920</v>
      </c>
      <c r="D617" s="714" t="s">
        <v>50</v>
      </c>
      <c r="E617" s="452" t="s">
        <v>3236</v>
      </c>
      <c r="F617" s="452" t="s">
        <v>2052</v>
      </c>
    </row>
    <row r="618" spans="1:6">
      <c r="A618" s="450" t="s">
        <v>2041</v>
      </c>
      <c r="B618" s="450" t="s">
        <v>2042</v>
      </c>
      <c r="C618" s="451"/>
      <c r="D618" s="715"/>
      <c r="E618" s="457"/>
      <c r="F618" s="390"/>
    </row>
    <row r="619" spans="1:6">
      <c r="A619" s="552"/>
      <c r="B619" s="552"/>
      <c r="C619" s="552"/>
      <c r="D619" s="748"/>
      <c r="E619" s="457"/>
      <c r="F619" s="390"/>
    </row>
    <row r="620" spans="1:6" ht="38.25">
      <c r="A620" s="553" t="s">
        <v>61</v>
      </c>
      <c r="B620" s="456" t="s">
        <v>2348</v>
      </c>
      <c r="C620" s="406"/>
      <c r="D620" s="749"/>
      <c r="E620" s="407"/>
      <c r="F620" s="407"/>
    </row>
    <row r="621" spans="1:6" ht="51">
      <c r="A621" s="553"/>
      <c r="B621" s="456" t="s">
        <v>2349</v>
      </c>
      <c r="C621" s="406"/>
      <c r="D621" s="749"/>
      <c r="E621" s="407"/>
      <c r="F621" s="407"/>
    </row>
    <row r="622" spans="1:6">
      <c r="A622" s="553"/>
      <c r="B622" s="456" t="s">
        <v>2350</v>
      </c>
      <c r="C622" s="406"/>
      <c r="D622" s="749"/>
      <c r="E622" s="407"/>
      <c r="F622" s="407"/>
    </row>
    <row r="623" spans="1:6" ht="25.5">
      <c r="A623" s="553"/>
      <c r="B623" s="456" t="s">
        <v>2351</v>
      </c>
      <c r="C623" s="406"/>
      <c r="D623" s="749"/>
      <c r="E623" s="407"/>
      <c r="F623" s="407"/>
    </row>
    <row r="624" spans="1:6">
      <c r="A624" s="553"/>
      <c r="B624" s="456" t="s">
        <v>2352</v>
      </c>
      <c r="C624" s="406"/>
      <c r="D624" s="749"/>
      <c r="E624" s="407"/>
      <c r="F624" s="407"/>
    </row>
    <row r="625" spans="1:6">
      <c r="A625" s="553"/>
      <c r="B625" s="456" t="s">
        <v>2353</v>
      </c>
      <c r="C625" s="406"/>
      <c r="D625" s="749"/>
      <c r="E625" s="407"/>
      <c r="F625" s="407"/>
    </row>
    <row r="626" spans="1:6" ht="25.5">
      <c r="A626" s="553"/>
      <c r="B626" s="456" t="s">
        <v>2354</v>
      </c>
      <c r="C626" s="406"/>
      <c r="D626" s="749"/>
      <c r="E626" s="407"/>
      <c r="F626" s="407"/>
    </row>
    <row r="627" spans="1:6">
      <c r="A627" s="553"/>
      <c r="B627" s="456" t="s">
        <v>2355</v>
      </c>
      <c r="C627" s="406"/>
      <c r="D627" s="749"/>
      <c r="E627" s="407"/>
      <c r="F627" s="407"/>
    </row>
    <row r="628" spans="1:6" ht="51">
      <c r="A628" s="553"/>
      <c r="B628" s="456" t="s">
        <v>2356</v>
      </c>
      <c r="C628" s="406"/>
      <c r="D628" s="749"/>
      <c r="E628" s="407"/>
      <c r="F628" s="407"/>
    </row>
    <row r="629" spans="1:6" ht="38.25">
      <c r="A629" s="553"/>
      <c r="B629" s="456" t="s">
        <v>2357</v>
      </c>
      <c r="C629" s="406"/>
      <c r="D629" s="749"/>
      <c r="E629" s="407"/>
      <c r="F629" s="407"/>
    </row>
    <row r="630" spans="1:6">
      <c r="A630" s="553"/>
      <c r="B630" s="456" t="s">
        <v>2358</v>
      </c>
      <c r="C630" s="406"/>
      <c r="D630" s="749"/>
      <c r="E630" s="407"/>
      <c r="F630" s="407"/>
    </row>
    <row r="631" spans="1:6" ht="25.5">
      <c r="A631" s="553"/>
      <c r="B631" s="456" t="s">
        <v>2359</v>
      </c>
      <c r="C631" s="406"/>
      <c r="D631" s="749"/>
      <c r="E631" s="407"/>
      <c r="F631" s="407"/>
    </row>
    <row r="632" spans="1:6" ht="25.5">
      <c r="A632" s="553"/>
      <c r="B632" s="456" t="s">
        <v>2360</v>
      </c>
      <c r="C632" s="406"/>
      <c r="D632" s="749"/>
      <c r="E632" s="407"/>
      <c r="F632" s="407"/>
    </row>
    <row r="633" spans="1:6">
      <c r="A633" s="553"/>
      <c r="B633" s="456" t="s">
        <v>2361</v>
      </c>
      <c r="C633" s="406"/>
      <c r="D633" s="749"/>
      <c r="E633" s="407"/>
      <c r="F633" s="407"/>
    </row>
    <row r="634" spans="1:6">
      <c r="A634" s="553"/>
      <c r="B634" s="456" t="s">
        <v>2362</v>
      </c>
      <c r="C634" s="406"/>
      <c r="D634" s="749"/>
      <c r="E634" s="407"/>
      <c r="F634" s="407"/>
    </row>
    <row r="635" spans="1:6">
      <c r="A635" s="553"/>
      <c r="B635" s="456" t="s">
        <v>2363</v>
      </c>
      <c r="C635" s="406"/>
      <c r="D635" s="749"/>
      <c r="E635" s="407"/>
      <c r="F635" s="407"/>
    </row>
    <row r="636" spans="1:6" ht="25.5">
      <c r="A636" s="553"/>
      <c r="B636" s="456" t="s">
        <v>2364</v>
      </c>
      <c r="C636" s="406"/>
      <c r="D636" s="749"/>
      <c r="E636" s="407"/>
      <c r="F636" s="407"/>
    </row>
    <row r="637" spans="1:6">
      <c r="A637" s="553"/>
      <c r="B637" s="456" t="s">
        <v>2365</v>
      </c>
      <c r="C637" s="406"/>
      <c r="D637" s="749"/>
      <c r="E637" s="407"/>
      <c r="F637" s="407"/>
    </row>
    <row r="638" spans="1:6">
      <c r="A638" s="553"/>
      <c r="B638" s="456" t="s">
        <v>2366</v>
      </c>
      <c r="C638" s="406"/>
      <c r="D638" s="749"/>
      <c r="E638" s="407"/>
      <c r="F638" s="407"/>
    </row>
    <row r="639" spans="1:6">
      <c r="A639" s="553"/>
      <c r="B639" s="456" t="s">
        <v>2367</v>
      </c>
      <c r="C639" s="406"/>
      <c r="D639" s="749"/>
      <c r="E639" s="407"/>
      <c r="F639" s="407"/>
    </row>
    <row r="640" spans="1:6">
      <c r="A640" s="553"/>
      <c r="B640" s="456" t="s">
        <v>2368</v>
      </c>
      <c r="C640" s="406"/>
      <c r="D640" s="749"/>
      <c r="E640" s="407"/>
      <c r="F640" s="407"/>
    </row>
    <row r="641" spans="1:6" ht="78" customHeight="1">
      <c r="A641" s="553"/>
      <c r="B641" s="456" t="s">
        <v>2369</v>
      </c>
      <c r="C641" s="406"/>
      <c r="D641" s="749"/>
      <c r="E641" s="407"/>
      <c r="F641" s="407"/>
    </row>
    <row r="642" spans="1:6">
      <c r="A642" s="553"/>
      <c r="B642" s="456" t="s">
        <v>2370</v>
      </c>
      <c r="C642" s="406"/>
      <c r="D642" s="749"/>
      <c r="E642" s="407"/>
      <c r="F642" s="407"/>
    </row>
    <row r="643" spans="1:6">
      <c r="A643" s="553"/>
      <c r="B643" s="456" t="s">
        <v>2371</v>
      </c>
      <c r="C643" s="406"/>
      <c r="D643" s="749"/>
      <c r="E643" s="407"/>
      <c r="F643" s="407"/>
    </row>
    <row r="644" spans="1:6" ht="25.5">
      <c r="A644" s="553"/>
      <c r="B644" s="456" t="s">
        <v>2372</v>
      </c>
      <c r="C644" s="406"/>
      <c r="D644" s="749"/>
      <c r="E644" s="407"/>
      <c r="F644" s="407"/>
    </row>
    <row r="645" spans="1:6" ht="38.25">
      <c r="A645" s="553"/>
      <c r="B645" s="456" t="s">
        <v>2373</v>
      </c>
      <c r="C645" s="406"/>
      <c r="D645" s="749"/>
      <c r="E645" s="407"/>
      <c r="F645" s="407"/>
    </row>
    <row r="646" spans="1:6" ht="51">
      <c r="A646" s="553"/>
      <c r="B646" s="456" t="s">
        <v>2374</v>
      </c>
      <c r="C646" s="406"/>
      <c r="D646" s="749"/>
      <c r="E646" s="407"/>
      <c r="F646" s="407"/>
    </row>
    <row r="647" spans="1:6">
      <c r="A647" s="553"/>
      <c r="B647" s="456" t="s">
        <v>2375</v>
      </c>
      <c r="C647" s="406"/>
      <c r="D647" s="749"/>
      <c r="E647" s="407"/>
      <c r="F647" s="407"/>
    </row>
    <row r="648" spans="1:6">
      <c r="A648" s="553"/>
      <c r="B648" s="456" t="s">
        <v>2376</v>
      </c>
      <c r="C648" s="406"/>
      <c r="D648" s="749"/>
      <c r="E648" s="407"/>
      <c r="F648" s="407"/>
    </row>
    <row r="649" spans="1:6">
      <c r="A649" s="553"/>
      <c r="B649" s="456" t="s">
        <v>2377</v>
      </c>
      <c r="C649" s="406"/>
      <c r="D649" s="749"/>
      <c r="E649" s="407"/>
      <c r="F649" s="407"/>
    </row>
    <row r="650" spans="1:6">
      <c r="A650" s="553"/>
      <c r="B650" s="456" t="s">
        <v>2378</v>
      </c>
      <c r="C650" s="406"/>
      <c r="D650" s="749"/>
      <c r="E650" s="407"/>
      <c r="F650" s="407"/>
    </row>
    <row r="651" spans="1:6">
      <c r="A651" s="553"/>
      <c r="B651" s="456" t="s">
        <v>2379</v>
      </c>
      <c r="C651" s="406"/>
      <c r="D651" s="749"/>
      <c r="E651" s="407"/>
      <c r="F651" s="407"/>
    </row>
    <row r="652" spans="1:6">
      <c r="A652" s="553"/>
      <c r="B652" s="456" t="s">
        <v>2380</v>
      </c>
      <c r="C652" s="406"/>
      <c r="D652" s="749"/>
      <c r="E652" s="407"/>
      <c r="F652" s="407"/>
    </row>
    <row r="653" spans="1:6">
      <c r="A653" s="553"/>
      <c r="B653" s="456" t="s">
        <v>2381</v>
      </c>
      <c r="C653" s="406"/>
      <c r="D653" s="749"/>
      <c r="E653" s="407"/>
      <c r="F653" s="407"/>
    </row>
    <row r="654" spans="1:6">
      <c r="A654" s="553"/>
      <c r="B654" s="456" t="s">
        <v>2382</v>
      </c>
      <c r="C654" s="406"/>
      <c r="D654" s="749"/>
      <c r="E654" s="407"/>
      <c r="F654" s="407"/>
    </row>
    <row r="655" spans="1:6">
      <c r="A655" s="553"/>
      <c r="B655" s="456" t="s">
        <v>2383</v>
      </c>
      <c r="C655" s="406"/>
      <c r="D655" s="749"/>
      <c r="E655" s="407"/>
      <c r="F655" s="407"/>
    </row>
    <row r="656" spans="1:6">
      <c r="A656" s="553"/>
      <c r="B656" s="456" t="s">
        <v>2384</v>
      </c>
      <c r="C656" s="406"/>
      <c r="D656" s="749"/>
      <c r="E656" s="407"/>
      <c r="F656" s="407"/>
    </row>
    <row r="657" spans="1:6">
      <c r="A657" s="553"/>
      <c r="B657" s="456" t="s">
        <v>2385</v>
      </c>
      <c r="C657" s="406"/>
      <c r="D657" s="749"/>
      <c r="E657" s="407"/>
      <c r="F657" s="407"/>
    </row>
    <row r="658" spans="1:6">
      <c r="A658" s="553"/>
      <c r="B658" s="456" t="s">
        <v>2386</v>
      </c>
      <c r="C658" s="406"/>
      <c r="D658" s="749"/>
      <c r="E658" s="407"/>
      <c r="F658" s="407"/>
    </row>
    <row r="659" spans="1:6">
      <c r="A659" s="553"/>
      <c r="B659" s="456" t="s">
        <v>2387</v>
      </c>
      <c r="C659" s="406"/>
      <c r="D659" s="749"/>
      <c r="E659" s="407"/>
      <c r="F659" s="407"/>
    </row>
    <row r="660" spans="1:6">
      <c r="A660" s="553"/>
      <c r="B660" s="456" t="s">
        <v>2385</v>
      </c>
      <c r="C660" s="406"/>
      <c r="D660" s="749"/>
      <c r="E660" s="407"/>
      <c r="F660" s="407"/>
    </row>
    <row r="661" spans="1:6">
      <c r="A661" s="553"/>
      <c r="B661" s="456" t="s">
        <v>2388</v>
      </c>
      <c r="C661" s="406"/>
      <c r="D661" s="749"/>
      <c r="E661" s="407"/>
      <c r="F661" s="407"/>
    </row>
    <row r="662" spans="1:6">
      <c r="A662" s="553"/>
      <c r="B662" s="456" t="s">
        <v>2389</v>
      </c>
      <c r="C662" s="406"/>
      <c r="D662" s="749"/>
      <c r="E662" s="407"/>
      <c r="F662" s="407"/>
    </row>
    <row r="663" spans="1:6">
      <c r="A663" s="553"/>
      <c r="B663" s="456" t="s">
        <v>2390</v>
      </c>
      <c r="C663" s="406"/>
      <c r="D663" s="749"/>
      <c r="E663" s="407"/>
      <c r="F663" s="407"/>
    </row>
    <row r="664" spans="1:6">
      <c r="A664" s="553"/>
      <c r="B664" s="456" t="s">
        <v>2391</v>
      </c>
      <c r="C664" s="406"/>
      <c r="D664" s="749"/>
      <c r="E664" s="407"/>
      <c r="F664" s="407"/>
    </row>
    <row r="665" spans="1:6">
      <c r="A665" s="553"/>
      <c r="B665" s="456" t="s">
        <v>2392</v>
      </c>
      <c r="C665" s="406"/>
      <c r="D665" s="749"/>
      <c r="E665" s="407"/>
      <c r="F665" s="407"/>
    </row>
    <row r="666" spans="1:6">
      <c r="A666" s="553"/>
      <c r="B666" s="456" t="s">
        <v>2393</v>
      </c>
      <c r="C666" s="406"/>
      <c r="D666" s="749"/>
      <c r="E666" s="407"/>
      <c r="F666" s="407"/>
    </row>
    <row r="667" spans="1:6">
      <c r="A667" s="553"/>
      <c r="B667" s="456" t="s">
        <v>2394</v>
      </c>
      <c r="C667" s="406"/>
      <c r="D667" s="749"/>
      <c r="E667" s="407"/>
      <c r="F667" s="407"/>
    </row>
    <row r="668" spans="1:6">
      <c r="A668" s="553"/>
      <c r="B668" s="456" t="s">
        <v>2395</v>
      </c>
      <c r="C668" s="406"/>
      <c r="D668" s="749"/>
      <c r="E668" s="407"/>
      <c r="F668" s="407"/>
    </row>
    <row r="669" spans="1:6">
      <c r="A669" s="553"/>
      <c r="B669" s="456" t="s">
        <v>2396</v>
      </c>
      <c r="C669" s="406"/>
      <c r="D669" s="749"/>
      <c r="E669" s="407"/>
      <c r="F669" s="407"/>
    </row>
    <row r="670" spans="1:6">
      <c r="A670" s="553"/>
      <c r="B670" s="456" t="s">
        <v>2397</v>
      </c>
      <c r="C670" s="406"/>
      <c r="D670" s="749"/>
      <c r="E670" s="407"/>
      <c r="F670" s="407"/>
    </row>
    <row r="671" spans="1:6">
      <c r="A671" s="553"/>
      <c r="B671" s="456" t="s">
        <v>2393</v>
      </c>
      <c r="C671" s="406"/>
      <c r="D671" s="749"/>
      <c r="E671" s="407"/>
      <c r="F671" s="407"/>
    </row>
    <row r="672" spans="1:6">
      <c r="A672" s="553"/>
      <c r="B672" s="456" t="s">
        <v>2394</v>
      </c>
      <c r="C672" s="406"/>
      <c r="D672" s="749"/>
      <c r="E672" s="407"/>
      <c r="F672" s="407"/>
    </row>
    <row r="673" spans="1:6">
      <c r="A673" s="553"/>
      <c r="B673" s="456" t="s">
        <v>2398</v>
      </c>
      <c r="C673" s="406"/>
      <c r="D673" s="749"/>
      <c r="E673" s="407"/>
      <c r="F673" s="407"/>
    </row>
    <row r="674" spans="1:6">
      <c r="A674" s="553"/>
      <c r="B674" s="456" t="s">
        <v>2396</v>
      </c>
      <c r="C674" s="406"/>
      <c r="D674" s="749"/>
      <c r="E674" s="407"/>
      <c r="F674" s="407"/>
    </row>
    <row r="675" spans="1:6">
      <c r="A675" s="553"/>
      <c r="B675" s="456" t="s">
        <v>2399</v>
      </c>
      <c r="C675" s="406"/>
      <c r="D675" s="749"/>
      <c r="E675" s="407"/>
      <c r="F675" s="407"/>
    </row>
    <row r="676" spans="1:6">
      <c r="A676" s="553"/>
      <c r="B676" s="456"/>
      <c r="C676" s="406"/>
      <c r="D676" s="749"/>
      <c r="E676" s="407"/>
      <c r="F676" s="407"/>
    </row>
    <row r="677" spans="1:6">
      <c r="A677" s="553"/>
      <c r="B677" s="456" t="s">
        <v>2400</v>
      </c>
      <c r="C677" s="406"/>
      <c r="D677" s="749"/>
      <c r="E677" s="407"/>
      <c r="F677" s="407"/>
    </row>
    <row r="678" spans="1:6">
      <c r="A678" s="553"/>
      <c r="B678" s="456" t="s">
        <v>2401</v>
      </c>
      <c r="C678" s="406"/>
      <c r="D678" s="749"/>
      <c r="E678" s="407"/>
      <c r="F678" s="407"/>
    </row>
    <row r="679" spans="1:6">
      <c r="A679" s="553"/>
      <c r="B679" s="456" t="s">
        <v>2402</v>
      </c>
      <c r="C679" s="406"/>
      <c r="D679" s="749"/>
      <c r="E679" s="407"/>
      <c r="F679" s="407"/>
    </row>
    <row r="680" spans="1:6">
      <c r="A680" s="553"/>
      <c r="B680" s="456"/>
      <c r="C680" s="406"/>
      <c r="D680" s="749"/>
      <c r="E680" s="407"/>
      <c r="F680" s="407"/>
    </row>
    <row r="681" spans="1:6">
      <c r="A681" s="553"/>
      <c r="B681" s="456" t="s">
        <v>2403</v>
      </c>
      <c r="C681" s="406"/>
      <c r="D681" s="749"/>
      <c r="E681" s="407"/>
      <c r="F681" s="407"/>
    </row>
    <row r="682" spans="1:6">
      <c r="A682" s="553"/>
      <c r="B682" s="456" t="s">
        <v>2404</v>
      </c>
      <c r="C682" s="406"/>
      <c r="D682" s="749"/>
      <c r="E682" s="407"/>
      <c r="F682" s="407"/>
    </row>
    <row r="683" spans="1:6">
      <c r="A683" s="553"/>
      <c r="B683" s="456" t="s">
        <v>2405</v>
      </c>
      <c r="C683" s="406"/>
      <c r="D683" s="749"/>
      <c r="E683" s="407"/>
      <c r="F683" s="407"/>
    </row>
    <row r="684" spans="1:6">
      <c r="A684" s="553"/>
      <c r="B684" s="456" t="s">
        <v>2406</v>
      </c>
      <c r="C684" s="406"/>
      <c r="D684" s="749"/>
      <c r="E684" s="407"/>
      <c r="F684" s="407"/>
    </row>
    <row r="685" spans="1:6">
      <c r="A685" s="553"/>
      <c r="B685" s="456" t="s">
        <v>2407</v>
      </c>
      <c r="C685" s="406"/>
      <c r="D685" s="749"/>
      <c r="E685" s="407"/>
      <c r="F685" s="407"/>
    </row>
    <row r="686" spans="1:6">
      <c r="A686" s="553"/>
      <c r="B686" s="456" t="s">
        <v>2408</v>
      </c>
      <c r="C686" s="406"/>
      <c r="D686" s="749"/>
      <c r="E686" s="407"/>
      <c r="F686" s="407"/>
    </row>
    <row r="687" spans="1:6">
      <c r="A687" s="553"/>
      <c r="B687" s="456" t="s">
        <v>2409</v>
      </c>
      <c r="C687" s="406"/>
      <c r="D687" s="749"/>
      <c r="E687" s="407"/>
      <c r="F687" s="407"/>
    </row>
    <row r="688" spans="1:6">
      <c r="A688" s="553"/>
      <c r="B688" s="456" t="s">
        <v>2410</v>
      </c>
      <c r="C688" s="406"/>
      <c r="D688" s="749"/>
      <c r="E688" s="407"/>
      <c r="F688" s="407"/>
    </row>
    <row r="689" spans="1:6">
      <c r="A689" s="553"/>
      <c r="B689" s="456" t="s">
        <v>2411</v>
      </c>
      <c r="C689" s="406"/>
      <c r="D689" s="749"/>
      <c r="E689" s="407"/>
      <c r="F689" s="407"/>
    </row>
    <row r="690" spans="1:6">
      <c r="A690" s="553"/>
      <c r="B690" s="456" t="s">
        <v>2412</v>
      </c>
      <c r="C690" s="406"/>
      <c r="D690" s="749"/>
      <c r="E690" s="407"/>
      <c r="F690" s="407"/>
    </row>
    <row r="691" spans="1:6">
      <c r="A691" s="553"/>
      <c r="B691" s="456"/>
      <c r="C691" s="406"/>
      <c r="D691" s="749"/>
      <c r="E691" s="407"/>
      <c r="F691" s="407"/>
    </row>
    <row r="692" spans="1:6">
      <c r="A692" s="553"/>
      <c r="B692" s="456" t="s">
        <v>2413</v>
      </c>
      <c r="C692" s="406"/>
      <c r="D692" s="749"/>
      <c r="E692" s="407"/>
      <c r="F692" s="407"/>
    </row>
    <row r="693" spans="1:6">
      <c r="A693" s="553"/>
      <c r="B693" s="456" t="s">
        <v>2414</v>
      </c>
      <c r="C693" s="406"/>
      <c r="D693" s="749"/>
      <c r="E693" s="407"/>
      <c r="F693" s="407"/>
    </row>
    <row r="694" spans="1:6">
      <c r="A694" s="553"/>
      <c r="B694" s="456" t="s">
        <v>2415</v>
      </c>
      <c r="C694" s="406"/>
      <c r="D694" s="749"/>
      <c r="E694" s="407"/>
      <c r="F694" s="407"/>
    </row>
    <row r="695" spans="1:6">
      <c r="A695" s="553"/>
      <c r="B695" s="456" t="s">
        <v>2416</v>
      </c>
      <c r="C695" s="406"/>
      <c r="D695" s="749"/>
      <c r="E695" s="407"/>
      <c r="F695" s="407"/>
    </row>
    <row r="696" spans="1:6">
      <c r="A696" s="553"/>
      <c r="B696" s="456" t="s">
        <v>2417</v>
      </c>
      <c r="C696" s="406"/>
      <c r="D696" s="749"/>
      <c r="E696" s="407"/>
      <c r="F696" s="407"/>
    </row>
    <row r="697" spans="1:6">
      <c r="A697" s="553"/>
      <c r="B697" s="456" t="s">
        <v>2418</v>
      </c>
      <c r="C697" s="406"/>
      <c r="D697" s="749"/>
      <c r="E697" s="407"/>
      <c r="F697" s="407"/>
    </row>
    <row r="698" spans="1:6">
      <c r="A698" s="553"/>
      <c r="B698" s="456" t="s">
        <v>2419</v>
      </c>
      <c r="C698" s="406"/>
      <c r="D698" s="749"/>
      <c r="E698" s="407"/>
      <c r="F698" s="407"/>
    </row>
    <row r="699" spans="1:6">
      <c r="A699" s="553"/>
      <c r="B699" s="456"/>
      <c r="C699" s="406"/>
      <c r="D699" s="749"/>
      <c r="E699" s="407"/>
      <c r="F699" s="407"/>
    </row>
    <row r="700" spans="1:6">
      <c r="A700" s="553"/>
      <c r="B700" s="456" t="s">
        <v>2420</v>
      </c>
      <c r="C700" s="406"/>
      <c r="D700" s="749"/>
      <c r="E700" s="407"/>
      <c r="F700" s="407"/>
    </row>
    <row r="701" spans="1:6">
      <c r="A701" s="553"/>
      <c r="B701" s="456" t="s">
        <v>2421</v>
      </c>
      <c r="C701" s="406"/>
      <c r="D701" s="749"/>
      <c r="E701" s="407"/>
      <c r="F701" s="407"/>
    </row>
    <row r="702" spans="1:6">
      <c r="A702" s="553"/>
      <c r="B702" s="456" t="s">
        <v>2422</v>
      </c>
      <c r="C702" s="406"/>
      <c r="D702" s="749"/>
      <c r="E702" s="407"/>
      <c r="F702" s="407"/>
    </row>
    <row r="703" spans="1:6">
      <c r="A703" s="553"/>
      <c r="B703" s="456"/>
      <c r="C703" s="406"/>
      <c r="D703" s="749"/>
      <c r="E703" s="407"/>
      <c r="F703" s="407"/>
    </row>
    <row r="704" spans="1:6">
      <c r="A704" s="553"/>
      <c r="B704" s="456" t="s">
        <v>2423</v>
      </c>
      <c r="C704" s="406"/>
      <c r="D704" s="749"/>
      <c r="E704" s="407"/>
      <c r="F704" s="407"/>
    </row>
    <row r="705" spans="1:6">
      <c r="A705" s="553"/>
      <c r="B705" s="456" t="s">
        <v>2424</v>
      </c>
      <c r="C705" s="406"/>
      <c r="D705" s="749"/>
      <c r="E705" s="407"/>
      <c r="F705" s="407"/>
    </row>
    <row r="706" spans="1:6">
      <c r="A706" s="553"/>
      <c r="B706" s="456" t="s">
        <v>2425</v>
      </c>
      <c r="C706" s="406"/>
      <c r="D706" s="749"/>
      <c r="E706" s="407"/>
      <c r="F706" s="407"/>
    </row>
    <row r="707" spans="1:6">
      <c r="A707" s="553"/>
      <c r="B707" s="456" t="s">
        <v>2426</v>
      </c>
      <c r="C707" s="406"/>
      <c r="D707" s="749"/>
      <c r="E707" s="407"/>
      <c r="F707" s="407"/>
    </row>
    <row r="708" spans="1:6">
      <c r="A708" s="553"/>
      <c r="B708" s="456" t="s">
        <v>2427</v>
      </c>
      <c r="C708" s="406"/>
      <c r="D708" s="749"/>
      <c r="E708" s="407"/>
      <c r="F708" s="407"/>
    </row>
    <row r="709" spans="1:6">
      <c r="A709" s="553"/>
      <c r="B709" s="456" t="s">
        <v>2428</v>
      </c>
      <c r="C709" s="406"/>
      <c r="D709" s="749"/>
      <c r="E709" s="407"/>
      <c r="F709" s="407"/>
    </row>
    <row r="710" spans="1:6">
      <c r="A710" s="553"/>
      <c r="B710" s="456" t="s">
        <v>2429</v>
      </c>
      <c r="C710" s="406"/>
      <c r="D710" s="749"/>
      <c r="E710" s="407"/>
      <c r="F710" s="407"/>
    </row>
    <row r="711" spans="1:6">
      <c r="A711" s="553"/>
      <c r="B711" s="456" t="s">
        <v>2430</v>
      </c>
      <c r="C711" s="406"/>
      <c r="D711" s="749"/>
      <c r="E711" s="407"/>
      <c r="F711" s="407"/>
    </row>
    <row r="712" spans="1:6">
      <c r="A712" s="553"/>
      <c r="B712" s="456" t="s">
        <v>2431</v>
      </c>
      <c r="C712" s="406"/>
      <c r="D712" s="749"/>
      <c r="E712" s="407"/>
      <c r="F712" s="407"/>
    </row>
    <row r="713" spans="1:6">
      <c r="A713" s="553"/>
      <c r="B713" s="456" t="s">
        <v>2432</v>
      </c>
      <c r="C713" s="406"/>
      <c r="D713" s="749"/>
      <c r="E713" s="407"/>
      <c r="F713" s="407"/>
    </row>
    <row r="714" spans="1:6">
      <c r="A714" s="553"/>
      <c r="B714" s="456" t="s">
        <v>2433</v>
      </c>
      <c r="C714" s="406"/>
      <c r="D714" s="749"/>
      <c r="E714" s="407"/>
      <c r="F714" s="407"/>
    </row>
    <row r="715" spans="1:6">
      <c r="A715" s="553"/>
      <c r="B715" s="456" t="s">
        <v>2434</v>
      </c>
      <c r="C715" s="406"/>
      <c r="D715" s="749"/>
      <c r="E715" s="407"/>
      <c r="F715" s="407"/>
    </row>
    <row r="716" spans="1:6">
      <c r="A716" s="553"/>
      <c r="B716" s="456" t="s">
        <v>2435</v>
      </c>
      <c r="C716" s="406"/>
      <c r="D716" s="749"/>
      <c r="E716" s="407"/>
      <c r="F716" s="407"/>
    </row>
    <row r="717" spans="1:6">
      <c r="A717" s="553"/>
      <c r="B717" s="456" t="s">
        <v>2436</v>
      </c>
      <c r="C717" s="406"/>
      <c r="D717" s="749"/>
      <c r="E717" s="407"/>
      <c r="F717" s="407"/>
    </row>
    <row r="718" spans="1:6">
      <c r="A718" s="553"/>
      <c r="B718" s="456" t="s">
        <v>2437</v>
      </c>
      <c r="C718" s="406"/>
      <c r="D718" s="749"/>
      <c r="E718" s="407"/>
      <c r="F718" s="407"/>
    </row>
    <row r="719" spans="1:6">
      <c r="A719" s="553"/>
      <c r="B719" s="456" t="s">
        <v>2438</v>
      </c>
      <c r="C719" s="406"/>
      <c r="D719" s="749"/>
      <c r="E719" s="407"/>
      <c r="F719" s="407"/>
    </row>
    <row r="720" spans="1:6">
      <c r="A720" s="553"/>
      <c r="B720" s="456" t="s">
        <v>2439</v>
      </c>
      <c r="C720" s="406"/>
      <c r="D720" s="749"/>
      <c r="E720" s="407"/>
      <c r="F720" s="407"/>
    </row>
    <row r="721" spans="1:6">
      <c r="A721" s="553"/>
      <c r="B721" s="456" t="s">
        <v>2440</v>
      </c>
      <c r="C721" s="406"/>
      <c r="D721" s="749"/>
      <c r="E721" s="407"/>
      <c r="F721" s="407"/>
    </row>
    <row r="722" spans="1:6">
      <c r="A722" s="553"/>
      <c r="B722" s="456" t="s">
        <v>2427</v>
      </c>
      <c r="C722" s="406"/>
      <c r="D722" s="749"/>
      <c r="E722" s="407"/>
      <c r="F722" s="407"/>
    </row>
    <row r="723" spans="1:6">
      <c r="A723" s="553"/>
      <c r="B723" s="456" t="s">
        <v>2441</v>
      </c>
      <c r="C723" s="406"/>
      <c r="D723" s="749"/>
      <c r="E723" s="407"/>
      <c r="F723" s="407"/>
    </row>
    <row r="724" spans="1:6">
      <c r="A724" s="553"/>
      <c r="B724" s="456" t="s">
        <v>2442</v>
      </c>
      <c r="C724" s="406"/>
      <c r="D724" s="749"/>
      <c r="E724" s="407"/>
      <c r="F724" s="407"/>
    </row>
    <row r="725" spans="1:6">
      <c r="A725" s="553"/>
      <c r="B725" s="456" t="s">
        <v>2443</v>
      </c>
      <c r="C725" s="406"/>
      <c r="D725" s="749"/>
      <c r="E725" s="407"/>
      <c r="F725" s="407"/>
    </row>
    <row r="726" spans="1:6">
      <c r="A726" s="553"/>
      <c r="B726" s="456" t="s">
        <v>2431</v>
      </c>
      <c r="C726" s="406"/>
      <c r="D726" s="749"/>
      <c r="E726" s="407"/>
      <c r="F726" s="407"/>
    </row>
    <row r="727" spans="1:6">
      <c r="A727" s="553"/>
      <c r="B727" s="456" t="s">
        <v>2444</v>
      </c>
      <c r="C727" s="406"/>
      <c r="D727" s="749"/>
      <c r="E727" s="407"/>
      <c r="F727" s="407"/>
    </row>
    <row r="728" spans="1:6">
      <c r="A728" s="553"/>
      <c r="B728" s="456" t="s">
        <v>2445</v>
      </c>
      <c r="C728" s="406"/>
      <c r="D728" s="749"/>
      <c r="E728" s="407"/>
      <c r="F728" s="407"/>
    </row>
    <row r="729" spans="1:6">
      <c r="A729" s="553"/>
      <c r="B729" s="456" t="s">
        <v>2446</v>
      </c>
      <c r="C729" s="406"/>
      <c r="D729" s="749"/>
      <c r="E729" s="407"/>
      <c r="F729" s="407"/>
    </row>
    <row r="730" spans="1:6">
      <c r="A730" s="553"/>
      <c r="B730" s="456" t="s">
        <v>2435</v>
      </c>
      <c r="C730" s="406"/>
      <c r="D730" s="749"/>
      <c r="E730" s="407"/>
      <c r="F730" s="407"/>
    </row>
    <row r="731" spans="1:6">
      <c r="A731" s="553"/>
      <c r="B731" s="456" t="s">
        <v>2447</v>
      </c>
      <c r="C731" s="406"/>
      <c r="D731" s="749"/>
      <c r="E731" s="407"/>
      <c r="F731" s="407"/>
    </row>
    <row r="732" spans="1:6">
      <c r="A732" s="553"/>
      <c r="B732" s="456" t="s">
        <v>2448</v>
      </c>
      <c r="C732" s="406"/>
      <c r="D732" s="749"/>
      <c r="E732" s="407"/>
      <c r="F732" s="407"/>
    </row>
    <row r="733" spans="1:6">
      <c r="A733" s="553"/>
      <c r="B733" s="456" t="s">
        <v>2449</v>
      </c>
      <c r="C733" s="406"/>
      <c r="D733" s="749"/>
      <c r="E733" s="407"/>
      <c r="F733" s="407"/>
    </row>
    <row r="734" spans="1:6">
      <c r="A734" s="553"/>
      <c r="B734" s="456" t="s">
        <v>2450</v>
      </c>
      <c r="C734" s="406"/>
      <c r="D734" s="749"/>
      <c r="E734" s="407"/>
      <c r="F734" s="407"/>
    </row>
    <row r="735" spans="1:6">
      <c r="A735" s="553"/>
      <c r="B735" s="456"/>
      <c r="C735" s="406"/>
      <c r="D735" s="749"/>
      <c r="E735" s="407"/>
      <c r="F735" s="407"/>
    </row>
    <row r="736" spans="1:6">
      <c r="A736" s="553"/>
      <c r="B736" s="456" t="s">
        <v>2451</v>
      </c>
      <c r="C736" s="406"/>
      <c r="D736" s="749"/>
      <c r="E736" s="407"/>
      <c r="F736" s="407"/>
    </row>
    <row r="737" spans="1:6">
      <c r="A737" s="553"/>
      <c r="B737" s="456" t="s">
        <v>2421</v>
      </c>
      <c r="C737" s="406"/>
      <c r="D737" s="749"/>
      <c r="E737" s="407"/>
      <c r="F737" s="407"/>
    </row>
    <row r="738" spans="1:6">
      <c r="A738" s="553"/>
      <c r="B738" s="456" t="s">
        <v>2452</v>
      </c>
      <c r="C738" s="406"/>
      <c r="D738" s="749"/>
      <c r="E738" s="407"/>
      <c r="F738" s="407"/>
    </row>
    <row r="739" spans="1:6">
      <c r="A739" s="553"/>
      <c r="B739" s="456" t="s">
        <v>2411</v>
      </c>
      <c r="C739" s="406"/>
      <c r="D739" s="749"/>
      <c r="E739" s="407"/>
      <c r="F739" s="407"/>
    </row>
    <row r="740" spans="1:6">
      <c r="A740" s="553"/>
      <c r="B740" s="456" t="s">
        <v>2412</v>
      </c>
      <c r="C740" s="406"/>
      <c r="D740" s="749"/>
      <c r="E740" s="407"/>
      <c r="F740" s="407"/>
    </row>
    <row r="741" spans="1:6">
      <c r="A741" s="553"/>
      <c r="B741" s="456"/>
      <c r="C741" s="406"/>
      <c r="D741" s="749"/>
      <c r="E741" s="407"/>
      <c r="F741" s="407"/>
    </row>
    <row r="742" spans="1:6">
      <c r="A742" s="553"/>
      <c r="B742" s="456" t="s">
        <v>2453</v>
      </c>
      <c r="C742" s="406"/>
      <c r="D742" s="749"/>
      <c r="E742" s="407"/>
      <c r="F742" s="407"/>
    </row>
    <row r="743" spans="1:6">
      <c r="A743" s="553"/>
      <c r="B743" s="456" t="s">
        <v>2421</v>
      </c>
      <c r="C743" s="406"/>
      <c r="D743" s="749"/>
      <c r="E743" s="407"/>
      <c r="F743" s="407"/>
    </row>
    <row r="744" spans="1:6">
      <c r="A744" s="553"/>
      <c r="B744" s="456" t="s">
        <v>2454</v>
      </c>
      <c r="C744" s="406"/>
      <c r="D744" s="749"/>
      <c r="E744" s="407"/>
      <c r="F744" s="407"/>
    </row>
    <row r="745" spans="1:6">
      <c r="A745" s="553"/>
      <c r="B745" s="456"/>
      <c r="C745" s="406"/>
      <c r="D745" s="749"/>
      <c r="E745" s="407"/>
      <c r="F745" s="407"/>
    </row>
    <row r="746" spans="1:6">
      <c r="A746" s="553"/>
      <c r="B746" s="456" t="s">
        <v>2455</v>
      </c>
      <c r="C746" s="406"/>
      <c r="D746" s="749"/>
      <c r="E746" s="407"/>
      <c r="F746" s="407"/>
    </row>
    <row r="747" spans="1:6">
      <c r="A747" s="553"/>
      <c r="B747" s="456" t="s">
        <v>2456</v>
      </c>
      <c r="C747" s="406"/>
      <c r="D747" s="749"/>
      <c r="E747" s="407"/>
      <c r="F747" s="407"/>
    </row>
    <row r="748" spans="1:6">
      <c r="A748" s="553"/>
      <c r="B748" s="456" t="s">
        <v>2457</v>
      </c>
      <c r="C748" s="406"/>
      <c r="D748" s="749"/>
      <c r="E748" s="407"/>
      <c r="F748" s="407"/>
    </row>
    <row r="749" spans="1:6">
      <c r="A749" s="553"/>
      <c r="B749" s="456" t="s">
        <v>2458</v>
      </c>
      <c r="C749" s="406"/>
      <c r="D749" s="749"/>
      <c r="E749" s="407"/>
      <c r="F749" s="407"/>
    </row>
    <row r="750" spans="1:6">
      <c r="A750" s="553"/>
      <c r="B750" s="456" t="s">
        <v>2459</v>
      </c>
      <c r="C750" s="406"/>
      <c r="D750" s="749"/>
      <c r="E750" s="407"/>
      <c r="F750" s="407"/>
    </row>
    <row r="751" spans="1:6">
      <c r="A751" s="553"/>
      <c r="B751" s="456" t="s">
        <v>2460</v>
      </c>
      <c r="C751" s="406"/>
      <c r="D751" s="749"/>
      <c r="E751" s="407"/>
      <c r="F751" s="407"/>
    </row>
    <row r="752" spans="1:6">
      <c r="A752" s="553"/>
      <c r="B752" s="456" t="s">
        <v>2424</v>
      </c>
      <c r="C752" s="406"/>
      <c r="D752" s="749"/>
      <c r="E752" s="407"/>
      <c r="F752" s="407"/>
    </row>
    <row r="753" spans="1:6">
      <c r="A753" s="553"/>
      <c r="B753" s="456" t="s">
        <v>2461</v>
      </c>
      <c r="C753" s="406"/>
      <c r="D753" s="749"/>
      <c r="E753" s="407"/>
      <c r="F753" s="407"/>
    </row>
    <row r="754" spans="1:6">
      <c r="A754" s="553"/>
      <c r="B754" s="456" t="s">
        <v>2462</v>
      </c>
      <c r="C754" s="406"/>
      <c r="D754" s="749"/>
      <c r="E754" s="407"/>
      <c r="F754" s="407"/>
    </row>
    <row r="755" spans="1:6">
      <c r="A755" s="553"/>
      <c r="B755" s="456" t="s">
        <v>2463</v>
      </c>
      <c r="C755" s="406"/>
      <c r="D755" s="749"/>
      <c r="E755" s="407"/>
      <c r="F755" s="407"/>
    </row>
    <row r="756" spans="1:6">
      <c r="A756" s="553"/>
      <c r="B756" s="456" t="s">
        <v>2464</v>
      </c>
      <c r="C756" s="406"/>
      <c r="D756" s="749"/>
      <c r="E756" s="407"/>
      <c r="F756" s="407"/>
    </row>
    <row r="757" spans="1:6">
      <c r="A757" s="553"/>
      <c r="B757" s="456" t="s">
        <v>2465</v>
      </c>
      <c r="C757" s="406"/>
      <c r="D757" s="749"/>
      <c r="E757" s="407"/>
      <c r="F757" s="407"/>
    </row>
    <row r="758" spans="1:6">
      <c r="A758" s="553"/>
      <c r="B758" s="456" t="s">
        <v>2466</v>
      </c>
      <c r="C758" s="406"/>
      <c r="D758" s="749"/>
      <c r="E758" s="407"/>
      <c r="F758" s="407"/>
    </row>
    <row r="759" spans="1:6">
      <c r="A759" s="553"/>
      <c r="B759" s="456" t="s">
        <v>2467</v>
      </c>
      <c r="C759" s="406"/>
      <c r="D759" s="749"/>
      <c r="E759" s="407"/>
      <c r="F759" s="407"/>
    </row>
    <row r="760" spans="1:6">
      <c r="A760" s="553"/>
      <c r="B760" s="456" t="s">
        <v>2468</v>
      </c>
      <c r="C760" s="406"/>
      <c r="D760" s="749"/>
      <c r="E760" s="407"/>
      <c r="F760" s="407"/>
    </row>
    <row r="761" spans="1:6">
      <c r="A761" s="553"/>
      <c r="B761" s="456" t="s">
        <v>2469</v>
      </c>
      <c r="C761" s="406"/>
      <c r="D761" s="749"/>
      <c r="E761" s="407"/>
      <c r="F761" s="407"/>
    </row>
    <row r="762" spans="1:6">
      <c r="A762" s="553"/>
      <c r="B762" s="456" t="s">
        <v>2470</v>
      </c>
      <c r="C762" s="406"/>
      <c r="D762" s="749"/>
      <c r="E762" s="407"/>
      <c r="F762" s="407"/>
    </row>
    <row r="763" spans="1:6">
      <c r="A763" s="553"/>
      <c r="B763" s="456" t="s">
        <v>2471</v>
      </c>
      <c r="C763" s="406"/>
      <c r="D763" s="749"/>
      <c r="E763" s="407"/>
      <c r="F763" s="407"/>
    </row>
    <row r="764" spans="1:6">
      <c r="A764" s="553"/>
      <c r="B764" s="456" t="s">
        <v>2472</v>
      </c>
      <c r="C764" s="406"/>
      <c r="D764" s="749"/>
      <c r="E764" s="407"/>
      <c r="F764" s="407"/>
    </row>
    <row r="765" spans="1:6">
      <c r="A765" s="553"/>
      <c r="B765" s="456" t="s">
        <v>2473</v>
      </c>
      <c r="C765" s="406"/>
      <c r="D765" s="749"/>
      <c r="E765" s="407"/>
      <c r="F765" s="407"/>
    </row>
    <row r="766" spans="1:6">
      <c r="A766" s="553"/>
      <c r="B766" s="456" t="s">
        <v>2474</v>
      </c>
      <c r="C766" s="406"/>
      <c r="D766" s="749"/>
      <c r="E766" s="407"/>
      <c r="F766" s="407"/>
    </row>
    <row r="767" spans="1:6">
      <c r="A767" s="553"/>
      <c r="B767" s="456"/>
      <c r="C767" s="406"/>
      <c r="D767" s="749"/>
      <c r="E767" s="407"/>
      <c r="F767" s="407"/>
    </row>
    <row r="768" spans="1:6">
      <c r="A768" s="553"/>
      <c r="B768" s="456" t="s">
        <v>2475</v>
      </c>
      <c r="C768" s="406"/>
      <c r="D768" s="749"/>
      <c r="E768" s="407"/>
      <c r="F768" s="407"/>
    </row>
    <row r="769" spans="1:6">
      <c r="A769" s="553"/>
      <c r="B769" s="456" t="s">
        <v>2476</v>
      </c>
      <c r="C769" s="406"/>
      <c r="D769" s="749"/>
      <c r="E769" s="407"/>
      <c r="F769" s="407"/>
    </row>
    <row r="770" spans="1:6">
      <c r="A770" s="553"/>
      <c r="B770" s="456" t="s">
        <v>2452</v>
      </c>
      <c r="C770" s="406"/>
      <c r="D770" s="749"/>
      <c r="E770" s="407"/>
      <c r="F770" s="407"/>
    </row>
    <row r="771" spans="1:6">
      <c r="A771" s="553"/>
      <c r="B771" s="456" t="s">
        <v>2411</v>
      </c>
      <c r="C771" s="406"/>
      <c r="D771" s="749"/>
      <c r="E771" s="407"/>
      <c r="F771" s="407"/>
    </row>
    <row r="772" spans="1:6">
      <c r="A772" s="553"/>
      <c r="B772" s="456" t="s">
        <v>2477</v>
      </c>
      <c r="C772" s="406"/>
      <c r="D772" s="749"/>
      <c r="E772" s="407"/>
      <c r="F772" s="407"/>
    </row>
    <row r="773" spans="1:6">
      <c r="A773" s="553"/>
      <c r="B773" s="456" t="s">
        <v>2478</v>
      </c>
      <c r="C773" s="406"/>
      <c r="D773" s="749"/>
      <c r="E773" s="407"/>
      <c r="F773" s="407"/>
    </row>
    <row r="774" spans="1:6">
      <c r="A774" s="553"/>
      <c r="B774" s="456"/>
      <c r="C774" s="406"/>
      <c r="D774" s="749"/>
      <c r="E774" s="407"/>
      <c r="F774" s="407"/>
    </row>
    <row r="775" spans="1:6">
      <c r="A775" s="553"/>
      <c r="B775" s="456" t="s">
        <v>2479</v>
      </c>
      <c r="C775" s="406"/>
      <c r="D775" s="749"/>
      <c r="E775" s="407"/>
      <c r="F775" s="407"/>
    </row>
    <row r="776" spans="1:6">
      <c r="A776" s="553"/>
      <c r="B776" s="456" t="s">
        <v>2480</v>
      </c>
      <c r="C776" s="406"/>
      <c r="D776" s="749"/>
      <c r="E776" s="407"/>
      <c r="F776" s="407"/>
    </row>
    <row r="777" spans="1:6">
      <c r="A777" s="553"/>
      <c r="B777" s="456" t="s">
        <v>2481</v>
      </c>
      <c r="C777" s="406"/>
      <c r="D777" s="749"/>
      <c r="E777" s="407"/>
      <c r="F777" s="407"/>
    </row>
    <row r="778" spans="1:6" ht="25.5">
      <c r="A778" s="553"/>
      <c r="B778" s="456" t="s">
        <v>2482</v>
      </c>
      <c r="C778" s="406"/>
      <c r="D778" s="749"/>
      <c r="E778" s="407"/>
      <c r="F778" s="407"/>
    </row>
    <row r="779" spans="1:6">
      <c r="A779" s="553"/>
      <c r="B779" s="456" t="s">
        <v>2483</v>
      </c>
      <c r="C779" s="406"/>
      <c r="D779" s="749"/>
      <c r="E779" s="407"/>
      <c r="F779" s="407"/>
    </row>
    <row r="780" spans="1:6">
      <c r="A780" s="553"/>
      <c r="B780" s="456"/>
      <c r="C780" s="406"/>
      <c r="D780" s="749"/>
      <c r="E780" s="407"/>
      <c r="F780" s="407"/>
    </row>
    <row r="781" spans="1:6">
      <c r="A781" s="553"/>
      <c r="B781" s="456" t="s">
        <v>2484</v>
      </c>
      <c r="C781" s="406"/>
      <c r="D781" s="749"/>
      <c r="E781" s="407"/>
      <c r="F781" s="407"/>
    </row>
    <row r="782" spans="1:6">
      <c r="A782" s="553"/>
      <c r="B782" s="456" t="s">
        <v>2485</v>
      </c>
      <c r="C782" s="406"/>
      <c r="D782" s="749"/>
      <c r="E782" s="407"/>
      <c r="F782" s="407"/>
    </row>
    <row r="783" spans="1:6">
      <c r="A783" s="553"/>
      <c r="B783" s="456" t="s">
        <v>2486</v>
      </c>
      <c r="C783" s="406"/>
      <c r="D783" s="749"/>
      <c r="E783" s="407"/>
      <c r="F783" s="407"/>
    </row>
    <row r="784" spans="1:6">
      <c r="A784" s="553"/>
      <c r="B784" s="456" t="s">
        <v>2487</v>
      </c>
      <c r="C784" s="406"/>
      <c r="D784" s="749"/>
      <c r="E784" s="407"/>
      <c r="F784" s="407"/>
    </row>
    <row r="785" spans="1:6">
      <c r="A785" s="553"/>
      <c r="B785" s="456" t="s">
        <v>2488</v>
      </c>
      <c r="C785" s="406"/>
      <c r="D785" s="749"/>
      <c r="E785" s="407"/>
      <c r="F785" s="407"/>
    </row>
    <row r="786" spans="1:6">
      <c r="A786" s="553"/>
      <c r="B786" s="456" t="s">
        <v>2489</v>
      </c>
      <c r="C786" s="406"/>
      <c r="D786" s="749"/>
      <c r="E786" s="407"/>
      <c r="F786" s="407"/>
    </row>
    <row r="787" spans="1:6">
      <c r="A787" s="553"/>
      <c r="B787" s="456" t="s">
        <v>2490</v>
      </c>
      <c r="C787" s="406"/>
      <c r="D787" s="749"/>
      <c r="E787" s="407"/>
      <c r="F787" s="407"/>
    </row>
    <row r="788" spans="1:6" ht="25.5">
      <c r="A788" s="553"/>
      <c r="B788" s="456" t="s">
        <v>2491</v>
      </c>
      <c r="C788" s="406"/>
      <c r="D788" s="749"/>
      <c r="E788" s="407"/>
      <c r="F788" s="407"/>
    </row>
    <row r="789" spans="1:6">
      <c r="A789" s="553"/>
      <c r="B789" s="456" t="s">
        <v>2418</v>
      </c>
      <c r="C789" s="406"/>
      <c r="D789" s="749"/>
      <c r="E789" s="407"/>
      <c r="F789" s="407"/>
    </row>
    <row r="790" spans="1:6">
      <c r="A790" s="553"/>
      <c r="B790" s="456" t="s">
        <v>2492</v>
      </c>
      <c r="C790" s="406"/>
      <c r="D790" s="749"/>
      <c r="E790" s="407"/>
      <c r="F790" s="407"/>
    </row>
    <row r="791" spans="1:6">
      <c r="A791" s="553"/>
      <c r="B791" s="456"/>
      <c r="C791" s="406"/>
      <c r="D791" s="749"/>
      <c r="E791" s="407"/>
      <c r="F791" s="407"/>
    </row>
    <row r="792" spans="1:6">
      <c r="A792" s="553"/>
      <c r="B792" s="456" t="s">
        <v>2493</v>
      </c>
      <c r="C792" s="406"/>
      <c r="D792" s="749"/>
      <c r="E792" s="407"/>
      <c r="F792" s="407"/>
    </row>
    <row r="793" spans="1:6">
      <c r="A793" s="553"/>
      <c r="B793" s="456" t="s">
        <v>2494</v>
      </c>
      <c r="C793" s="406"/>
      <c r="D793" s="749"/>
      <c r="E793" s="407"/>
      <c r="F793" s="407"/>
    </row>
    <row r="794" spans="1:6">
      <c r="A794" s="553"/>
      <c r="B794" s="456" t="s">
        <v>2495</v>
      </c>
      <c r="C794" s="406"/>
      <c r="D794" s="749"/>
      <c r="E794" s="407"/>
      <c r="F794" s="407"/>
    </row>
    <row r="795" spans="1:6">
      <c r="A795" s="553"/>
      <c r="B795" s="456" t="s">
        <v>2496</v>
      </c>
      <c r="C795" s="406"/>
      <c r="D795" s="749"/>
      <c r="E795" s="407"/>
      <c r="F795" s="407"/>
    </row>
    <row r="796" spans="1:6">
      <c r="A796" s="553"/>
      <c r="B796" s="456" t="s">
        <v>2497</v>
      </c>
      <c r="C796" s="406"/>
      <c r="D796" s="749"/>
      <c r="E796" s="407"/>
      <c r="F796" s="407"/>
    </row>
    <row r="797" spans="1:6">
      <c r="A797" s="553"/>
      <c r="B797" s="456" t="s">
        <v>2498</v>
      </c>
      <c r="C797" s="406"/>
      <c r="D797" s="749"/>
      <c r="E797" s="407"/>
      <c r="F797" s="407"/>
    </row>
    <row r="798" spans="1:6">
      <c r="A798" s="553"/>
      <c r="B798" s="456" t="s">
        <v>2411</v>
      </c>
      <c r="C798" s="406"/>
      <c r="D798" s="749"/>
      <c r="E798" s="407"/>
      <c r="F798" s="407"/>
    </row>
    <row r="799" spans="1:6">
      <c r="A799" s="553"/>
      <c r="B799" s="456" t="s">
        <v>2499</v>
      </c>
      <c r="C799" s="406"/>
      <c r="D799" s="749"/>
      <c r="E799" s="407"/>
      <c r="F799" s="407"/>
    </row>
    <row r="800" spans="1:6">
      <c r="A800" s="553"/>
      <c r="B800" s="456" t="s">
        <v>2500</v>
      </c>
      <c r="C800" s="406"/>
      <c r="D800" s="749"/>
      <c r="E800" s="407"/>
      <c r="F800" s="407"/>
    </row>
    <row r="801" spans="1:6">
      <c r="A801" s="553"/>
      <c r="B801" s="456"/>
      <c r="C801" s="406"/>
      <c r="D801" s="749"/>
      <c r="E801" s="407"/>
      <c r="F801" s="407"/>
    </row>
    <row r="802" spans="1:6">
      <c r="A802" s="553"/>
      <c r="B802" s="456" t="s">
        <v>2411</v>
      </c>
      <c r="C802" s="406"/>
      <c r="D802" s="749"/>
      <c r="E802" s="407"/>
      <c r="F802" s="407"/>
    </row>
    <row r="803" spans="1:6">
      <c r="A803" s="553"/>
      <c r="B803" s="456" t="s">
        <v>2412</v>
      </c>
      <c r="C803" s="406"/>
      <c r="D803" s="749"/>
      <c r="E803" s="407"/>
      <c r="F803" s="407"/>
    </row>
    <row r="804" spans="1:6">
      <c r="A804" s="553"/>
      <c r="B804" s="456"/>
      <c r="C804" s="406"/>
      <c r="D804" s="749"/>
      <c r="E804" s="407"/>
      <c r="F804" s="407"/>
    </row>
    <row r="805" spans="1:6">
      <c r="A805" s="553"/>
      <c r="B805" s="456" t="s">
        <v>2413</v>
      </c>
      <c r="C805" s="406"/>
      <c r="D805" s="749"/>
      <c r="E805" s="407"/>
      <c r="F805" s="407"/>
    </row>
    <row r="806" spans="1:6">
      <c r="A806" s="553"/>
      <c r="B806" s="456" t="s">
        <v>2414</v>
      </c>
      <c r="C806" s="406"/>
      <c r="D806" s="749"/>
      <c r="E806" s="407"/>
      <c r="F806" s="407"/>
    </row>
    <row r="807" spans="1:6">
      <c r="A807" s="553"/>
      <c r="B807" s="456" t="s">
        <v>2417</v>
      </c>
      <c r="C807" s="406"/>
      <c r="D807" s="749"/>
      <c r="E807" s="407"/>
      <c r="F807" s="407"/>
    </row>
    <row r="808" spans="1:6">
      <c r="A808" s="553"/>
      <c r="B808" s="456" t="s">
        <v>2501</v>
      </c>
      <c r="C808" s="406"/>
      <c r="D808" s="749"/>
      <c r="E808" s="407"/>
      <c r="F808" s="407"/>
    </row>
    <row r="809" spans="1:6">
      <c r="A809" s="553"/>
      <c r="B809" s="456" t="s">
        <v>2502</v>
      </c>
      <c r="C809" s="406"/>
      <c r="D809" s="749"/>
      <c r="E809" s="407"/>
      <c r="F809" s="407"/>
    </row>
    <row r="810" spans="1:6">
      <c r="A810" s="553"/>
      <c r="B810" s="456" t="s">
        <v>2503</v>
      </c>
      <c r="C810" s="406"/>
      <c r="D810" s="749"/>
      <c r="E810" s="407"/>
      <c r="F810" s="407"/>
    </row>
    <row r="811" spans="1:6">
      <c r="A811" s="553"/>
      <c r="B811" s="456" t="s">
        <v>2504</v>
      </c>
      <c r="C811" s="406"/>
      <c r="D811" s="749"/>
      <c r="E811" s="407"/>
      <c r="F811" s="407"/>
    </row>
    <row r="812" spans="1:6">
      <c r="A812" s="553"/>
      <c r="B812" s="456" t="s">
        <v>2505</v>
      </c>
      <c r="C812" s="406"/>
      <c r="D812" s="749"/>
      <c r="E812" s="407"/>
      <c r="F812" s="407"/>
    </row>
    <row r="813" spans="1:6">
      <c r="A813" s="553"/>
      <c r="B813" s="456" t="s">
        <v>2506</v>
      </c>
      <c r="C813" s="406"/>
      <c r="D813" s="749"/>
      <c r="E813" s="407"/>
      <c r="F813" s="407"/>
    </row>
    <row r="814" spans="1:6">
      <c r="A814" s="553"/>
      <c r="B814" s="456" t="s">
        <v>2507</v>
      </c>
      <c r="C814" s="406"/>
      <c r="D814" s="749"/>
      <c r="E814" s="407"/>
      <c r="F814" s="407"/>
    </row>
    <row r="815" spans="1:6">
      <c r="A815" s="553"/>
      <c r="B815" s="456" t="s">
        <v>2508</v>
      </c>
      <c r="C815" s="406"/>
      <c r="D815" s="749"/>
      <c r="E815" s="407"/>
      <c r="F815" s="407"/>
    </row>
    <row r="816" spans="1:6">
      <c r="A816" s="553"/>
      <c r="B816" s="456" t="s">
        <v>2509</v>
      </c>
      <c r="C816" s="406"/>
      <c r="D816" s="749"/>
      <c r="E816" s="407"/>
      <c r="F816" s="407"/>
    </row>
    <row r="817" spans="1:6">
      <c r="A817" s="553"/>
      <c r="B817" s="456" t="s">
        <v>2510</v>
      </c>
      <c r="C817" s="406"/>
      <c r="D817" s="749"/>
      <c r="E817" s="407"/>
      <c r="F817" s="407"/>
    </row>
    <row r="818" spans="1:6">
      <c r="A818" s="553"/>
      <c r="B818" s="456"/>
      <c r="C818" s="406"/>
      <c r="D818" s="749"/>
      <c r="E818" s="407"/>
      <c r="F818" s="407"/>
    </row>
    <row r="819" spans="1:6">
      <c r="A819" s="553"/>
      <c r="B819" s="456" t="s">
        <v>2378</v>
      </c>
      <c r="C819" s="406"/>
      <c r="D819" s="749"/>
      <c r="E819" s="407"/>
      <c r="F819" s="407"/>
    </row>
    <row r="820" spans="1:6">
      <c r="A820" s="553"/>
      <c r="B820" s="456" t="s">
        <v>2511</v>
      </c>
      <c r="C820" s="406"/>
      <c r="D820" s="749"/>
      <c r="E820" s="407"/>
      <c r="F820" s="407"/>
    </row>
    <row r="821" spans="1:6">
      <c r="A821" s="553"/>
      <c r="B821" s="456" t="s">
        <v>2380</v>
      </c>
      <c r="C821" s="406"/>
      <c r="D821" s="749"/>
      <c r="E821" s="407"/>
      <c r="F821" s="407"/>
    </row>
    <row r="822" spans="1:6">
      <c r="A822" s="553"/>
      <c r="B822" s="456" t="s">
        <v>2381</v>
      </c>
      <c r="C822" s="406"/>
      <c r="D822" s="749"/>
      <c r="E822" s="407"/>
      <c r="F822" s="407"/>
    </row>
    <row r="823" spans="1:6">
      <c r="A823" s="553"/>
      <c r="B823" s="456" t="s">
        <v>2382</v>
      </c>
      <c r="C823" s="406"/>
      <c r="D823" s="749"/>
      <c r="E823" s="407"/>
      <c r="F823" s="407"/>
    </row>
    <row r="824" spans="1:6">
      <c r="A824" s="553"/>
      <c r="B824" s="456" t="s">
        <v>2383</v>
      </c>
      <c r="C824" s="406"/>
      <c r="D824" s="749"/>
      <c r="E824" s="407"/>
      <c r="F824" s="407"/>
    </row>
    <row r="825" spans="1:6">
      <c r="A825" s="553"/>
      <c r="B825" s="456" t="s">
        <v>2384</v>
      </c>
      <c r="C825" s="406"/>
      <c r="D825" s="749"/>
      <c r="E825" s="407"/>
      <c r="F825" s="407"/>
    </row>
    <row r="826" spans="1:6">
      <c r="A826" s="553"/>
      <c r="B826" s="456" t="s">
        <v>2385</v>
      </c>
      <c r="C826" s="406"/>
      <c r="D826" s="749"/>
      <c r="E826" s="407"/>
      <c r="F826" s="407"/>
    </row>
    <row r="827" spans="1:6">
      <c r="A827" s="553"/>
      <c r="B827" s="456" t="s">
        <v>2386</v>
      </c>
      <c r="C827" s="406"/>
      <c r="D827" s="749"/>
      <c r="E827" s="407"/>
      <c r="F827" s="407"/>
    </row>
    <row r="828" spans="1:6">
      <c r="A828" s="553"/>
      <c r="B828" s="456" t="s">
        <v>2387</v>
      </c>
      <c r="C828" s="406"/>
      <c r="D828" s="749"/>
      <c r="E828" s="407"/>
      <c r="F828" s="407"/>
    </row>
    <row r="829" spans="1:6">
      <c r="A829" s="553"/>
      <c r="B829" s="456" t="s">
        <v>2385</v>
      </c>
      <c r="C829" s="406"/>
      <c r="D829" s="749"/>
      <c r="E829" s="407"/>
      <c r="F829" s="407"/>
    </row>
    <row r="830" spans="1:6">
      <c r="A830" s="553"/>
      <c r="B830" s="456" t="s">
        <v>2388</v>
      </c>
      <c r="C830" s="406"/>
      <c r="D830" s="749"/>
      <c r="E830" s="407"/>
      <c r="F830" s="407"/>
    </row>
    <row r="831" spans="1:6">
      <c r="A831" s="553"/>
      <c r="B831" s="456" t="s">
        <v>2389</v>
      </c>
      <c r="C831" s="406"/>
      <c r="D831" s="749"/>
      <c r="E831" s="407"/>
      <c r="F831" s="407"/>
    </row>
    <row r="832" spans="1:6">
      <c r="A832" s="553"/>
      <c r="B832" s="456" t="s">
        <v>2390</v>
      </c>
      <c r="C832" s="406"/>
      <c r="D832" s="749"/>
      <c r="E832" s="407"/>
      <c r="F832" s="407"/>
    </row>
    <row r="833" spans="1:6">
      <c r="A833" s="553"/>
      <c r="B833" s="456" t="s">
        <v>2391</v>
      </c>
      <c r="C833" s="406"/>
      <c r="D833" s="749"/>
      <c r="E833" s="407"/>
      <c r="F833" s="407"/>
    </row>
    <row r="834" spans="1:6">
      <c r="A834" s="553"/>
      <c r="B834" s="456" t="s">
        <v>2392</v>
      </c>
      <c r="C834" s="406"/>
      <c r="D834" s="749"/>
      <c r="E834" s="407"/>
      <c r="F834" s="407"/>
    </row>
    <row r="835" spans="1:6">
      <c r="A835" s="553"/>
      <c r="B835" s="456" t="s">
        <v>2393</v>
      </c>
      <c r="C835" s="406"/>
      <c r="D835" s="749"/>
      <c r="E835" s="407"/>
      <c r="F835" s="407"/>
    </row>
    <row r="836" spans="1:6">
      <c r="A836" s="553"/>
      <c r="B836" s="456" t="s">
        <v>2394</v>
      </c>
      <c r="C836" s="406"/>
      <c r="D836" s="749"/>
      <c r="E836" s="407"/>
      <c r="F836" s="407"/>
    </row>
    <row r="837" spans="1:6">
      <c r="A837" s="553"/>
      <c r="B837" s="456" t="s">
        <v>2395</v>
      </c>
      <c r="C837" s="406"/>
      <c r="D837" s="749"/>
      <c r="E837" s="407"/>
      <c r="F837" s="407"/>
    </row>
    <row r="838" spans="1:6">
      <c r="A838" s="553"/>
      <c r="B838" s="456" t="s">
        <v>2396</v>
      </c>
      <c r="C838" s="406"/>
      <c r="D838" s="749"/>
      <c r="E838" s="407"/>
      <c r="F838" s="407"/>
    </row>
    <row r="839" spans="1:6">
      <c r="A839" s="553"/>
      <c r="B839" s="456" t="s">
        <v>2397</v>
      </c>
      <c r="C839" s="406"/>
      <c r="D839" s="749"/>
      <c r="E839" s="407"/>
      <c r="F839" s="407"/>
    </row>
    <row r="840" spans="1:6">
      <c r="A840" s="553"/>
      <c r="B840" s="456" t="s">
        <v>2393</v>
      </c>
      <c r="C840" s="406"/>
      <c r="D840" s="749"/>
      <c r="E840" s="407"/>
      <c r="F840" s="407"/>
    </row>
    <row r="841" spans="1:6">
      <c r="A841" s="553"/>
      <c r="B841" s="456" t="s">
        <v>2394</v>
      </c>
      <c r="C841" s="406"/>
      <c r="D841" s="749"/>
      <c r="E841" s="407"/>
      <c r="F841" s="407"/>
    </row>
    <row r="842" spans="1:6">
      <c r="A842" s="553"/>
      <c r="B842" s="456" t="s">
        <v>2398</v>
      </c>
      <c r="C842" s="406"/>
      <c r="D842" s="749"/>
      <c r="E842" s="407"/>
      <c r="F842" s="407"/>
    </row>
    <row r="843" spans="1:6">
      <c r="A843" s="553"/>
      <c r="B843" s="456" t="s">
        <v>2396</v>
      </c>
      <c r="C843" s="406"/>
      <c r="D843" s="749"/>
      <c r="E843" s="407"/>
      <c r="F843" s="407"/>
    </row>
    <row r="844" spans="1:6">
      <c r="A844" s="553"/>
      <c r="B844" s="456" t="s">
        <v>2399</v>
      </c>
      <c r="C844" s="406"/>
      <c r="D844" s="749"/>
      <c r="E844" s="407"/>
      <c r="F844" s="407"/>
    </row>
    <row r="845" spans="1:6">
      <c r="A845" s="553"/>
      <c r="B845" s="456"/>
      <c r="C845" s="406"/>
      <c r="D845" s="749"/>
      <c r="E845" s="407"/>
      <c r="F845" s="407"/>
    </row>
    <row r="846" spans="1:6">
      <c r="A846" s="553"/>
      <c r="B846" s="456" t="s">
        <v>2400</v>
      </c>
      <c r="C846" s="406"/>
      <c r="D846" s="749"/>
      <c r="E846" s="407"/>
      <c r="F846" s="407"/>
    </row>
    <row r="847" spans="1:6">
      <c r="A847" s="553"/>
      <c r="B847" s="456" t="s">
        <v>2401</v>
      </c>
      <c r="C847" s="406"/>
      <c r="D847" s="749"/>
      <c r="E847" s="407"/>
      <c r="F847" s="407"/>
    </row>
    <row r="848" spans="1:6">
      <c r="A848" s="553"/>
      <c r="B848" s="456" t="s">
        <v>2512</v>
      </c>
      <c r="C848" s="406"/>
      <c r="D848" s="749"/>
      <c r="E848" s="407"/>
      <c r="F848" s="407"/>
    </row>
    <row r="849" spans="1:6">
      <c r="A849" s="553"/>
      <c r="B849" s="456"/>
      <c r="C849" s="406"/>
      <c r="D849" s="749"/>
      <c r="E849" s="407"/>
      <c r="F849" s="407"/>
    </row>
    <row r="850" spans="1:6">
      <c r="A850" s="553"/>
      <c r="B850" s="456" t="s">
        <v>2403</v>
      </c>
      <c r="C850" s="406"/>
      <c r="D850" s="749"/>
      <c r="E850" s="407"/>
      <c r="F850" s="407"/>
    </row>
    <row r="851" spans="1:6">
      <c r="A851" s="553"/>
      <c r="B851" s="456" t="s">
        <v>2404</v>
      </c>
      <c r="C851" s="406"/>
      <c r="D851" s="749"/>
      <c r="E851" s="407"/>
      <c r="F851" s="407"/>
    </row>
    <row r="852" spans="1:6">
      <c r="A852" s="553"/>
      <c r="B852" s="456" t="s">
        <v>2513</v>
      </c>
      <c r="C852" s="406"/>
      <c r="D852" s="749"/>
      <c r="E852" s="407"/>
      <c r="F852" s="407"/>
    </row>
    <row r="853" spans="1:6">
      <c r="A853" s="553"/>
      <c r="B853" s="456" t="s">
        <v>2406</v>
      </c>
      <c r="C853" s="406"/>
      <c r="D853" s="749"/>
      <c r="E853" s="407"/>
      <c r="F853" s="407"/>
    </row>
    <row r="854" spans="1:6">
      <c r="A854" s="553"/>
      <c r="B854" s="456" t="s">
        <v>2514</v>
      </c>
      <c r="C854" s="406"/>
      <c r="D854" s="749"/>
      <c r="E854" s="407"/>
      <c r="F854" s="407"/>
    </row>
    <row r="855" spans="1:6">
      <c r="A855" s="553"/>
      <c r="B855" s="456" t="s">
        <v>2515</v>
      </c>
      <c r="C855" s="406"/>
      <c r="D855" s="749"/>
      <c r="E855" s="407"/>
      <c r="F855" s="407"/>
    </row>
    <row r="856" spans="1:6">
      <c r="A856" s="553"/>
      <c r="B856" s="456" t="s">
        <v>2516</v>
      </c>
      <c r="C856" s="406"/>
      <c r="D856" s="749"/>
      <c r="E856" s="407"/>
      <c r="F856" s="407"/>
    </row>
    <row r="857" spans="1:6">
      <c r="A857" s="553"/>
      <c r="B857" s="456" t="s">
        <v>2410</v>
      </c>
      <c r="C857" s="406"/>
      <c r="D857" s="749"/>
      <c r="E857" s="407"/>
      <c r="F857" s="407"/>
    </row>
    <row r="858" spans="1:6">
      <c r="A858" s="553"/>
      <c r="B858" s="456" t="s">
        <v>2411</v>
      </c>
      <c r="C858" s="406"/>
      <c r="D858" s="749"/>
      <c r="E858" s="407"/>
      <c r="F858" s="407"/>
    </row>
    <row r="859" spans="1:6">
      <c r="A859" s="553"/>
      <c r="B859" s="456" t="s">
        <v>2412</v>
      </c>
      <c r="C859" s="406"/>
      <c r="D859" s="749"/>
      <c r="E859" s="407"/>
      <c r="F859" s="407"/>
    </row>
    <row r="860" spans="1:6">
      <c r="A860" s="553"/>
      <c r="B860" s="456"/>
      <c r="C860" s="406"/>
      <c r="D860" s="749"/>
      <c r="E860" s="407"/>
      <c r="F860" s="407"/>
    </row>
    <row r="861" spans="1:6">
      <c r="A861" s="553"/>
      <c r="B861" s="456" t="s">
        <v>2413</v>
      </c>
      <c r="C861" s="406"/>
      <c r="D861" s="749"/>
      <c r="E861" s="407"/>
      <c r="F861" s="407"/>
    </row>
    <row r="862" spans="1:6">
      <c r="A862" s="553"/>
      <c r="B862" s="456" t="s">
        <v>2414</v>
      </c>
      <c r="C862" s="406"/>
      <c r="D862" s="749"/>
      <c r="E862" s="407"/>
      <c r="F862" s="407"/>
    </row>
    <row r="863" spans="1:6">
      <c r="A863" s="553"/>
      <c r="B863" s="456" t="s">
        <v>2417</v>
      </c>
      <c r="C863" s="406"/>
      <c r="D863" s="749"/>
      <c r="E863" s="407"/>
      <c r="F863" s="407"/>
    </row>
    <row r="864" spans="1:6">
      <c r="A864" s="553"/>
      <c r="B864" s="456" t="s">
        <v>2418</v>
      </c>
      <c r="C864" s="406"/>
      <c r="D864" s="749"/>
      <c r="E864" s="407"/>
      <c r="F864" s="407"/>
    </row>
    <row r="865" spans="1:6">
      <c r="A865" s="553"/>
      <c r="B865" s="456" t="s">
        <v>2419</v>
      </c>
      <c r="C865" s="406"/>
      <c r="D865" s="749"/>
      <c r="E865" s="407"/>
      <c r="F865" s="407"/>
    </row>
    <row r="866" spans="1:6">
      <c r="A866" s="553"/>
      <c r="B866" s="456"/>
      <c r="C866" s="406"/>
      <c r="D866" s="749"/>
      <c r="E866" s="407"/>
      <c r="F866" s="407"/>
    </row>
    <row r="867" spans="1:6">
      <c r="A867" s="553"/>
      <c r="B867" s="456" t="s">
        <v>2420</v>
      </c>
      <c r="C867" s="406"/>
      <c r="D867" s="749"/>
      <c r="E867" s="407"/>
      <c r="F867" s="407"/>
    </row>
    <row r="868" spans="1:6">
      <c r="A868" s="553"/>
      <c r="B868" s="456" t="s">
        <v>2421</v>
      </c>
      <c r="C868" s="406"/>
      <c r="D868" s="749"/>
      <c r="E868" s="407"/>
      <c r="F868" s="407"/>
    </row>
    <row r="869" spans="1:6">
      <c r="A869" s="553"/>
      <c r="B869" s="456" t="s">
        <v>2422</v>
      </c>
      <c r="C869" s="406"/>
      <c r="D869" s="749"/>
      <c r="E869" s="407"/>
      <c r="F869" s="407"/>
    </row>
    <row r="870" spans="1:6">
      <c r="A870" s="553"/>
      <c r="B870" s="456"/>
      <c r="C870" s="406"/>
      <c r="D870" s="749"/>
      <c r="E870" s="407"/>
      <c r="F870" s="407"/>
    </row>
    <row r="871" spans="1:6">
      <c r="A871" s="553"/>
      <c r="B871" s="456" t="s">
        <v>2479</v>
      </c>
      <c r="C871" s="406"/>
      <c r="D871" s="749"/>
      <c r="E871" s="407"/>
      <c r="F871" s="407"/>
    </row>
    <row r="872" spans="1:6">
      <c r="A872" s="553"/>
      <c r="B872" s="456" t="s">
        <v>2480</v>
      </c>
      <c r="C872" s="406"/>
      <c r="D872" s="749"/>
      <c r="E872" s="407"/>
      <c r="F872" s="407"/>
    </row>
    <row r="873" spans="1:6">
      <c r="A873" s="553"/>
      <c r="B873" s="456" t="s">
        <v>2517</v>
      </c>
      <c r="C873" s="406"/>
      <c r="D873" s="749"/>
      <c r="E873" s="407"/>
      <c r="F873" s="407"/>
    </row>
    <row r="874" spans="1:6" ht="25.5">
      <c r="A874" s="553"/>
      <c r="B874" s="456" t="s">
        <v>2482</v>
      </c>
      <c r="C874" s="406"/>
      <c r="D874" s="749"/>
      <c r="E874" s="407"/>
      <c r="F874" s="407"/>
    </row>
    <row r="875" spans="1:6">
      <c r="A875" s="553"/>
      <c r="B875" s="456" t="s">
        <v>2483</v>
      </c>
      <c r="C875" s="406"/>
      <c r="D875" s="749"/>
      <c r="E875" s="407"/>
      <c r="F875" s="407"/>
    </row>
    <row r="876" spans="1:6">
      <c r="A876" s="553"/>
      <c r="B876" s="456"/>
      <c r="C876" s="406"/>
      <c r="D876" s="749"/>
      <c r="E876" s="407"/>
      <c r="F876" s="407"/>
    </row>
    <row r="877" spans="1:6">
      <c r="A877" s="553"/>
      <c r="B877" s="456" t="s">
        <v>2461</v>
      </c>
      <c r="C877" s="406"/>
      <c r="D877" s="749"/>
      <c r="E877" s="407"/>
      <c r="F877" s="407"/>
    </row>
    <row r="878" spans="1:6">
      <c r="A878" s="553"/>
      <c r="B878" s="456" t="s">
        <v>2485</v>
      </c>
      <c r="C878" s="406"/>
      <c r="D878" s="749"/>
      <c r="E878" s="407"/>
      <c r="F878" s="407"/>
    </row>
    <row r="879" spans="1:6">
      <c r="A879" s="553"/>
      <c r="B879" s="456" t="s">
        <v>2518</v>
      </c>
      <c r="C879" s="406"/>
      <c r="D879" s="749"/>
      <c r="E879" s="407"/>
      <c r="F879" s="407"/>
    </row>
    <row r="880" spans="1:6">
      <c r="A880" s="553"/>
      <c r="B880" s="456" t="s">
        <v>2519</v>
      </c>
      <c r="C880" s="406"/>
      <c r="D880" s="749"/>
      <c r="E880" s="407"/>
      <c r="F880" s="407"/>
    </row>
    <row r="881" spans="1:6">
      <c r="A881" s="553"/>
      <c r="B881" s="456" t="s">
        <v>2520</v>
      </c>
      <c r="C881" s="406"/>
      <c r="D881" s="749"/>
      <c r="E881" s="407"/>
      <c r="F881" s="407"/>
    </row>
    <row r="882" spans="1:6">
      <c r="A882" s="553"/>
      <c r="B882" s="456" t="s">
        <v>2521</v>
      </c>
      <c r="C882" s="406"/>
      <c r="D882" s="749"/>
      <c r="E882" s="407"/>
      <c r="F882" s="407"/>
    </row>
    <row r="883" spans="1:6">
      <c r="A883" s="553"/>
      <c r="B883" s="456" t="s">
        <v>2490</v>
      </c>
      <c r="C883" s="406"/>
      <c r="D883" s="749"/>
      <c r="E883" s="407"/>
      <c r="F883" s="407"/>
    </row>
    <row r="884" spans="1:6" ht="25.5">
      <c r="A884" s="553"/>
      <c r="B884" s="456" t="s">
        <v>2522</v>
      </c>
      <c r="C884" s="406"/>
      <c r="D884" s="749"/>
      <c r="E884" s="407"/>
      <c r="F884" s="407"/>
    </row>
    <row r="885" spans="1:6">
      <c r="A885" s="553"/>
      <c r="B885" s="456" t="s">
        <v>2418</v>
      </c>
      <c r="C885" s="406"/>
      <c r="D885" s="749"/>
      <c r="E885" s="407"/>
      <c r="F885" s="407"/>
    </row>
    <row r="886" spans="1:6">
      <c r="A886" s="553"/>
      <c r="B886" s="456" t="s">
        <v>2492</v>
      </c>
      <c r="C886" s="406"/>
      <c r="D886" s="749"/>
      <c r="E886" s="407"/>
      <c r="F886" s="407"/>
    </row>
    <row r="887" spans="1:6">
      <c r="A887" s="553"/>
      <c r="B887" s="456"/>
      <c r="C887" s="406"/>
      <c r="D887" s="749"/>
      <c r="E887" s="407"/>
      <c r="F887" s="407"/>
    </row>
    <row r="888" spans="1:6">
      <c r="A888" s="553"/>
      <c r="B888" s="456" t="s">
        <v>2493</v>
      </c>
      <c r="C888" s="406"/>
      <c r="D888" s="749"/>
      <c r="E888" s="407"/>
      <c r="F888" s="407"/>
    </row>
    <row r="889" spans="1:6">
      <c r="A889" s="553"/>
      <c r="B889" s="456" t="s">
        <v>2523</v>
      </c>
      <c r="C889" s="406"/>
      <c r="D889" s="749"/>
      <c r="E889" s="407"/>
      <c r="F889" s="407"/>
    </row>
    <row r="890" spans="1:6">
      <c r="A890" s="553"/>
      <c r="B890" s="456" t="s">
        <v>2524</v>
      </c>
      <c r="C890" s="406"/>
      <c r="D890" s="749"/>
      <c r="E890" s="407"/>
      <c r="F890" s="407"/>
    </row>
    <row r="891" spans="1:6">
      <c r="A891" s="553"/>
      <c r="B891" s="456" t="s">
        <v>2525</v>
      </c>
      <c r="C891" s="406"/>
      <c r="D891" s="749"/>
      <c r="E891" s="407"/>
      <c r="F891" s="407"/>
    </row>
    <row r="892" spans="1:6">
      <c r="A892" s="553"/>
      <c r="B892" s="456" t="s">
        <v>2526</v>
      </c>
      <c r="C892" s="406"/>
      <c r="D892" s="749"/>
      <c r="E892" s="407"/>
      <c r="F892" s="407"/>
    </row>
    <row r="893" spans="1:6">
      <c r="A893" s="553"/>
      <c r="B893" s="456" t="s">
        <v>2498</v>
      </c>
      <c r="C893" s="406"/>
      <c r="D893" s="749"/>
      <c r="E893" s="407"/>
      <c r="F893" s="407"/>
    </row>
    <row r="894" spans="1:6">
      <c r="A894" s="553"/>
      <c r="B894" s="456" t="s">
        <v>2411</v>
      </c>
      <c r="C894" s="406"/>
      <c r="D894" s="749"/>
      <c r="E894" s="407"/>
      <c r="F894" s="407"/>
    </row>
    <row r="895" spans="1:6">
      <c r="A895" s="553"/>
      <c r="B895" s="456" t="s">
        <v>2499</v>
      </c>
      <c r="C895" s="406"/>
      <c r="D895" s="749"/>
      <c r="E895" s="407"/>
      <c r="F895" s="407"/>
    </row>
    <row r="896" spans="1:6">
      <c r="A896" s="553"/>
      <c r="B896" s="456" t="s">
        <v>2500</v>
      </c>
      <c r="C896" s="406"/>
      <c r="D896" s="749"/>
      <c r="E896" s="407"/>
      <c r="F896" s="407"/>
    </row>
    <row r="897" spans="1:6">
      <c r="A897" s="553"/>
      <c r="B897" s="456"/>
      <c r="C897" s="406"/>
      <c r="D897" s="749"/>
      <c r="E897" s="407"/>
      <c r="F897" s="407"/>
    </row>
    <row r="898" spans="1:6">
      <c r="A898" s="553"/>
      <c r="B898" s="456" t="s">
        <v>2411</v>
      </c>
      <c r="C898" s="406"/>
      <c r="D898" s="749"/>
      <c r="E898" s="407"/>
      <c r="F898" s="407"/>
    </row>
    <row r="899" spans="1:6">
      <c r="A899" s="553"/>
      <c r="B899" s="456" t="s">
        <v>2412</v>
      </c>
      <c r="C899" s="406"/>
      <c r="D899" s="749"/>
      <c r="E899" s="407"/>
      <c r="F899" s="407"/>
    </row>
    <row r="900" spans="1:6">
      <c r="A900" s="553"/>
      <c r="B900" s="456"/>
      <c r="C900" s="406"/>
      <c r="D900" s="749"/>
      <c r="E900" s="407"/>
      <c r="F900" s="407"/>
    </row>
    <row r="901" spans="1:6">
      <c r="A901" s="553"/>
      <c r="B901" s="456" t="s">
        <v>2413</v>
      </c>
      <c r="C901" s="406"/>
      <c r="D901" s="749"/>
      <c r="E901" s="407"/>
      <c r="F901" s="407"/>
    </row>
    <row r="902" spans="1:6">
      <c r="A902" s="553"/>
      <c r="B902" s="456" t="s">
        <v>2414</v>
      </c>
      <c r="C902" s="406"/>
      <c r="D902" s="749"/>
      <c r="E902" s="407"/>
      <c r="F902" s="407"/>
    </row>
    <row r="903" spans="1:6">
      <c r="A903" s="553"/>
      <c r="B903" s="456" t="s">
        <v>2415</v>
      </c>
      <c r="C903" s="406"/>
      <c r="D903" s="749"/>
      <c r="E903" s="407"/>
      <c r="F903" s="407"/>
    </row>
    <row r="904" spans="1:6">
      <c r="A904" s="553"/>
      <c r="B904" s="456" t="s">
        <v>2416</v>
      </c>
      <c r="C904" s="406"/>
      <c r="D904" s="749"/>
      <c r="E904" s="407"/>
      <c r="F904" s="407"/>
    </row>
    <row r="905" spans="1:6">
      <c r="A905" s="553"/>
      <c r="B905" s="456" t="s">
        <v>2417</v>
      </c>
      <c r="C905" s="406"/>
      <c r="D905" s="749"/>
      <c r="E905" s="407"/>
      <c r="F905" s="407"/>
    </row>
    <row r="906" spans="1:6">
      <c r="A906" s="553"/>
      <c r="B906" s="456" t="s">
        <v>2501</v>
      </c>
      <c r="C906" s="406"/>
      <c r="D906" s="749"/>
      <c r="E906" s="407"/>
      <c r="F906" s="407"/>
    </row>
    <row r="907" spans="1:6">
      <c r="A907" s="553"/>
      <c r="B907" s="456" t="s">
        <v>2527</v>
      </c>
      <c r="C907" s="406"/>
      <c r="D907" s="749"/>
      <c r="E907" s="407"/>
      <c r="F907" s="407"/>
    </row>
    <row r="908" spans="1:6">
      <c r="A908" s="553"/>
      <c r="B908" s="456" t="s">
        <v>2528</v>
      </c>
      <c r="C908" s="406"/>
      <c r="D908" s="749"/>
      <c r="E908" s="407"/>
      <c r="F908" s="407"/>
    </row>
    <row r="909" spans="1:6">
      <c r="A909" s="553"/>
      <c r="B909" s="456" t="s">
        <v>2529</v>
      </c>
      <c r="C909" s="406"/>
      <c r="D909" s="749"/>
      <c r="E909" s="407"/>
      <c r="F909" s="407"/>
    </row>
    <row r="910" spans="1:6">
      <c r="A910" s="553"/>
      <c r="B910" s="456" t="s">
        <v>2530</v>
      </c>
      <c r="C910" s="406"/>
      <c r="D910" s="749"/>
      <c r="E910" s="407"/>
      <c r="F910" s="407"/>
    </row>
    <row r="911" spans="1:6">
      <c r="A911" s="553"/>
      <c r="B911" s="456" t="s">
        <v>2531</v>
      </c>
      <c r="C911" s="406"/>
      <c r="D911" s="749"/>
      <c r="E911" s="407"/>
      <c r="F911" s="407"/>
    </row>
    <row r="912" spans="1:6">
      <c r="A912" s="553"/>
      <c r="B912" s="456" t="s">
        <v>2532</v>
      </c>
      <c r="C912" s="406"/>
      <c r="D912" s="749"/>
      <c r="E912" s="407"/>
      <c r="F912" s="407"/>
    </row>
    <row r="913" spans="1:6">
      <c r="A913" s="553"/>
      <c r="B913" s="456" t="s">
        <v>2533</v>
      </c>
      <c r="C913" s="406"/>
      <c r="D913" s="749"/>
      <c r="E913" s="407"/>
      <c r="F913" s="407"/>
    </row>
    <row r="914" spans="1:6">
      <c r="A914" s="553"/>
      <c r="B914" s="456" t="s">
        <v>2534</v>
      </c>
      <c r="C914" s="406"/>
      <c r="D914" s="749"/>
      <c r="E914" s="407"/>
      <c r="F914" s="407"/>
    </row>
    <row r="915" spans="1:6">
      <c r="A915" s="553"/>
      <c r="B915" s="456" t="s">
        <v>2535</v>
      </c>
      <c r="C915" s="406"/>
      <c r="D915" s="749"/>
      <c r="E915" s="407"/>
      <c r="F915" s="407"/>
    </row>
    <row r="916" spans="1:6">
      <c r="A916" s="553"/>
      <c r="B916" s="456"/>
      <c r="C916" s="406"/>
      <c r="D916" s="749"/>
      <c r="E916" s="407"/>
      <c r="F916" s="407"/>
    </row>
    <row r="917" spans="1:6">
      <c r="A917" s="553"/>
      <c r="B917" s="456" t="s">
        <v>2536</v>
      </c>
      <c r="C917" s="406"/>
      <c r="D917" s="749"/>
      <c r="E917" s="407"/>
      <c r="F917" s="407"/>
    </row>
    <row r="918" spans="1:6">
      <c r="A918" s="553"/>
      <c r="B918" s="456" t="s">
        <v>2537</v>
      </c>
      <c r="C918" s="406"/>
      <c r="D918" s="749"/>
      <c r="E918" s="407"/>
      <c r="F918" s="407"/>
    </row>
    <row r="919" spans="1:6">
      <c r="A919" s="553"/>
      <c r="B919" s="456" t="s">
        <v>2538</v>
      </c>
      <c r="C919" s="406"/>
      <c r="D919" s="749"/>
      <c r="E919" s="407"/>
      <c r="F919" s="407"/>
    </row>
    <row r="920" spans="1:6">
      <c r="A920" s="553"/>
      <c r="B920" s="456" t="s">
        <v>2539</v>
      </c>
      <c r="C920" s="406"/>
      <c r="D920" s="749"/>
      <c r="E920" s="407"/>
      <c r="F920" s="407"/>
    </row>
    <row r="921" spans="1:6">
      <c r="A921" s="553"/>
      <c r="B921" s="456" t="s">
        <v>2540</v>
      </c>
      <c r="C921" s="406"/>
      <c r="D921" s="749"/>
      <c r="E921" s="407"/>
      <c r="F921" s="407"/>
    </row>
    <row r="922" spans="1:6">
      <c r="A922" s="553"/>
      <c r="B922" s="456" t="s">
        <v>2541</v>
      </c>
      <c r="C922" s="406"/>
      <c r="D922" s="749"/>
      <c r="E922" s="407"/>
      <c r="F922" s="407"/>
    </row>
    <row r="923" spans="1:6">
      <c r="A923" s="553"/>
      <c r="B923" s="456" t="s">
        <v>2542</v>
      </c>
      <c r="C923" s="406"/>
      <c r="D923" s="749"/>
      <c r="E923" s="407"/>
      <c r="F923" s="407"/>
    </row>
    <row r="924" spans="1:6">
      <c r="A924" s="553"/>
      <c r="B924" s="456"/>
      <c r="C924" s="406"/>
      <c r="D924" s="749"/>
      <c r="E924" s="407"/>
      <c r="F924" s="407"/>
    </row>
    <row r="925" spans="1:6">
      <c r="A925" s="553"/>
      <c r="B925" s="456" t="s">
        <v>2543</v>
      </c>
      <c r="C925" s="406"/>
      <c r="D925" s="749"/>
      <c r="E925" s="407"/>
      <c r="F925" s="407"/>
    </row>
    <row r="926" spans="1:6" ht="25.5">
      <c r="A926" s="553"/>
      <c r="B926" s="456" t="s">
        <v>2544</v>
      </c>
      <c r="C926" s="406"/>
      <c r="D926" s="749"/>
      <c r="E926" s="407"/>
      <c r="F926" s="407"/>
    </row>
    <row r="927" spans="1:6">
      <c r="A927" s="553"/>
      <c r="B927" s="456"/>
      <c r="C927" s="406"/>
      <c r="D927" s="749"/>
      <c r="E927" s="407"/>
      <c r="F927" s="407"/>
    </row>
    <row r="928" spans="1:6" ht="102">
      <c r="A928" s="553"/>
      <c r="B928" s="456" t="s">
        <v>2545</v>
      </c>
      <c r="C928" s="406"/>
      <c r="D928" s="749"/>
      <c r="E928" s="407"/>
      <c r="F928" s="407"/>
    </row>
    <row r="929" spans="1:6">
      <c r="A929" s="553"/>
      <c r="B929" s="456"/>
      <c r="C929" s="406"/>
      <c r="D929" s="749"/>
      <c r="E929" s="407"/>
      <c r="F929" s="407"/>
    </row>
    <row r="930" spans="1:6">
      <c r="A930" s="553"/>
      <c r="B930" s="456" t="s">
        <v>2546</v>
      </c>
      <c r="C930" s="406"/>
      <c r="D930" s="749"/>
      <c r="E930" s="407"/>
      <c r="F930" s="407"/>
    </row>
    <row r="931" spans="1:6">
      <c r="A931" s="553"/>
      <c r="B931" s="456" t="s">
        <v>2547</v>
      </c>
      <c r="C931" s="406"/>
      <c r="D931" s="749"/>
      <c r="E931" s="407"/>
      <c r="F931" s="407"/>
    </row>
    <row r="932" spans="1:6" ht="38.25">
      <c r="A932" s="553"/>
      <c r="B932" s="456" t="s">
        <v>2548</v>
      </c>
      <c r="C932" s="406"/>
      <c r="D932" s="749"/>
      <c r="E932" s="407"/>
      <c r="F932" s="407"/>
    </row>
    <row r="933" spans="1:6">
      <c r="A933" s="553"/>
      <c r="B933" s="456" t="s">
        <v>2549</v>
      </c>
      <c r="C933" s="406"/>
      <c r="D933" s="749"/>
      <c r="E933" s="407"/>
      <c r="F933" s="407"/>
    </row>
    <row r="934" spans="1:6">
      <c r="A934" s="408"/>
      <c r="B934" s="409" t="s">
        <v>2550</v>
      </c>
      <c r="C934" s="406"/>
      <c r="D934" s="749"/>
      <c r="E934" s="407"/>
      <c r="F934" s="670"/>
    </row>
    <row r="935" spans="1:6">
      <c r="A935" s="408"/>
      <c r="B935" s="761" t="s">
        <v>3224</v>
      </c>
      <c r="C935" s="762" t="s">
        <v>30</v>
      </c>
      <c r="D935" s="763">
        <v>1</v>
      </c>
      <c r="E935" s="764"/>
      <c r="F935" s="765">
        <f>D935*E935</f>
        <v>0</v>
      </c>
    </row>
    <row r="936" spans="1:6">
      <c r="A936" s="408"/>
      <c r="B936" s="409"/>
      <c r="C936" s="406"/>
      <c r="D936" s="749"/>
      <c r="E936" s="407"/>
      <c r="F936" s="407"/>
    </row>
    <row r="937" spans="1:6" ht="38.25">
      <c r="A937" s="553" t="s">
        <v>94</v>
      </c>
      <c r="B937" s="456" t="s">
        <v>2551</v>
      </c>
      <c r="C937" s="406"/>
      <c r="D937" s="749"/>
      <c r="E937" s="407"/>
      <c r="F937" s="407"/>
    </row>
    <row r="938" spans="1:6" ht="51">
      <c r="A938" s="553"/>
      <c r="B938" s="456" t="s">
        <v>2349</v>
      </c>
      <c r="C938" s="406"/>
      <c r="D938" s="749"/>
      <c r="E938" s="407"/>
      <c r="F938" s="407"/>
    </row>
    <row r="939" spans="1:6">
      <c r="A939" s="553"/>
      <c r="B939" s="456" t="s">
        <v>2350</v>
      </c>
      <c r="C939" s="406"/>
      <c r="D939" s="749"/>
      <c r="E939" s="407"/>
      <c r="F939" s="407"/>
    </row>
    <row r="940" spans="1:6" ht="25.5">
      <c r="A940" s="553"/>
      <c r="B940" s="456" t="s">
        <v>2351</v>
      </c>
      <c r="C940" s="406"/>
      <c r="D940" s="749"/>
      <c r="E940" s="407"/>
      <c r="F940" s="407"/>
    </row>
    <row r="941" spans="1:6">
      <c r="A941" s="553"/>
      <c r="B941" s="456" t="s">
        <v>2352</v>
      </c>
      <c r="C941" s="406"/>
      <c r="D941" s="749"/>
      <c r="E941" s="407"/>
      <c r="F941" s="407"/>
    </row>
    <row r="942" spans="1:6">
      <c r="A942" s="553"/>
      <c r="B942" s="456" t="s">
        <v>2353</v>
      </c>
      <c r="C942" s="406"/>
      <c r="D942" s="749"/>
      <c r="E942" s="407"/>
      <c r="F942" s="407"/>
    </row>
    <row r="943" spans="1:6" ht="25.5">
      <c r="A943" s="553"/>
      <c r="B943" s="456" t="s">
        <v>2354</v>
      </c>
      <c r="C943" s="406"/>
      <c r="D943" s="749"/>
      <c r="E943" s="407"/>
      <c r="F943" s="407"/>
    </row>
    <row r="944" spans="1:6">
      <c r="A944" s="553"/>
      <c r="B944" s="456" t="s">
        <v>2355</v>
      </c>
      <c r="C944" s="406"/>
      <c r="D944" s="749"/>
      <c r="E944" s="407"/>
      <c r="F944" s="407"/>
    </row>
    <row r="945" spans="1:6" ht="51">
      <c r="A945" s="553"/>
      <c r="B945" s="456" t="s">
        <v>2356</v>
      </c>
      <c r="C945" s="406"/>
      <c r="D945" s="749"/>
      <c r="E945" s="407"/>
      <c r="F945" s="407"/>
    </row>
    <row r="946" spans="1:6" ht="38.25">
      <c r="A946" s="553"/>
      <c r="B946" s="456" t="s">
        <v>2357</v>
      </c>
      <c r="C946" s="406"/>
      <c r="D946" s="749"/>
      <c r="E946" s="407"/>
      <c r="F946" s="407"/>
    </row>
    <row r="947" spans="1:6">
      <c r="A947" s="553"/>
      <c r="B947" s="456" t="s">
        <v>2358</v>
      </c>
      <c r="C947" s="406"/>
      <c r="D947" s="749"/>
      <c r="E947" s="407"/>
      <c r="F947" s="407"/>
    </row>
    <row r="948" spans="1:6" ht="25.5">
      <c r="A948" s="553"/>
      <c r="B948" s="456" t="s">
        <v>2359</v>
      </c>
      <c r="C948" s="406"/>
      <c r="D948" s="749"/>
      <c r="E948" s="407"/>
      <c r="F948" s="407"/>
    </row>
    <row r="949" spans="1:6" ht="25.5">
      <c r="A949" s="553"/>
      <c r="B949" s="456" t="s">
        <v>2360</v>
      </c>
      <c r="C949" s="406"/>
      <c r="D949" s="749"/>
      <c r="E949" s="407"/>
      <c r="F949" s="407"/>
    </row>
    <row r="950" spans="1:6">
      <c r="A950" s="553"/>
      <c r="B950" s="456" t="s">
        <v>2361</v>
      </c>
      <c r="C950" s="406"/>
      <c r="D950" s="749"/>
      <c r="E950" s="407"/>
      <c r="F950" s="407"/>
    </row>
    <row r="951" spans="1:6">
      <c r="A951" s="553"/>
      <c r="B951" s="456" t="s">
        <v>2362</v>
      </c>
      <c r="C951" s="406"/>
      <c r="D951" s="749"/>
      <c r="E951" s="407"/>
      <c r="F951" s="407"/>
    </row>
    <row r="952" spans="1:6">
      <c r="A952" s="553"/>
      <c r="B952" s="456" t="s">
        <v>2363</v>
      </c>
      <c r="C952" s="406"/>
      <c r="D952" s="749"/>
      <c r="E952" s="407"/>
      <c r="F952" s="407"/>
    </row>
    <row r="953" spans="1:6" ht="25.5">
      <c r="A953" s="553"/>
      <c r="B953" s="456" t="s">
        <v>2364</v>
      </c>
      <c r="C953" s="406"/>
      <c r="D953" s="749"/>
      <c r="E953" s="407"/>
      <c r="F953" s="407"/>
    </row>
    <row r="954" spans="1:6">
      <c r="A954" s="553"/>
      <c r="B954" s="456" t="s">
        <v>2365</v>
      </c>
      <c r="C954" s="406"/>
      <c r="D954" s="749"/>
      <c r="E954" s="407"/>
      <c r="F954" s="407"/>
    </row>
    <row r="955" spans="1:6">
      <c r="A955" s="553"/>
      <c r="B955" s="456" t="s">
        <v>2366</v>
      </c>
      <c r="C955" s="406"/>
      <c r="D955" s="749"/>
      <c r="E955" s="407"/>
      <c r="F955" s="407"/>
    </row>
    <row r="956" spans="1:6">
      <c r="A956" s="553"/>
      <c r="B956" s="456" t="s">
        <v>2367</v>
      </c>
      <c r="C956" s="406"/>
      <c r="D956" s="749"/>
      <c r="E956" s="407"/>
      <c r="F956" s="407"/>
    </row>
    <row r="957" spans="1:6">
      <c r="A957" s="553"/>
      <c r="B957" s="456" t="s">
        <v>2368</v>
      </c>
      <c r="C957" s="406"/>
      <c r="D957" s="749"/>
      <c r="E957" s="407"/>
      <c r="F957" s="407"/>
    </row>
    <row r="958" spans="1:6" ht="89.25">
      <c r="A958" s="553"/>
      <c r="B958" s="456" t="s">
        <v>2369</v>
      </c>
      <c r="C958" s="406"/>
      <c r="D958" s="749"/>
      <c r="E958" s="407"/>
      <c r="F958" s="407"/>
    </row>
    <row r="959" spans="1:6">
      <c r="A959" s="553"/>
      <c r="B959" s="456" t="s">
        <v>2370</v>
      </c>
      <c r="C959" s="406"/>
      <c r="D959" s="749"/>
      <c r="E959" s="407"/>
      <c r="F959" s="407"/>
    </row>
    <row r="960" spans="1:6">
      <c r="A960" s="553"/>
      <c r="B960" s="456" t="s">
        <v>2371</v>
      </c>
      <c r="C960" s="406"/>
      <c r="D960" s="749"/>
      <c r="E960" s="407"/>
      <c r="F960" s="407"/>
    </row>
    <row r="961" spans="1:6" ht="25.5">
      <c r="A961" s="553"/>
      <c r="B961" s="456" t="s">
        <v>2372</v>
      </c>
      <c r="C961" s="406"/>
      <c r="D961" s="749"/>
      <c r="E961" s="407"/>
      <c r="F961" s="407"/>
    </row>
    <row r="962" spans="1:6" ht="38.25">
      <c r="A962" s="553"/>
      <c r="B962" s="456" t="s">
        <v>2373</v>
      </c>
      <c r="C962" s="406"/>
      <c r="D962" s="749"/>
      <c r="E962" s="407"/>
      <c r="F962" s="407"/>
    </row>
    <row r="963" spans="1:6" ht="51">
      <c r="A963" s="553"/>
      <c r="B963" s="456" t="s">
        <v>2374</v>
      </c>
      <c r="C963" s="406"/>
      <c r="D963" s="749"/>
      <c r="E963" s="407"/>
      <c r="F963" s="407"/>
    </row>
    <row r="964" spans="1:6">
      <c r="A964" s="553"/>
      <c r="B964" s="456" t="s">
        <v>2375</v>
      </c>
      <c r="C964" s="406"/>
      <c r="D964" s="749"/>
      <c r="E964" s="407"/>
      <c r="F964" s="407"/>
    </row>
    <row r="965" spans="1:6">
      <c r="A965" s="553"/>
      <c r="B965" s="456" t="s">
        <v>2376</v>
      </c>
      <c r="C965" s="406"/>
      <c r="D965" s="749"/>
      <c r="E965" s="407"/>
      <c r="F965" s="407"/>
    </row>
    <row r="966" spans="1:6">
      <c r="A966" s="553"/>
      <c r="B966" s="456" t="s">
        <v>2377</v>
      </c>
      <c r="C966" s="406"/>
      <c r="D966" s="749"/>
      <c r="E966" s="407"/>
      <c r="F966" s="407"/>
    </row>
    <row r="967" spans="1:6">
      <c r="A967" s="553"/>
      <c r="B967" s="456" t="s">
        <v>2378</v>
      </c>
      <c r="C967" s="406"/>
      <c r="D967" s="749"/>
      <c r="E967" s="407"/>
      <c r="F967" s="407"/>
    </row>
    <row r="968" spans="1:6">
      <c r="A968" s="553"/>
      <c r="B968" s="456" t="s">
        <v>2379</v>
      </c>
      <c r="C968" s="406"/>
      <c r="D968" s="749"/>
      <c r="E968" s="407"/>
      <c r="F968" s="407"/>
    </row>
    <row r="969" spans="1:6">
      <c r="A969" s="553"/>
      <c r="B969" s="456" t="s">
        <v>2380</v>
      </c>
      <c r="C969" s="406"/>
      <c r="D969" s="749"/>
      <c r="E969" s="407"/>
      <c r="F969" s="407"/>
    </row>
    <row r="970" spans="1:6">
      <c r="A970" s="553"/>
      <c r="B970" s="456" t="s">
        <v>2381</v>
      </c>
      <c r="C970" s="406"/>
      <c r="D970" s="749"/>
      <c r="E970" s="407"/>
      <c r="F970" s="407"/>
    </row>
    <row r="971" spans="1:6">
      <c r="A971" s="553"/>
      <c r="B971" s="456" t="s">
        <v>2382</v>
      </c>
      <c r="C971" s="406"/>
      <c r="D971" s="749"/>
      <c r="E971" s="407"/>
      <c r="F971" s="407"/>
    </row>
    <row r="972" spans="1:6">
      <c r="A972" s="553"/>
      <c r="B972" s="456" t="s">
        <v>2552</v>
      </c>
      <c r="C972" s="406"/>
      <c r="D972" s="749"/>
      <c r="E972" s="407"/>
      <c r="F972" s="407"/>
    </row>
    <row r="973" spans="1:6">
      <c r="A973" s="553"/>
      <c r="B973" s="456" t="s">
        <v>2553</v>
      </c>
      <c r="C973" s="406"/>
      <c r="D973" s="749"/>
      <c r="E973" s="407"/>
      <c r="F973" s="407"/>
    </row>
    <row r="974" spans="1:6">
      <c r="A974" s="553"/>
      <c r="B974" s="456" t="s">
        <v>2554</v>
      </c>
      <c r="C974" s="406"/>
      <c r="D974" s="749"/>
      <c r="E974" s="407"/>
      <c r="F974" s="407"/>
    </row>
    <row r="975" spans="1:6">
      <c r="A975" s="553"/>
      <c r="B975" s="456" t="s">
        <v>2555</v>
      </c>
      <c r="C975" s="406"/>
      <c r="D975" s="749"/>
      <c r="E975" s="407"/>
      <c r="F975" s="407"/>
    </row>
    <row r="976" spans="1:6">
      <c r="A976" s="553"/>
      <c r="B976" s="456" t="s">
        <v>2387</v>
      </c>
      <c r="C976" s="406"/>
      <c r="D976" s="749"/>
      <c r="E976" s="407"/>
      <c r="F976" s="407"/>
    </row>
    <row r="977" spans="1:6">
      <c r="A977" s="553"/>
      <c r="B977" s="456" t="s">
        <v>2554</v>
      </c>
      <c r="C977" s="406"/>
      <c r="D977" s="749"/>
      <c r="E977" s="407"/>
      <c r="F977" s="407"/>
    </row>
    <row r="978" spans="1:6">
      <c r="A978" s="553"/>
      <c r="B978" s="456" t="s">
        <v>2388</v>
      </c>
      <c r="C978" s="406"/>
      <c r="D978" s="749"/>
      <c r="E978" s="407"/>
      <c r="F978" s="407"/>
    </row>
    <row r="979" spans="1:6">
      <c r="A979" s="553"/>
      <c r="B979" s="456" t="s">
        <v>2389</v>
      </c>
      <c r="C979" s="406"/>
      <c r="D979" s="749"/>
      <c r="E979" s="407"/>
      <c r="F979" s="407"/>
    </row>
    <row r="980" spans="1:6">
      <c r="A980" s="553"/>
      <c r="B980" s="456" t="s">
        <v>2390</v>
      </c>
      <c r="C980" s="406"/>
      <c r="D980" s="749"/>
      <c r="E980" s="407"/>
      <c r="F980" s="407"/>
    </row>
    <row r="981" spans="1:6">
      <c r="A981" s="553"/>
      <c r="B981" s="456" t="s">
        <v>2391</v>
      </c>
      <c r="C981" s="406"/>
      <c r="D981" s="749"/>
      <c r="E981" s="407"/>
      <c r="F981" s="407"/>
    </row>
    <row r="982" spans="1:6">
      <c r="A982" s="553"/>
      <c r="B982" s="456" t="s">
        <v>2392</v>
      </c>
      <c r="C982" s="406"/>
      <c r="D982" s="749"/>
      <c r="E982" s="407"/>
      <c r="F982" s="407"/>
    </row>
    <row r="983" spans="1:6">
      <c r="A983" s="553"/>
      <c r="B983" s="456" t="s">
        <v>2390</v>
      </c>
      <c r="C983" s="406"/>
      <c r="D983" s="749"/>
      <c r="E983" s="407"/>
      <c r="F983" s="407"/>
    </row>
    <row r="984" spans="1:6">
      <c r="A984" s="553"/>
      <c r="B984" s="456" t="s">
        <v>2394</v>
      </c>
      <c r="C984" s="406"/>
      <c r="D984" s="749"/>
      <c r="E984" s="407"/>
      <c r="F984" s="407"/>
    </row>
    <row r="985" spans="1:6">
      <c r="A985" s="553"/>
      <c r="B985" s="456" t="s">
        <v>2556</v>
      </c>
      <c r="C985" s="406"/>
      <c r="D985" s="749"/>
      <c r="E985" s="407"/>
      <c r="F985" s="407"/>
    </row>
    <row r="986" spans="1:6">
      <c r="A986" s="553"/>
      <c r="B986" s="456" t="s">
        <v>2557</v>
      </c>
      <c r="C986" s="406"/>
      <c r="D986" s="749"/>
      <c r="E986" s="407"/>
      <c r="F986" s="407"/>
    </row>
    <row r="987" spans="1:6">
      <c r="A987" s="553"/>
      <c r="B987" s="456" t="s">
        <v>2397</v>
      </c>
      <c r="C987" s="406"/>
      <c r="D987" s="749"/>
      <c r="E987" s="407"/>
      <c r="F987" s="407"/>
    </row>
    <row r="988" spans="1:6">
      <c r="A988" s="553"/>
      <c r="B988" s="456" t="s">
        <v>2390</v>
      </c>
      <c r="C988" s="406"/>
      <c r="D988" s="749"/>
      <c r="E988" s="407"/>
      <c r="F988" s="407"/>
    </row>
    <row r="989" spans="1:6">
      <c r="A989" s="553"/>
      <c r="B989" s="456" t="s">
        <v>2394</v>
      </c>
      <c r="C989" s="406"/>
      <c r="D989" s="749"/>
      <c r="E989" s="407"/>
      <c r="F989" s="407"/>
    </row>
    <row r="990" spans="1:6">
      <c r="A990" s="553"/>
      <c r="B990" s="456" t="s">
        <v>2398</v>
      </c>
      <c r="C990" s="406"/>
      <c r="D990" s="749"/>
      <c r="E990" s="407"/>
      <c r="F990" s="407"/>
    </row>
    <row r="991" spans="1:6">
      <c r="A991" s="553"/>
      <c r="B991" s="456" t="s">
        <v>2557</v>
      </c>
      <c r="C991" s="406"/>
      <c r="D991" s="749"/>
      <c r="E991" s="407"/>
      <c r="F991" s="407"/>
    </row>
    <row r="992" spans="1:6">
      <c r="A992" s="553"/>
      <c r="B992" s="456" t="s">
        <v>2399</v>
      </c>
      <c r="C992" s="406"/>
      <c r="D992" s="749"/>
      <c r="E992" s="407"/>
      <c r="F992" s="407"/>
    </row>
    <row r="993" spans="1:6">
      <c r="A993" s="553"/>
      <c r="B993" s="456"/>
      <c r="C993" s="406"/>
      <c r="D993" s="749"/>
      <c r="E993" s="407"/>
      <c r="F993" s="407"/>
    </row>
    <row r="994" spans="1:6">
      <c r="A994" s="553"/>
      <c r="B994" s="456" t="s">
        <v>2400</v>
      </c>
      <c r="C994" s="406"/>
      <c r="D994" s="749"/>
      <c r="E994" s="407"/>
      <c r="F994" s="407"/>
    </row>
    <row r="995" spans="1:6">
      <c r="A995" s="553"/>
      <c r="B995" s="456" t="s">
        <v>2401</v>
      </c>
      <c r="C995" s="406"/>
      <c r="D995" s="749"/>
      <c r="E995" s="407"/>
      <c r="F995" s="407"/>
    </row>
    <row r="996" spans="1:6">
      <c r="A996" s="553"/>
      <c r="B996" s="456" t="s">
        <v>2558</v>
      </c>
      <c r="C996" s="406"/>
      <c r="D996" s="749"/>
      <c r="E996" s="407"/>
      <c r="F996" s="407"/>
    </row>
    <row r="997" spans="1:6">
      <c r="A997" s="553"/>
      <c r="B997" s="456"/>
      <c r="C997" s="406"/>
      <c r="D997" s="749"/>
      <c r="E997" s="407"/>
      <c r="F997" s="407"/>
    </row>
    <row r="998" spans="1:6">
      <c r="A998" s="553"/>
      <c r="B998" s="456" t="s">
        <v>2403</v>
      </c>
      <c r="C998" s="406"/>
      <c r="D998" s="749"/>
      <c r="E998" s="407"/>
      <c r="F998" s="407"/>
    </row>
    <row r="999" spans="1:6">
      <c r="A999" s="553"/>
      <c r="B999" s="456" t="s">
        <v>2404</v>
      </c>
      <c r="C999" s="406"/>
      <c r="D999" s="749"/>
      <c r="E999" s="407"/>
      <c r="F999" s="407"/>
    </row>
    <row r="1000" spans="1:6">
      <c r="A1000" s="553"/>
      <c r="B1000" s="456" t="s">
        <v>2405</v>
      </c>
      <c r="C1000" s="406"/>
      <c r="D1000" s="749"/>
      <c r="E1000" s="407"/>
      <c r="F1000" s="407"/>
    </row>
    <row r="1001" spans="1:6">
      <c r="A1001" s="553"/>
      <c r="B1001" s="456" t="s">
        <v>2406</v>
      </c>
      <c r="C1001" s="406"/>
      <c r="D1001" s="749"/>
      <c r="E1001" s="407"/>
      <c r="F1001" s="407"/>
    </row>
    <row r="1002" spans="1:6">
      <c r="A1002" s="553"/>
      <c r="B1002" s="456" t="s">
        <v>2559</v>
      </c>
      <c r="C1002" s="406"/>
      <c r="D1002" s="749"/>
      <c r="E1002" s="407"/>
      <c r="F1002" s="407"/>
    </row>
    <row r="1003" spans="1:6">
      <c r="A1003" s="553"/>
      <c r="B1003" s="456" t="s">
        <v>2560</v>
      </c>
      <c r="C1003" s="406"/>
      <c r="D1003" s="749"/>
      <c r="E1003" s="407"/>
      <c r="F1003" s="407"/>
    </row>
    <row r="1004" spans="1:6">
      <c r="A1004" s="553"/>
      <c r="B1004" s="456" t="s">
        <v>2561</v>
      </c>
      <c r="C1004" s="406"/>
      <c r="D1004" s="749"/>
      <c r="E1004" s="407"/>
      <c r="F1004" s="407"/>
    </row>
    <row r="1005" spans="1:6">
      <c r="A1005" s="553"/>
      <c r="B1005" s="456" t="s">
        <v>2410</v>
      </c>
      <c r="C1005" s="406"/>
      <c r="D1005" s="749"/>
      <c r="E1005" s="407"/>
      <c r="F1005" s="407"/>
    </row>
    <row r="1006" spans="1:6">
      <c r="A1006" s="553"/>
      <c r="B1006" s="456" t="s">
        <v>2411</v>
      </c>
      <c r="C1006" s="406"/>
      <c r="D1006" s="749"/>
      <c r="E1006" s="407"/>
      <c r="F1006" s="407"/>
    </row>
    <row r="1007" spans="1:6">
      <c r="A1007" s="553"/>
      <c r="B1007" s="456" t="s">
        <v>2412</v>
      </c>
      <c r="C1007" s="406"/>
      <c r="D1007" s="749"/>
      <c r="E1007" s="407"/>
      <c r="F1007" s="407"/>
    </row>
    <row r="1008" spans="1:6">
      <c r="A1008" s="553"/>
      <c r="B1008" s="456"/>
      <c r="C1008" s="406"/>
      <c r="D1008" s="749"/>
      <c r="E1008" s="407"/>
      <c r="F1008" s="407"/>
    </row>
    <row r="1009" spans="1:6">
      <c r="A1009" s="553"/>
      <c r="B1009" s="456" t="s">
        <v>2413</v>
      </c>
      <c r="C1009" s="406"/>
      <c r="D1009" s="749"/>
      <c r="E1009" s="407"/>
      <c r="F1009" s="407"/>
    </row>
    <row r="1010" spans="1:6">
      <c r="A1010" s="553"/>
      <c r="B1010" s="456" t="s">
        <v>2414</v>
      </c>
      <c r="C1010" s="406"/>
      <c r="D1010" s="749"/>
      <c r="E1010" s="407"/>
      <c r="F1010" s="407"/>
    </row>
    <row r="1011" spans="1:6">
      <c r="A1011" s="553"/>
      <c r="B1011" s="456" t="s">
        <v>2415</v>
      </c>
      <c r="C1011" s="406"/>
      <c r="D1011" s="749"/>
      <c r="E1011" s="407"/>
      <c r="F1011" s="407"/>
    </row>
    <row r="1012" spans="1:6">
      <c r="A1012" s="553"/>
      <c r="B1012" s="456" t="s">
        <v>2416</v>
      </c>
      <c r="C1012" s="406"/>
      <c r="D1012" s="749"/>
      <c r="E1012" s="407"/>
      <c r="F1012" s="407"/>
    </row>
    <row r="1013" spans="1:6">
      <c r="A1013" s="553"/>
      <c r="B1013" s="456" t="s">
        <v>2417</v>
      </c>
      <c r="C1013" s="406"/>
      <c r="D1013" s="749"/>
      <c r="E1013" s="407"/>
      <c r="F1013" s="407"/>
    </row>
    <row r="1014" spans="1:6">
      <c r="A1014" s="553"/>
      <c r="B1014" s="456" t="s">
        <v>3065</v>
      </c>
      <c r="C1014" s="406"/>
      <c r="D1014" s="749"/>
      <c r="E1014" s="407"/>
      <c r="F1014" s="407"/>
    </row>
    <row r="1015" spans="1:6">
      <c r="A1015" s="553"/>
      <c r="B1015" s="456" t="s">
        <v>2419</v>
      </c>
      <c r="C1015" s="406"/>
      <c r="D1015" s="749"/>
      <c r="E1015" s="407"/>
      <c r="F1015" s="407"/>
    </row>
    <row r="1016" spans="1:6">
      <c r="A1016" s="553"/>
      <c r="B1016" s="456"/>
      <c r="C1016" s="406"/>
      <c r="D1016" s="749"/>
      <c r="E1016" s="407"/>
      <c r="F1016" s="407"/>
    </row>
    <row r="1017" spans="1:6">
      <c r="A1017" s="553"/>
      <c r="B1017" s="456" t="s">
        <v>2420</v>
      </c>
      <c r="C1017" s="406"/>
      <c r="D1017" s="749"/>
      <c r="E1017" s="407"/>
      <c r="F1017" s="407"/>
    </row>
    <row r="1018" spans="1:6">
      <c r="A1018" s="553"/>
      <c r="B1018" s="456" t="s">
        <v>2421</v>
      </c>
      <c r="C1018" s="406"/>
      <c r="D1018" s="749"/>
      <c r="E1018" s="407"/>
      <c r="F1018" s="407"/>
    </row>
    <row r="1019" spans="1:6">
      <c r="A1019" s="553"/>
      <c r="B1019" s="456" t="s">
        <v>2562</v>
      </c>
      <c r="C1019" s="406"/>
      <c r="D1019" s="749"/>
      <c r="E1019" s="407"/>
      <c r="F1019" s="407"/>
    </row>
    <row r="1020" spans="1:6">
      <c r="A1020" s="553"/>
      <c r="B1020" s="456"/>
      <c r="C1020" s="406"/>
      <c r="D1020" s="749"/>
      <c r="E1020" s="407"/>
      <c r="F1020" s="407"/>
    </row>
    <row r="1021" spans="1:6">
      <c r="A1021" s="553"/>
      <c r="B1021" s="456" t="s">
        <v>2423</v>
      </c>
      <c r="C1021" s="406"/>
      <c r="D1021" s="749"/>
      <c r="E1021" s="407"/>
      <c r="F1021" s="407"/>
    </row>
    <row r="1022" spans="1:6">
      <c r="A1022" s="553"/>
      <c r="B1022" s="456" t="s">
        <v>2424</v>
      </c>
      <c r="C1022" s="406"/>
      <c r="D1022" s="749"/>
      <c r="E1022" s="407"/>
      <c r="F1022" s="407"/>
    </row>
    <row r="1023" spans="1:6">
      <c r="A1023" s="553"/>
      <c r="B1023" s="456" t="s">
        <v>2563</v>
      </c>
      <c r="C1023" s="406"/>
      <c r="D1023" s="749"/>
      <c r="E1023" s="407"/>
      <c r="F1023" s="407"/>
    </row>
    <row r="1024" spans="1:6">
      <c r="A1024" s="553"/>
      <c r="B1024" s="456" t="s">
        <v>2426</v>
      </c>
      <c r="C1024" s="406"/>
      <c r="D1024" s="749"/>
      <c r="E1024" s="407"/>
      <c r="F1024" s="407"/>
    </row>
    <row r="1025" spans="1:6">
      <c r="A1025" s="553"/>
      <c r="B1025" s="456" t="s">
        <v>2564</v>
      </c>
      <c r="C1025" s="406"/>
      <c r="D1025" s="749"/>
      <c r="E1025" s="407"/>
      <c r="F1025" s="407"/>
    </row>
    <row r="1026" spans="1:6">
      <c r="A1026" s="553"/>
      <c r="B1026" s="456" t="s">
        <v>2428</v>
      </c>
      <c r="C1026" s="406"/>
      <c r="D1026" s="749"/>
      <c r="E1026" s="407"/>
      <c r="F1026" s="407"/>
    </row>
    <row r="1027" spans="1:6">
      <c r="A1027" s="553"/>
      <c r="B1027" s="456" t="s">
        <v>2565</v>
      </c>
      <c r="C1027" s="406"/>
      <c r="D1027" s="749"/>
      <c r="E1027" s="407"/>
      <c r="F1027" s="407"/>
    </row>
    <row r="1028" spans="1:6">
      <c r="A1028" s="553"/>
      <c r="B1028" s="456" t="s">
        <v>2566</v>
      </c>
      <c r="C1028" s="406"/>
      <c r="D1028" s="749"/>
      <c r="E1028" s="407"/>
      <c r="F1028" s="407"/>
    </row>
    <row r="1029" spans="1:6">
      <c r="A1029" s="553"/>
      <c r="B1029" s="456" t="s">
        <v>2567</v>
      </c>
      <c r="C1029" s="406"/>
      <c r="D1029" s="749"/>
      <c r="E1029" s="407"/>
      <c r="F1029" s="407"/>
    </row>
    <row r="1030" spans="1:6">
      <c r="A1030" s="553"/>
      <c r="B1030" s="456" t="s">
        <v>2432</v>
      </c>
      <c r="C1030" s="406"/>
      <c r="D1030" s="749"/>
      <c r="E1030" s="407"/>
      <c r="F1030" s="407"/>
    </row>
    <row r="1031" spans="1:6">
      <c r="A1031" s="553"/>
      <c r="B1031" s="456" t="s">
        <v>2568</v>
      </c>
      <c r="C1031" s="406"/>
      <c r="D1031" s="749"/>
      <c r="E1031" s="407"/>
      <c r="F1031" s="407"/>
    </row>
    <row r="1032" spans="1:6">
      <c r="A1032" s="553"/>
      <c r="B1032" s="456" t="s">
        <v>2569</v>
      </c>
      <c r="C1032" s="406"/>
      <c r="D1032" s="749"/>
      <c r="E1032" s="407"/>
      <c r="F1032" s="407"/>
    </row>
    <row r="1033" spans="1:6">
      <c r="A1033" s="553"/>
      <c r="B1033" s="456" t="s">
        <v>2570</v>
      </c>
      <c r="C1033" s="406"/>
      <c r="D1033" s="749"/>
      <c r="E1033" s="407"/>
      <c r="F1033" s="407"/>
    </row>
    <row r="1034" spans="1:6">
      <c r="A1034" s="553"/>
      <c r="B1034" s="456" t="s">
        <v>2571</v>
      </c>
      <c r="C1034" s="406"/>
      <c r="D1034" s="749"/>
      <c r="E1034" s="407"/>
      <c r="F1034" s="407"/>
    </row>
    <row r="1035" spans="1:6">
      <c r="A1035" s="553"/>
      <c r="B1035" s="456" t="s">
        <v>2572</v>
      </c>
      <c r="C1035" s="406"/>
      <c r="D1035" s="749"/>
      <c r="E1035" s="407"/>
      <c r="F1035" s="407"/>
    </row>
    <row r="1036" spans="1:6">
      <c r="A1036" s="553"/>
      <c r="B1036" s="456" t="s">
        <v>2573</v>
      </c>
      <c r="C1036" s="406"/>
      <c r="D1036" s="749"/>
      <c r="E1036" s="407"/>
      <c r="F1036" s="407"/>
    </row>
    <row r="1037" spans="1:6">
      <c r="A1037" s="553"/>
      <c r="B1037" s="456" t="s">
        <v>2574</v>
      </c>
      <c r="C1037" s="406"/>
      <c r="D1037" s="749"/>
      <c r="E1037" s="407"/>
      <c r="F1037" s="407"/>
    </row>
    <row r="1038" spans="1:6">
      <c r="A1038" s="553"/>
      <c r="B1038" s="456" t="s">
        <v>2440</v>
      </c>
      <c r="C1038" s="406"/>
      <c r="D1038" s="749"/>
      <c r="E1038" s="407"/>
      <c r="F1038" s="407"/>
    </row>
    <row r="1039" spans="1:6">
      <c r="A1039" s="553"/>
      <c r="B1039" s="456" t="s">
        <v>2564</v>
      </c>
      <c r="C1039" s="406"/>
      <c r="D1039" s="749"/>
      <c r="E1039" s="407"/>
      <c r="F1039" s="407"/>
    </row>
    <row r="1040" spans="1:6">
      <c r="A1040" s="553"/>
      <c r="B1040" s="456" t="s">
        <v>2575</v>
      </c>
      <c r="C1040" s="406"/>
      <c r="D1040" s="749"/>
      <c r="E1040" s="407"/>
      <c r="F1040" s="407"/>
    </row>
    <row r="1041" spans="1:6">
      <c r="A1041" s="553"/>
      <c r="B1041" s="456" t="s">
        <v>2576</v>
      </c>
      <c r="C1041" s="406"/>
      <c r="D1041" s="749"/>
      <c r="E1041" s="407"/>
      <c r="F1041" s="407"/>
    </row>
    <row r="1042" spans="1:6">
      <c r="A1042" s="553"/>
      <c r="B1042" s="456" t="s">
        <v>2577</v>
      </c>
      <c r="C1042" s="406"/>
      <c r="D1042" s="749"/>
      <c r="E1042" s="407"/>
      <c r="F1042" s="407"/>
    </row>
    <row r="1043" spans="1:6">
      <c r="A1043" s="553"/>
      <c r="B1043" s="456" t="s">
        <v>2567</v>
      </c>
      <c r="C1043" s="406"/>
      <c r="D1043" s="749"/>
      <c r="E1043" s="407"/>
      <c r="F1043" s="407"/>
    </row>
    <row r="1044" spans="1:6">
      <c r="A1044" s="553"/>
      <c r="B1044" s="456" t="s">
        <v>2578</v>
      </c>
      <c r="C1044" s="406"/>
      <c r="D1044" s="749"/>
      <c r="E1044" s="407"/>
      <c r="F1044" s="407"/>
    </row>
    <row r="1045" spans="1:6">
      <c r="A1045" s="553"/>
      <c r="B1045" s="456" t="s">
        <v>2579</v>
      </c>
      <c r="C1045" s="406"/>
      <c r="D1045" s="749"/>
      <c r="E1045" s="407"/>
      <c r="F1045" s="407"/>
    </row>
    <row r="1046" spans="1:6">
      <c r="A1046" s="553"/>
      <c r="B1046" s="456" t="s">
        <v>2580</v>
      </c>
      <c r="C1046" s="406"/>
      <c r="D1046" s="749"/>
      <c r="E1046" s="407"/>
      <c r="F1046" s="407"/>
    </row>
    <row r="1047" spans="1:6">
      <c r="A1047" s="553"/>
      <c r="B1047" s="456" t="s">
        <v>2581</v>
      </c>
      <c r="C1047" s="406"/>
      <c r="D1047" s="749"/>
      <c r="E1047" s="407"/>
      <c r="F1047" s="407"/>
    </row>
    <row r="1048" spans="1:6">
      <c r="A1048" s="553"/>
      <c r="B1048" s="456" t="s">
        <v>2582</v>
      </c>
      <c r="C1048" s="406"/>
      <c r="D1048" s="749"/>
      <c r="E1048" s="407"/>
      <c r="F1048" s="407"/>
    </row>
    <row r="1049" spans="1:6">
      <c r="A1049" s="553"/>
      <c r="B1049" s="456" t="s">
        <v>2583</v>
      </c>
      <c r="C1049" s="406"/>
      <c r="D1049" s="749"/>
      <c r="E1049" s="407"/>
      <c r="F1049" s="407"/>
    </row>
    <row r="1050" spans="1:6">
      <c r="A1050" s="553"/>
      <c r="B1050" s="456" t="s">
        <v>2584</v>
      </c>
      <c r="C1050" s="406"/>
      <c r="D1050" s="749"/>
      <c r="E1050" s="407"/>
      <c r="F1050" s="407"/>
    </row>
    <row r="1051" spans="1:6">
      <c r="A1051" s="553"/>
      <c r="B1051" s="456" t="s">
        <v>2585</v>
      </c>
      <c r="C1051" s="406"/>
      <c r="D1051" s="749"/>
      <c r="E1051" s="407"/>
      <c r="F1051" s="407"/>
    </row>
    <row r="1052" spans="1:6">
      <c r="A1052" s="553"/>
      <c r="B1052" s="456"/>
      <c r="C1052" s="406"/>
      <c r="D1052" s="749"/>
      <c r="E1052" s="407"/>
      <c r="F1052" s="407"/>
    </row>
    <row r="1053" spans="1:6">
      <c r="A1053" s="553"/>
      <c r="B1053" s="456" t="s">
        <v>2451</v>
      </c>
      <c r="C1053" s="406"/>
      <c r="D1053" s="749"/>
      <c r="E1053" s="407"/>
      <c r="F1053" s="407"/>
    </row>
    <row r="1054" spans="1:6">
      <c r="A1054" s="553"/>
      <c r="B1054" s="456" t="s">
        <v>2421</v>
      </c>
      <c r="C1054" s="406"/>
      <c r="D1054" s="749"/>
      <c r="E1054" s="407"/>
      <c r="F1054" s="407"/>
    </row>
    <row r="1055" spans="1:6">
      <c r="A1055" s="553"/>
      <c r="B1055" s="456" t="s">
        <v>2452</v>
      </c>
      <c r="C1055" s="406"/>
      <c r="D1055" s="749"/>
      <c r="E1055" s="407"/>
      <c r="F1055" s="407"/>
    </row>
    <row r="1056" spans="1:6">
      <c r="A1056" s="553"/>
      <c r="B1056" s="456" t="s">
        <v>2411</v>
      </c>
      <c r="C1056" s="406"/>
      <c r="D1056" s="749"/>
      <c r="E1056" s="407"/>
      <c r="F1056" s="407"/>
    </row>
    <row r="1057" spans="1:6">
      <c r="A1057" s="553"/>
      <c r="B1057" s="456" t="s">
        <v>2412</v>
      </c>
      <c r="C1057" s="406"/>
      <c r="D1057" s="749"/>
      <c r="E1057" s="407"/>
      <c r="F1057" s="407"/>
    </row>
    <row r="1058" spans="1:6">
      <c r="A1058" s="553"/>
      <c r="B1058" s="456"/>
      <c r="C1058" s="406"/>
      <c r="D1058" s="749"/>
      <c r="E1058" s="407"/>
      <c r="F1058" s="407"/>
    </row>
    <row r="1059" spans="1:6">
      <c r="A1059" s="553"/>
      <c r="B1059" s="456" t="s">
        <v>2453</v>
      </c>
      <c r="C1059" s="406"/>
      <c r="D1059" s="749"/>
      <c r="E1059" s="407"/>
      <c r="F1059" s="407"/>
    </row>
    <row r="1060" spans="1:6">
      <c r="A1060" s="553"/>
      <c r="B1060" s="456" t="s">
        <v>2586</v>
      </c>
      <c r="C1060" s="406"/>
      <c r="D1060" s="749"/>
      <c r="E1060" s="407"/>
      <c r="F1060" s="407"/>
    </row>
    <row r="1061" spans="1:6">
      <c r="A1061" s="553"/>
      <c r="B1061" s="456" t="s">
        <v>2587</v>
      </c>
      <c r="C1061" s="406"/>
      <c r="D1061" s="749"/>
      <c r="E1061" s="407"/>
      <c r="F1061" s="407"/>
    </row>
    <row r="1062" spans="1:6">
      <c r="A1062" s="553"/>
      <c r="B1062" s="456"/>
      <c r="C1062" s="406"/>
      <c r="D1062" s="749"/>
      <c r="E1062" s="407"/>
      <c r="F1062" s="407"/>
    </row>
    <row r="1063" spans="1:6">
      <c r="A1063" s="553"/>
      <c r="B1063" s="456" t="s">
        <v>2455</v>
      </c>
      <c r="C1063" s="406"/>
      <c r="D1063" s="749"/>
      <c r="E1063" s="407"/>
      <c r="F1063" s="407"/>
    </row>
    <row r="1064" spans="1:6">
      <c r="A1064" s="553"/>
      <c r="B1064" s="456" t="s">
        <v>2456</v>
      </c>
      <c r="C1064" s="406"/>
      <c r="D1064" s="749"/>
      <c r="E1064" s="407"/>
      <c r="F1064" s="407"/>
    </row>
    <row r="1065" spans="1:6">
      <c r="A1065" s="553"/>
      <c r="B1065" s="456" t="s">
        <v>2457</v>
      </c>
      <c r="C1065" s="406"/>
      <c r="D1065" s="749"/>
      <c r="E1065" s="407"/>
      <c r="F1065" s="407"/>
    </row>
    <row r="1066" spans="1:6">
      <c r="A1066" s="553"/>
      <c r="B1066" s="456" t="s">
        <v>2458</v>
      </c>
      <c r="C1066" s="406"/>
      <c r="D1066" s="749"/>
      <c r="E1066" s="407"/>
      <c r="F1066" s="407"/>
    </row>
    <row r="1067" spans="1:6">
      <c r="A1067" s="553"/>
      <c r="B1067" s="456" t="s">
        <v>2459</v>
      </c>
      <c r="C1067" s="406"/>
      <c r="D1067" s="749"/>
      <c r="E1067" s="407"/>
      <c r="F1067" s="407"/>
    </row>
    <row r="1068" spans="1:6">
      <c r="A1068" s="553"/>
      <c r="B1068" s="456" t="s">
        <v>2460</v>
      </c>
      <c r="C1068" s="406"/>
      <c r="D1068" s="749"/>
      <c r="E1068" s="407"/>
      <c r="F1068" s="407"/>
    </row>
    <row r="1069" spans="1:6">
      <c r="A1069" s="553"/>
      <c r="B1069" s="456" t="s">
        <v>2424</v>
      </c>
      <c r="C1069" s="406"/>
      <c r="D1069" s="749"/>
      <c r="E1069" s="407"/>
      <c r="F1069" s="407"/>
    </row>
    <row r="1070" spans="1:6">
      <c r="A1070" s="553"/>
      <c r="B1070" s="456" t="s">
        <v>2588</v>
      </c>
      <c r="C1070" s="406"/>
      <c r="D1070" s="749"/>
      <c r="E1070" s="407"/>
      <c r="F1070" s="407"/>
    </row>
    <row r="1071" spans="1:6">
      <c r="A1071" s="553"/>
      <c r="B1071" s="456" t="s">
        <v>2589</v>
      </c>
      <c r="C1071" s="406"/>
      <c r="D1071" s="749"/>
      <c r="E1071" s="407"/>
      <c r="F1071" s="407"/>
    </row>
    <row r="1072" spans="1:6">
      <c r="A1072" s="553"/>
      <c r="B1072" s="456" t="s">
        <v>2590</v>
      </c>
      <c r="C1072" s="406"/>
      <c r="D1072" s="749"/>
      <c r="E1072" s="407"/>
      <c r="F1072" s="407"/>
    </row>
    <row r="1073" spans="1:6">
      <c r="A1073" s="553"/>
      <c r="B1073" s="456" t="s">
        <v>2591</v>
      </c>
      <c r="C1073" s="406"/>
      <c r="D1073" s="749"/>
      <c r="E1073" s="407"/>
      <c r="F1073" s="407"/>
    </row>
    <row r="1074" spans="1:6">
      <c r="A1074" s="553"/>
      <c r="B1074" s="456" t="s">
        <v>2592</v>
      </c>
      <c r="C1074" s="406"/>
      <c r="D1074" s="749"/>
      <c r="E1074" s="407"/>
      <c r="F1074" s="407"/>
    </row>
    <row r="1075" spans="1:6">
      <c r="A1075" s="553"/>
      <c r="B1075" s="456" t="s">
        <v>2593</v>
      </c>
      <c r="C1075" s="406"/>
      <c r="D1075" s="749"/>
      <c r="E1075" s="407"/>
      <c r="F1075" s="407"/>
    </row>
    <row r="1076" spans="1:6">
      <c r="A1076" s="553"/>
      <c r="B1076" s="456" t="s">
        <v>2594</v>
      </c>
      <c r="C1076" s="406"/>
      <c r="D1076" s="749"/>
      <c r="E1076" s="407"/>
      <c r="F1076" s="407"/>
    </row>
    <row r="1077" spans="1:6">
      <c r="A1077" s="553"/>
      <c r="B1077" s="456" t="s">
        <v>2595</v>
      </c>
      <c r="C1077" s="406"/>
      <c r="D1077" s="749"/>
      <c r="E1077" s="407"/>
      <c r="F1077" s="407"/>
    </row>
    <row r="1078" spans="1:6">
      <c r="A1078" s="553"/>
      <c r="B1078" s="456" t="s">
        <v>2469</v>
      </c>
      <c r="C1078" s="406"/>
      <c r="D1078" s="749"/>
      <c r="E1078" s="407"/>
      <c r="F1078" s="407"/>
    </row>
    <row r="1079" spans="1:6">
      <c r="A1079" s="553"/>
      <c r="B1079" s="456" t="s">
        <v>2596</v>
      </c>
      <c r="C1079" s="406"/>
      <c r="D1079" s="749"/>
      <c r="E1079" s="407"/>
      <c r="F1079" s="407"/>
    </row>
    <row r="1080" spans="1:6">
      <c r="A1080" s="553"/>
      <c r="B1080" s="456" t="s">
        <v>2597</v>
      </c>
      <c r="C1080" s="406"/>
      <c r="D1080" s="749"/>
      <c r="E1080" s="407"/>
      <c r="F1080" s="407"/>
    </row>
    <row r="1081" spans="1:6">
      <c r="A1081" s="553"/>
      <c r="B1081" s="456" t="s">
        <v>2472</v>
      </c>
      <c r="C1081" s="406"/>
      <c r="D1081" s="749"/>
      <c r="E1081" s="407"/>
      <c r="F1081" s="407"/>
    </row>
    <row r="1082" spans="1:6">
      <c r="A1082" s="553"/>
      <c r="B1082" s="456" t="s">
        <v>2473</v>
      </c>
      <c r="C1082" s="406"/>
      <c r="D1082" s="749"/>
      <c r="E1082" s="407"/>
      <c r="F1082" s="407"/>
    </row>
    <row r="1083" spans="1:6">
      <c r="A1083" s="553"/>
      <c r="B1083" s="456" t="s">
        <v>2474</v>
      </c>
      <c r="C1083" s="406"/>
      <c r="D1083" s="749"/>
      <c r="E1083" s="407"/>
      <c r="F1083" s="407"/>
    </row>
    <row r="1084" spans="1:6">
      <c r="A1084" s="553"/>
      <c r="B1084" s="456"/>
      <c r="C1084" s="406"/>
      <c r="D1084" s="749"/>
      <c r="E1084" s="407"/>
      <c r="F1084" s="407"/>
    </row>
    <row r="1085" spans="1:6">
      <c r="A1085" s="553"/>
      <c r="B1085" s="456" t="s">
        <v>2598</v>
      </c>
      <c r="C1085" s="406"/>
      <c r="D1085" s="749"/>
      <c r="E1085" s="407"/>
      <c r="F1085" s="407"/>
    </row>
    <row r="1086" spans="1:6">
      <c r="A1086" s="553"/>
      <c r="B1086" s="456" t="s">
        <v>2599</v>
      </c>
      <c r="C1086" s="406"/>
      <c r="D1086" s="749"/>
      <c r="E1086" s="407"/>
      <c r="F1086" s="407"/>
    </row>
    <row r="1087" spans="1:6">
      <c r="A1087" s="553"/>
      <c r="B1087" s="456" t="s">
        <v>2600</v>
      </c>
      <c r="C1087" s="406"/>
      <c r="D1087" s="749"/>
      <c r="E1087" s="407"/>
      <c r="F1087" s="407"/>
    </row>
    <row r="1088" spans="1:6">
      <c r="A1088" s="553"/>
      <c r="B1088" s="456"/>
      <c r="C1088" s="406"/>
      <c r="D1088" s="749"/>
      <c r="E1088" s="407"/>
      <c r="F1088" s="407"/>
    </row>
    <row r="1089" spans="1:6">
      <c r="A1089" s="553"/>
      <c r="B1089" s="456" t="s">
        <v>2601</v>
      </c>
      <c r="C1089" s="406"/>
      <c r="D1089" s="749"/>
      <c r="E1089" s="407"/>
      <c r="F1089" s="407"/>
    </row>
    <row r="1090" spans="1:6">
      <c r="A1090" s="553"/>
      <c r="B1090" s="456" t="s">
        <v>2456</v>
      </c>
      <c r="C1090" s="406"/>
      <c r="D1090" s="749"/>
      <c r="E1090" s="407"/>
      <c r="F1090" s="407"/>
    </row>
    <row r="1091" spans="1:6">
      <c r="A1091" s="553"/>
      <c r="B1091" s="456" t="s">
        <v>2457</v>
      </c>
      <c r="C1091" s="406"/>
      <c r="D1091" s="749"/>
      <c r="E1091" s="407"/>
      <c r="F1091" s="407"/>
    </row>
    <row r="1092" spans="1:6">
      <c r="A1092" s="553"/>
      <c r="B1092" s="456" t="s">
        <v>2458</v>
      </c>
      <c r="C1092" s="406"/>
      <c r="D1092" s="749"/>
      <c r="E1092" s="407"/>
      <c r="F1092" s="407"/>
    </row>
    <row r="1093" spans="1:6">
      <c r="A1093" s="553"/>
      <c r="B1093" s="456" t="s">
        <v>2459</v>
      </c>
      <c r="C1093" s="406"/>
      <c r="D1093" s="749"/>
      <c r="E1093" s="407"/>
      <c r="F1093" s="407"/>
    </row>
    <row r="1094" spans="1:6">
      <c r="A1094" s="553"/>
      <c r="B1094" s="456" t="s">
        <v>2460</v>
      </c>
      <c r="C1094" s="406"/>
      <c r="D1094" s="749"/>
      <c r="E1094" s="407"/>
      <c r="F1094" s="407"/>
    </row>
    <row r="1095" spans="1:6">
      <c r="A1095" s="553"/>
      <c r="B1095" s="456" t="s">
        <v>2424</v>
      </c>
      <c r="C1095" s="406"/>
      <c r="D1095" s="749"/>
      <c r="E1095" s="407"/>
      <c r="F1095" s="407"/>
    </row>
    <row r="1096" spans="1:6">
      <c r="A1096" s="553"/>
      <c r="B1096" s="456" t="s">
        <v>2588</v>
      </c>
      <c r="C1096" s="406"/>
      <c r="D1096" s="749"/>
      <c r="E1096" s="407"/>
      <c r="F1096" s="407"/>
    </row>
    <row r="1097" spans="1:6">
      <c r="A1097" s="553"/>
      <c r="B1097" s="456" t="s">
        <v>2602</v>
      </c>
      <c r="C1097" s="406"/>
      <c r="D1097" s="749"/>
      <c r="E1097" s="407"/>
      <c r="F1097" s="407"/>
    </row>
    <row r="1098" spans="1:6">
      <c r="A1098" s="553"/>
      <c r="B1098" s="456" t="s">
        <v>2603</v>
      </c>
      <c r="C1098" s="406"/>
      <c r="D1098" s="749"/>
      <c r="E1098" s="407"/>
      <c r="F1098" s="407"/>
    </row>
    <row r="1099" spans="1:6">
      <c r="A1099" s="553"/>
      <c r="B1099" s="456" t="s">
        <v>2604</v>
      </c>
      <c r="C1099" s="406"/>
      <c r="D1099" s="749"/>
      <c r="E1099" s="407"/>
      <c r="F1099" s="407"/>
    </row>
    <row r="1100" spans="1:6">
      <c r="A1100" s="553"/>
      <c r="B1100" s="456" t="s">
        <v>2605</v>
      </c>
      <c r="C1100" s="406"/>
      <c r="D1100" s="749"/>
      <c r="E1100" s="407"/>
      <c r="F1100" s="407"/>
    </row>
    <row r="1101" spans="1:6">
      <c r="A1101" s="553"/>
      <c r="B1101" s="456" t="s">
        <v>2594</v>
      </c>
      <c r="C1101" s="406"/>
      <c r="D1101" s="749"/>
      <c r="E1101" s="407"/>
      <c r="F1101" s="407"/>
    </row>
    <row r="1102" spans="1:6">
      <c r="A1102" s="553"/>
      <c r="B1102" s="456" t="s">
        <v>2606</v>
      </c>
      <c r="C1102" s="406"/>
      <c r="D1102" s="749"/>
      <c r="E1102" s="407"/>
      <c r="F1102" s="407"/>
    </row>
    <row r="1103" spans="1:6">
      <c r="A1103" s="553"/>
      <c r="B1103" s="456" t="s">
        <v>2607</v>
      </c>
      <c r="C1103" s="406"/>
      <c r="D1103" s="749"/>
      <c r="E1103" s="407"/>
      <c r="F1103" s="407"/>
    </row>
    <row r="1104" spans="1:6">
      <c r="A1104" s="553"/>
      <c r="B1104" s="456" t="s">
        <v>2608</v>
      </c>
      <c r="C1104" s="406"/>
      <c r="D1104" s="749"/>
      <c r="E1104" s="407"/>
      <c r="F1104" s="407"/>
    </row>
    <row r="1105" spans="1:6">
      <c r="A1105" s="553"/>
      <c r="B1105" s="456" t="s">
        <v>2609</v>
      </c>
      <c r="C1105" s="406"/>
      <c r="D1105" s="749"/>
      <c r="E1105" s="407"/>
      <c r="F1105" s="407"/>
    </row>
    <row r="1106" spans="1:6">
      <c r="A1106" s="553"/>
      <c r="B1106" s="456"/>
      <c r="C1106" s="406"/>
      <c r="D1106" s="749"/>
      <c r="E1106" s="407"/>
      <c r="F1106" s="407"/>
    </row>
    <row r="1107" spans="1:6">
      <c r="A1107" s="553"/>
      <c r="B1107" s="456" t="s">
        <v>2475</v>
      </c>
      <c r="C1107" s="406"/>
      <c r="D1107" s="749"/>
      <c r="E1107" s="407"/>
      <c r="F1107" s="407"/>
    </row>
    <row r="1108" spans="1:6">
      <c r="A1108" s="553"/>
      <c r="B1108" s="456" t="s">
        <v>2476</v>
      </c>
      <c r="C1108" s="406"/>
      <c r="D1108" s="749"/>
      <c r="E1108" s="407"/>
      <c r="F1108" s="407"/>
    </row>
    <row r="1109" spans="1:6">
      <c r="A1109" s="553"/>
      <c r="B1109" s="456" t="s">
        <v>2452</v>
      </c>
      <c r="C1109" s="406"/>
      <c r="D1109" s="749"/>
      <c r="E1109" s="407"/>
      <c r="F1109" s="407"/>
    </row>
    <row r="1110" spans="1:6">
      <c r="A1110" s="553"/>
      <c r="B1110" s="456" t="s">
        <v>2411</v>
      </c>
      <c r="C1110" s="406"/>
      <c r="D1110" s="749"/>
      <c r="E1110" s="407"/>
      <c r="F1110" s="407"/>
    </row>
    <row r="1111" spans="1:6">
      <c r="A1111" s="553"/>
      <c r="B1111" s="456" t="s">
        <v>2477</v>
      </c>
      <c r="C1111" s="406"/>
      <c r="D1111" s="749"/>
      <c r="E1111" s="407"/>
      <c r="F1111" s="407"/>
    </row>
    <row r="1112" spans="1:6">
      <c r="A1112" s="553"/>
      <c r="B1112" s="456" t="s">
        <v>2478</v>
      </c>
      <c r="C1112" s="406"/>
      <c r="D1112" s="749"/>
      <c r="E1112" s="407"/>
      <c r="F1112" s="407"/>
    </row>
    <row r="1113" spans="1:6">
      <c r="A1113" s="553"/>
      <c r="B1113" s="456"/>
      <c r="C1113" s="406"/>
      <c r="D1113" s="749"/>
      <c r="E1113" s="407"/>
      <c r="F1113" s="407"/>
    </row>
    <row r="1114" spans="1:6">
      <c r="A1114" s="553"/>
      <c r="B1114" s="456" t="s">
        <v>2610</v>
      </c>
      <c r="C1114" s="406"/>
      <c r="D1114" s="749"/>
      <c r="E1114" s="407"/>
      <c r="F1114" s="407"/>
    </row>
    <row r="1115" spans="1:6">
      <c r="A1115" s="553"/>
      <c r="B1115" s="456" t="s">
        <v>2401</v>
      </c>
      <c r="C1115" s="406"/>
      <c r="D1115" s="749"/>
      <c r="E1115" s="407"/>
      <c r="F1115" s="407"/>
    </row>
    <row r="1116" spans="1:6">
      <c r="A1116" s="553"/>
      <c r="B1116" s="456" t="s">
        <v>2611</v>
      </c>
      <c r="C1116" s="406"/>
      <c r="D1116" s="749"/>
      <c r="E1116" s="407"/>
      <c r="F1116" s="407"/>
    </row>
    <row r="1117" spans="1:6">
      <c r="A1117" s="553"/>
      <c r="B1117" s="456"/>
      <c r="C1117" s="406"/>
      <c r="D1117" s="749"/>
      <c r="E1117" s="407"/>
      <c r="F1117" s="407"/>
    </row>
    <row r="1118" spans="1:6">
      <c r="A1118" s="553"/>
      <c r="B1118" s="456" t="s">
        <v>2610</v>
      </c>
      <c r="C1118" s="406"/>
      <c r="D1118" s="749"/>
      <c r="E1118" s="407"/>
      <c r="F1118" s="407"/>
    </row>
    <row r="1119" spans="1:6">
      <c r="A1119" s="553"/>
      <c r="B1119" s="456" t="s">
        <v>2424</v>
      </c>
      <c r="C1119" s="406"/>
      <c r="D1119" s="749"/>
      <c r="E1119" s="407"/>
      <c r="F1119" s="407"/>
    </row>
    <row r="1120" spans="1:6">
      <c r="A1120" s="553"/>
      <c r="B1120" s="456" t="s">
        <v>2612</v>
      </c>
      <c r="C1120" s="406"/>
      <c r="D1120" s="749"/>
      <c r="E1120" s="407"/>
      <c r="F1120" s="407"/>
    </row>
    <row r="1121" spans="1:6">
      <c r="A1121" s="553"/>
      <c r="B1121" s="456" t="s">
        <v>2613</v>
      </c>
      <c r="C1121" s="406"/>
      <c r="D1121" s="749"/>
      <c r="E1121" s="407"/>
      <c r="F1121" s="407"/>
    </row>
    <row r="1122" spans="1:6">
      <c r="A1122" s="553"/>
      <c r="B1122" s="456" t="s">
        <v>2614</v>
      </c>
      <c r="C1122" s="406"/>
      <c r="D1122" s="749"/>
      <c r="E1122" s="407"/>
      <c r="F1122" s="407"/>
    </row>
    <row r="1123" spans="1:6">
      <c r="A1123" s="553"/>
      <c r="B1123" s="456" t="s">
        <v>2615</v>
      </c>
      <c r="C1123" s="406"/>
      <c r="D1123" s="749"/>
      <c r="E1123" s="407"/>
      <c r="F1123" s="407"/>
    </row>
    <row r="1124" spans="1:6">
      <c r="A1124" s="553"/>
      <c r="B1124" s="456" t="s">
        <v>2616</v>
      </c>
      <c r="C1124" s="406"/>
      <c r="D1124" s="749"/>
      <c r="E1124" s="407"/>
      <c r="F1124" s="407"/>
    </row>
    <row r="1125" spans="1:6">
      <c r="A1125" s="553"/>
      <c r="B1125" s="456" t="s">
        <v>2617</v>
      </c>
      <c r="C1125" s="406"/>
      <c r="D1125" s="749"/>
      <c r="E1125" s="407"/>
      <c r="F1125" s="407"/>
    </row>
    <row r="1126" spans="1:6">
      <c r="A1126" s="553"/>
      <c r="B1126" s="456" t="s">
        <v>2618</v>
      </c>
      <c r="C1126" s="406"/>
      <c r="D1126" s="749"/>
      <c r="E1126" s="407"/>
      <c r="F1126" s="407"/>
    </row>
    <row r="1127" spans="1:6">
      <c r="A1127" s="553"/>
      <c r="B1127" s="456" t="s">
        <v>2619</v>
      </c>
      <c r="C1127" s="406"/>
      <c r="D1127" s="749"/>
      <c r="E1127" s="407"/>
      <c r="F1127" s="407"/>
    </row>
    <row r="1128" spans="1:6">
      <c r="A1128" s="553"/>
      <c r="B1128" s="456" t="s">
        <v>2620</v>
      </c>
      <c r="C1128" s="406"/>
      <c r="D1128" s="749"/>
      <c r="E1128" s="407"/>
      <c r="F1128" s="407"/>
    </row>
    <row r="1129" spans="1:6">
      <c r="A1129" s="553"/>
      <c r="B1129" s="456" t="s">
        <v>2621</v>
      </c>
      <c r="C1129" s="406"/>
      <c r="D1129" s="749"/>
      <c r="E1129" s="407"/>
      <c r="F1129" s="407"/>
    </row>
    <row r="1130" spans="1:6">
      <c r="A1130" s="553"/>
      <c r="B1130" s="456" t="s">
        <v>2622</v>
      </c>
      <c r="C1130" s="406"/>
      <c r="D1130" s="749"/>
      <c r="E1130" s="407"/>
      <c r="F1130" s="407"/>
    </row>
    <row r="1131" spans="1:6">
      <c r="A1131" s="553"/>
      <c r="B1131" s="456" t="s">
        <v>2623</v>
      </c>
      <c r="C1131" s="406"/>
      <c r="D1131" s="749"/>
      <c r="E1131" s="407"/>
      <c r="F1131" s="407"/>
    </row>
    <row r="1132" spans="1:6">
      <c r="A1132" s="553"/>
      <c r="B1132" s="456" t="s">
        <v>2624</v>
      </c>
      <c r="C1132" s="406"/>
      <c r="D1132" s="749"/>
      <c r="E1132" s="407"/>
      <c r="F1132" s="407"/>
    </row>
    <row r="1133" spans="1:6">
      <c r="A1133" s="553"/>
      <c r="B1133" s="456" t="s">
        <v>2625</v>
      </c>
      <c r="C1133" s="406"/>
      <c r="D1133" s="749"/>
      <c r="E1133" s="407"/>
      <c r="F1133" s="407"/>
    </row>
    <row r="1134" spans="1:6">
      <c r="A1134" s="553"/>
      <c r="B1134" s="456" t="s">
        <v>2626</v>
      </c>
      <c r="C1134" s="406"/>
      <c r="D1134" s="749"/>
      <c r="E1134" s="407"/>
      <c r="F1134" s="407"/>
    </row>
    <row r="1135" spans="1:6">
      <c r="A1135" s="553"/>
      <c r="B1135" s="456" t="s">
        <v>2627</v>
      </c>
      <c r="C1135" s="406"/>
      <c r="D1135" s="749"/>
      <c r="E1135" s="407"/>
      <c r="F1135" s="407"/>
    </row>
    <row r="1136" spans="1:6">
      <c r="A1136" s="553"/>
      <c r="B1136" s="456" t="s">
        <v>2628</v>
      </c>
      <c r="C1136" s="406"/>
      <c r="D1136" s="749"/>
      <c r="E1136" s="407"/>
      <c r="F1136" s="407"/>
    </row>
    <row r="1137" spans="1:6">
      <c r="A1137" s="553"/>
      <c r="B1137" s="456" t="s">
        <v>2629</v>
      </c>
      <c r="C1137" s="406"/>
      <c r="D1137" s="749"/>
      <c r="E1137" s="407"/>
      <c r="F1137" s="407"/>
    </row>
    <row r="1138" spans="1:6">
      <c r="A1138" s="553"/>
      <c r="B1138" s="456" t="s">
        <v>2411</v>
      </c>
      <c r="C1138" s="406"/>
      <c r="D1138" s="749"/>
      <c r="E1138" s="407"/>
      <c r="F1138" s="407"/>
    </row>
    <row r="1139" spans="1:6">
      <c r="A1139" s="553"/>
      <c r="B1139" s="456" t="s">
        <v>2412</v>
      </c>
      <c r="C1139" s="406"/>
      <c r="D1139" s="749"/>
      <c r="E1139" s="407"/>
      <c r="F1139" s="407"/>
    </row>
    <row r="1140" spans="1:6">
      <c r="A1140" s="553"/>
      <c r="B1140" s="456"/>
      <c r="C1140" s="406"/>
      <c r="D1140" s="749"/>
      <c r="E1140" s="407"/>
      <c r="F1140" s="407"/>
    </row>
    <row r="1141" spans="1:6">
      <c r="A1141" s="553"/>
      <c r="B1141" s="456" t="s">
        <v>2411</v>
      </c>
      <c r="C1141" s="406"/>
      <c r="D1141" s="749"/>
      <c r="E1141" s="407"/>
      <c r="F1141" s="407"/>
    </row>
    <row r="1142" spans="1:6">
      <c r="A1142" s="553"/>
      <c r="B1142" s="456" t="s">
        <v>2630</v>
      </c>
      <c r="C1142" s="406"/>
      <c r="D1142" s="749"/>
      <c r="E1142" s="407"/>
      <c r="F1142" s="407"/>
    </row>
    <row r="1143" spans="1:6">
      <c r="A1143" s="553"/>
      <c r="B1143" s="456"/>
      <c r="C1143" s="406"/>
      <c r="D1143" s="749"/>
      <c r="E1143" s="407"/>
      <c r="F1143" s="407"/>
    </row>
    <row r="1144" spans="1:6">
      <c r="A1144" s="553"/>
      <c r="B1144" s="456" t="s">
        <v>2479</v>
      </c>
      <c r="C1144" s="406"/>
      <c r="D1144" s="749"/>
      <c r="E1144" s="407"/>
      <c r="F1144" s="407"/>
    </row>
    <row r="1145" spans="1:6">
      <c r="A1145" s="553"/>
      <c r="B1145" s="456" t="s">
        <v>2480</v>
      </c>
      <c r="C1145" s="406"/>
      <c r="D1145" s="749"/>
      <c r="E1145" s="407"/>
      <c r="F1145" s="407"/>
    </row>
    <row r="1146" spans="1:6">
      <c r="A1146" s="553"/>
      <c r="B1146" s="456" t="s">
        <v>2631</v>
      </c>
      <c r="C1146" s="406"/>
      <c r="D1146" s="749"/>
      <c r="E1146" s="407"/>
      <c r="F1146" s="407"/>
    </row>
    <row r="1147" spans="1:6" ht="25.5">
      <c r="A1147" s="553"/>
      <c r="B1147" s="456" t="s">
        <v>2482</v>
      </c>
      <c r="C1147" s="406"/>
      <c r="D1147" s="749"/>
      <c r="E1147" s="407"/>
      <c r="F1147" s="407"/>
    </row>
    <row r="1148" spans="1:6">
      <c r="A1148" s="553"/>
      <c r="B1148" s="456" t="s">
        <v>2483</v>
      </c>
      <c r="C1148" s="406"/>
      <c r="D1148" s="749"/>
      <c r="E1148" s="407"/>
      <c r="F1148" s="407"/>
    </row>
    <row r="1149" spans="1:6">
      <c r="A1149" s="553"/>
      <c r="B1149" s="456" t="s">
        <v>2588</v>
      </c>
      <c r="C1149" s="406"/>
      <c r="D1149" s="749"/>
      <c r="E1149" s="407"/>
      <c r="F1149" s="407"/>
    </row>
    <row r="1150" spans="1:6">
      <c r="A1150" s="553"/>
      <c r="B1150" s="456" t="s">
        <v>2485</v>
      </c>
      <c r="C1150" s="406"/>
      <c r="D1150" s="749"/>
      <c r="E1150" s="407"/>
      <c r="F1150" s="407"/>
    </row>
    <row r="1151" spans="1:6">
      <c r="A1151" s="553"/>
      <c r="B1151" s="456" t="s">
        <v>2632</v>
      </c>
      <c r="C1151" s="406"/>
      <c r="D1151" s="749"/>
      <c r="E1151" s="407"/>
      <c r="F1151" s="407"/>
    </row>
    <row r="1152" spans="1:6">
      <c r="A1152" s="553"/>
      <c r="B1152" s="456" t="s">
        <v>2633</v>
      </c>
      <c r="C1152" s="406"/>
      <c r="D1152" s="749"/>
      <c r="E1152" s="407"/>
      <c r="F1152" s="407"/>
    </row>
    <row r="1153" spans="1:6">
      <c r="A1153" s="553"/>
      <c r="B1153" s="456" t="s">
        <v>2634</v>
      </c>
      <c r="C1153" s="406"/>
      <c r="D1153" s="749"/>
      <c r="E1153" s="407"/>
      <c r="F1153" s="407"/>
    </row>
    <row r="1154" spans="1:6">
      <c r="A1154" s="553"/>
      <c r="B1154" s="456" t="s">
        <v>2635</v>
      </c>
      <c r="C1154" s="406"/>
      <c r="D1154" s="749"/>
      <c r="E1154" s="407"/>
      <c r="F1154" s="407"/>
    </row>
    <row r="1155" spans="1:6">
      <c r="A1155" s="553"/>
      <c r="B1155" s="456" t="s">
        <v>2490</v>
      </c>
      <c r="C1155" s="406"/>
      <c r="D1155" s="749"/>
      <c r="E1155" s="407"/>
      <c r="F1155" s="407"/>
    </row>
    <row r="1156" spans="1:6" ht="25.5">
      <c r="A1156" s="553"/>
      <c r="B1156" s="456" t="s">
        <v>2636</v>
      </c>
      <c r="C1156" s="406"/>
      <c r="D1156" s="749"/>
      <c r="E1156" s="407"/>
      <c r="F1156" s="407"/>
    </row>
    <row r="1157" spans="1:6">
      <c r="A1157" s="553"/>
      <c r="B1157" s="456" t="s">
        <v>3065</v>
      </c>
      <c r="C1157" s="406"/>
      <c r="D1157" s="749"/>
      <c r="E1157" s="407"/>
      <c r="F1157" s="407"/>
    </row>
    <row r="1158" spans="1:6">
      <c r="A1158" s="553"/>
      <c r="B1158" s="456" t="s">
        <v>2492</v>
      </c>
      <c r="C1158" s="406"/>
      <c r="D1158" s="749"/>
      <c r="E1158" s="407"/>
      <c r="F1158" s="407"/>
    </row>
    <row r="1159" spans="1:6">
      <c r="A1159" s="553"/>
      <c r="B1159" s="456"/>
      <c r="C1159" s="406"/>
      <c r="D1159" s="749"/>
      <c r="E1159" s="407"/>
      <c r="F1159" s="407"/>
    </row>
    <row r="1160" spans="1:6">
      <c r="A1160" s="553"/>
      <c r="B1160" s="456" t="s">
        <v>2493</v>
      </c>
      <c r="C1160" s="406"/>
      <c r="D1160" s="749"/>
      <c r="E1160" s="407"/>
      <c r="F1160" s="407"/>
    </row>
    <row r="1161" spans="1:6">
      <c r="A1161" s="553"/>
      <c r="B1161" s="456" t="s">
        <v>2494</v>
      </c>
      <c r="C1161" s="406"/>
      <c r="D1161" s="749"/>
      <c r="E1161" s="407"/>
      <c r="F1161" s="407"/>
    </row>
    <row r="1162" spans="1:6">
      <c r="A1162" s="553"/>
      <c r="B1162" s="456" t="s">
        <v>2495</v>
      </c>
      <c r="C1162" s="406"/>
      <c r="D1162" s="749"/>
      <c r="E1162" s="407"/>
      <c r="F1162" s="407"/>
    </row>
    <row r="1163" spans="1:6">
      <c r="A1163" s="553"/>
      <c r="B1163" s="456" t="s">
        <v>2637</v>
      </c>
      <c r="C1163" s="406"/>
      <c r="D1163" s="749"/>
      <c r="E1163" s="407"/>
      <c r="F1163" s="407"/>
    </row>
    <row r="1164" spans="1:6">
      <c r="A1164" s="553"/>
      <c r="B1164" s="456" t="s">
        <v>2638</v>
      </c>
      <c r="C1164" s="406"/>
      <c r="D1164" s="749"/>
      <c r="E1164" s="407"/>
      <c r="F1164" s="407"/>
    </row>
    <row r="1165" spans="1:6">
      <c r="A1165" s="553"/>
      <c r="B1165" s="456" t="s">
        <v>2498</v>
      </c>
      <c r="C1165" s="406"/>
      <c r="D1165" s="749"/>
      <c r="E1165" s="407"/>
      <c r="F1165" s="407"/>
    </row>
    <row r="1166" spans="1:6">
      <c r="A1166" s="553"/>
      <c r="B1166" s="456" t="s">
        <v>2411</v>
      </c>
      <c r="C1166" s="406"/>
      <c r="D1166" s="749"/>
      <c r="E1166" s="407"/>
      <c r="F1166" s="407"/>
    </row>
    <row r="1167" spans="1:6">
      <c r="A1167" s="553"/>
      <c r="B1167" s="456" t="s">
        <v>2499</v>
      </c>
      <c r="C1167" s="406"/>
      <c r="D1167" s="749"/>
      <c r="E1167" s="407"/>
      <c r="F1167" s="407"/>
    </row>
    <row r="1168" spans="1:6">
      <c r="A1168" s="553"/>
      <c r="B1168" s="456" t="s">
        <v>2500</v>
      </c>
      <c r="C1168" s="406"/>
      <c r="D1168" s="749"/>
      <c r="E1168" s="407"/>
      <c r="F1168" s="407"/>
    </row>
    <row r="1169" spans="1:6">
      <c r="A1169" s="553"/>
      <c r="B1169" s="456"/>
      <c r="C1169" s="406"/>
      <c r="D1169" s="749"/>
      <c r="E1169" s="407"/>
      <c r="F1169" s="407"/>
    </row>
    <row r="1170" spans="1:6">
      <c r="A1170" s="553"/>
      <c r="B1170" s="456" t="s">
        <v>2411</v>
      </c>
      <c r="C1170" s="406"/>
      <c r="D1170" s="749"/>
      <c r="E1170" s="407"/>
      <c r="F1170" s="407"/>
    </row>
    <row r="1171" spans="1:6">
      <c r="A1171" s="553"/>
      <c r="B1171" s="456" t="s">
        <v>2412</v>
      </c>
      <c r="C1171" s="406"/>
      <c r="D1171" s="749"/>
      <c r="E1171" s="407"/>
      <c r="F1171" s="407"/>
    </row>
    <row r="1172" spans="1:6">
      <c r="A1172" s="553"/>
      <c r="B1172" s="456"/>
      <c r="C1172" s="406"/>
      <c r="D1172" s="749"/>
      <c r="E1172" s="407"/>
      <c r="F1172" s="407"/>
    </row>
    <row r="1173" spans="1:6">
      <c r="A1173" s="553"/>
      <c r="B1173" s="456" t="s">
        <v>2413</v>
      </c>
      <c r="C1173" s="406"/>
      <c r="D1173" s="749"/>
      <c r="E1173" s="407"/>
      <c r="F1173" s="407"/>
    </row>
    <row r="1174" spans="1:6">
      <c r="A1174" s="553"/>
      <c r="B1174" s="456" t="s">
        <v>2414</v>
      </c>
      <c r="C1174" s="406"/>
      <c r="D1174" s="749"/>
      <c r="E1174" s="407"/>
      <c r="F1174" s="407"/>
    </row>
    <row r="1175" spans="1:6">
      <c r="A1175" s="553"/>
      <c r="B1175" s="456" t="s">
        <v>2417</v>
      </c>
      <c r="C1175" s="406"/>
      <c r="D1175" s="749"/>
      <c r="E1175" s="407"/>
      <c r="F1175" s="407"/>
    </row>
    <row r="1176" spans="1:6">
      <c r="A1176" s="553"/>
      <c r="B1176" s="456" t="s">
        <v>2501</v>
      </c>
      <c r="C1176" s="406"/>
      <c r="D1176" s="749"/>
      <c r="E1176" s="407"/>
      <c r="F1176" s="407"/>
    </row>
    <row r="1177" spans="1:6">
      <c r="A1177" s="553"/>
      <c r="B1177" s="456" t="s">
        <v>2502</v>
      </c>
      <c r="C1177" s="406"/>
      <c r="D1177" s="749"/>
      <c r="E1177" s="407"/>
      <c r="F1177" s="407"/>
    </row>
    <row r="1178" spans="1:6">
      <c r="A1178" s="553"/>
      <c r="B1178" s="456" t="s">
        <v>2503</v>
      </c>
      <c r="C1178" s="406"/>
      <c r="D1178" s="749"/>
      <c r="E1178" s="407"/>
      <c r="F1178" s="407"/>
    </row>
    <row r="1179" spans="1:6">
      <c r="A1179" s="553"/>
      <c r="B1179" s="456" t="s">
        <v>2504</v>
      </c>
      <c r="C1179" s="406"/>
      <c r="D1179" s="749"/>
      <c r="E1179" s="407"/>
      <c r="F1179" s="407"/>
    </row>
    <row r="1180" spans="1:6">
      <c r="A1180" s="553"/>
      <c r="B1180" s="456" t="s">
        <v>2639</v>
      </c>
      <c r="C1180" s="406"/>
      <c r="D1180" s="749"/>
      <c r="E1180" s="407"/>
      <c r="F1180" s="407"/>
    </row>
    <row r="1181" spans="1:6">
      <c r="A1181" s="553"/>
      <c r="B1181" s="456" t="s">
        <v>2640</v>
      </c>
      <c r="C1181" s="406"/>
      <c r="D1181" s="749"/>
      <c r="E1181" s="407"/>
      <c r="F1181" s="407"/>
    </row>
    <row r="1182" spans="1:6">
      <c r="A1182" s="553"/>
      <c r="B1182" s="456" t="s">
        <v>2641</v>
      </c>
      <c r="C1182" s="406"/>
      <c r="D1182" s="749"/>
      <c r="E1182" s="407"/>
      <c r="F1182" s="407"/>
    </row>
    <row r="1183" spans="1:6">
      <c r="A1183" s="553"/>
      <c r="B1183" s="456" t="s">
        <v>2642</v>
      </c>
      <c r="C1183" s="406"/>
      <c r="D1183" s="749"/>
      <c r="E1183" s="407"/>
      <c r="F1183" s="407"/>
    </row>
    <row r="1184" spans="1:6">
      <c r="A1184" s="553"/>
      <c r="B1184" s="456" t="s">
        <v>2643</v>
      </c>
      <c r="C1184" s="406"/>
      <c r="D1184" s="749"/>
      <c r="E1184" s="407"/>
      <c r="F1184" s="407"/>
    </row>
    <row r="1185" spans="1:6">
      <c r="A1185" s="553"/>
      <c r="B1185" s="456" t="s">
        <v>2644</v>
      </c>
      <c r="C1185" s="406"/>
      <c r="D1185" s="749"/>
      <c r="E1185" s="407"/>
      <c r="F1185" s="407"/>
    </row>
    <row r="1186" spans="1:6">
      <c r="A1186" s="553"/>
      <c r="B1186" s="456"/>
      <c r="C1186" s="406"/>
      <c r="D1186" s="749"/>
      <c r="E1186" s="407"/>
      <c r="F1186" s="407"/>
    </row>
    <row r="1187" spans="1:6">
      <c r="A1187" s="553"/>
      <c r="B1187" s="456" t="s">
        <v>2378</v>
      </c>
      <c r="C1187" s="406"/>
      <c r="D1187" s="749"/>
      <c r="E1187" s="407"/>
      <c r="F1187" s="407"/>
    </row>
    <row r="1188" spans="1:6">
      <c r="A1188" s="553"/>
      <c r="B1188" s="456" t="s">
        <v>2511</v>
      </c>
      <c r="C1188" s="406"/>
      <c r="D1188" s="749"/>
      <c r="E1188" s="407"/>
      <c r="F1188" s="407"/>
    </row>
    <row r="1189" spans="1:6">
      <c r="A1189" s="553"/>
      <c r="B1189" s="456" t="s">
        <v>2380</v>
      </c>
      <c r="C1189" s="406"/>
      <c r="D1189" s="749"/>
      <c r="E1189" s="407"/>
      <c r="F1189" s="407"/>
    </row>
    <row r="1190" spans="1:6">
      <c r="A1190" s="553"/>
      <c r="B1190" s="456" t="s">
        <v>2381</v>
      </c>
      <c r="C1190" s="406"/>
      <c r="D1190" s="749"/>
      <c r="E1190" s="407"/>
      <c r="F1190" s="407"/>
    </row>
    <row r="1191" spans="1:6">
      <c r="A1191" s="553"/>
      <c r="B1191" s="456" t="s">
        <v>2382</v>
      </c>
      <c r="C1191" s="406"/>
      <c r="D1191" s="749"/>
      <c r="E1191" s="407"/>
      <c r="F1191" s="407"/>
    </row>
    <row r="1192" spans="1:6">
      <c r="A1192" s="553"/>
      <c r="B1192" s="456" t="s">
        <v>2552</v>
      </c>
      <c r="C1192" s="406"/>
      <c r="D1192" s="749"/>
      <c r="E1192" s="407"/>
      <c r="F1192" s="407"/>
    </row>
    <row r="1193" spans="1:6">
      <c r="A1193" s="553"/>
      <c r="B1193" s="456" t="s">
        <v>2553</v>
      </c>
      <c r="C1193" s="406"/>
      <c r="D1193" s="749"/>
      <c r="E1193" s="407"/>
      <c r="F1193" s="407"/>
    </row>
    <row r="1194" spans="1:6">
      <c r="A1194" s="553"/>
      <c r="B1194" s="456" t="s">
        <v>2554</v>
      </c>
      <c r="C1194" s="406"/>
      <c r="D1194" s="749"/>
      <c r="E1194" s="407"/>
      <c r="F1194" s="407"/>
    </row>
    <row r="1195" spans="1:6">
      <c r="A1195" s="553"/>
      <c r="B1195" s="456" t="s">
        <v>2555</v>
      </c>
      <c r="C1195" s="406"/>
      <c r="D1195" s="749"/>
      <c r="E1195" s="407"/>
      <c r="F1195" s="407"/>
    </row>
    <row r="1196" spans="1:6">
      <c r="A1196" s="553"/>
      <c r="B1196" s="456" t="s">
        <v>2387</v>
      </c>
      <c r="C1196" s="406"/>
      <c r="D1196" s="749"/>
      <c r="E1196" s="407"/>
      <c r="F1196" s="407"/>
    </row>
    <row r="1197" spans="1:6">
      <c r="A1197" s="553"/>
      <c r="B1197" s="456" t="s">
        <v>2554</v>
      </c>
      <c r="C1197" s="406"/>
      <c r="D1197" s="749"/>
      <c r="E1197" s="407"/>
      <c r="F1197" s="407"/>
    </row>
    <row r="1198" spans="1:6">
      <c r="A1198" s="553"/>
      <c r="B1198" s="456" t="s">
        <v>2388</v>
      </c>
      <c r="C1198" s="406"/>
      <c r="D1198" s="749"/>
      <c r="E1198" s="407"/>
      <c r="F1198" s="407"/>
    </row>
    <row r="1199" spans="1:6">
      <c r="A1199" s="553"/>
      <c r="B1199" s="456" t="s">
        <v>2389</v>
      </c>
      <c r="C1199" s="406"/>
      <c r="D1199" s="749"/>
      <c r="E1199" s="407"/>
      <c r="F1199" s="407"/>
    </row>
    <row r="1200" spans="1:6">
      <c r="A1200" s="553"/>
      <c r="B1200" s="456" t="s">
        <v>2390</v>
      </c>
      <c r="C1200" s="406"/>
      <c r="D1200" s="749"/>
      <c r="E1200" s="407"/>
      <c r="F1200" s="407"/>
    </row>
    <row r="1201" spans="1:6">
      <c r="A1201" s="553"/>
      <c r="B1201" s="456" t="s">
        <v>2391</v>
      </c>
      <c r="C1201" s="406"/>
      <c r="D1201" s="749"/>
      <c r="E1201" s="407"/>
      <c r="F1201" s="407"/>
    </row>
    <row r="1202" spans="1:6">
      <c r="A1202" s="553"/>
      <c r="B1202" s="456" t="s">
        <v>2392</v>
      </c>
      <c r="C1202" s="406"/>
      <c r="D1202" s="749"/>
      <c r="E1202" s="407"/>
      <c r="F1202" s="407"/>
    </row>
    <row r="1203" spans="1:6">
      <c r="A1203" s="553"/>
      <c r="B1203" s="456" t="s">
        <v>2390</v>
      </c>
      <c r="C1203" s="406"/>
      <c r="D1203" s="749"/>
      <c r="E1203" s="407"/>
      <c r="F1203" s="407"/>
    </row>
    <row r="1204" spans="1:6">
      <c r="A1204" s="553"/>
      <c r="B1204" s="456" t="s">
        <v>2394</v>
      </c>
      <c r="C1204" s="406"/>
      <c r="D1204" s="749"/>
      <c r="E1204" s="407"/>
      <c r="F1204" s="407"/>
    </row>
    <row r="1205" spans="1:6">
      <c r="A1205" s="553"/>
      <c r="B1205" s="456" t="s">
        <v>2556</v>
      </c>
      <c r="C1205" s="406"/>
      <c r="D1205" s="749"/>
      <c r="E1205" s="407"/>
      <c r="F1205" s="407"/>
    </row>
    <row r="1206" spans="1:6">
      <c r="A1206" s="553"/>
      <c r="B1206" s="456" t="s">
        <v>2557</v>
      </c>
      <c r="C1206" s="406"/>
      <c r="D1206" s="749"/>
      <c r="E1206" s="407"/>
      <c r="F1206" s="407"/>
    </row>
    <row r="1207" spans="1:6">
      <c r="A1207" s="553"/>
      <c r="B1207" s="456" t="s">
        <v>2397</v>
      </c>
      <c r="C1207" s="406"/>
      <c r="D1207" s="749"/>
      <c r="E1207" s="407"/>
      <c r="F1207" s="407"/>
    </row>
    <row r="1208" spans="1:6">
      <c r="A1208" s="553"/>
      <c r="B1208" s="456" t="s">
        <v>2390</v>
      </c>
      <c r="C1208" s="406"/>
      <c r="D1208" s="749"/>
      <c r="E1208" s="407"/>
      <c r="F1208" s="407"/>
    </row>
    <row r="1209" spans="1:6">
      <c r="A1209" s="553"/>
      <c r="B1209" s="456" t="s">
        <v>2394</v>
      </c>
      <c r="C1209" s="406"/>
      <c r="D1209" s="749"/>
      <c r="E1209" s="407"/>
      <c r="F1209" s="407"/>
    </row>
    <row r="1210" spans="1:6">
      <c r="A1210" s="553"/>
      <c r="B1210" s="456" t="s">
        <v>2398</v>
      </c>
      <c r="C1210" s="406"/>
      <c r="D1210" s="749"/>
      <c r="E1210" s="407"/>
      <c r="F1210" s="407"/>
    </row>
    <row r="1211" spans="1:6">
      <c r="A1211" s="553"/>
      <c r="B1211" s="456" t="s">
        <v>2557</v>
      </c>
      <c r="C1211" s="406"/>
      <c r="D1211" s="749"/>
      <c r="E1211" s="407"/>
      <c r="F1211" s="407"/>
    </row>
    <row r="1212" spans="1:6">
      <c r="A1212" s="553"/>
      <c r="B1212" s="456" t="s">
        <v>2399</v>
      </c>
      <c r="C1212" s="406"/>
      <c r="D1212" s="749"/>
      <c r="E1212" s="407"/>
      <c r="F1212" s="407"/>
    </row>
    <row r="1213" spans="1:6">
      <c r="A1213" s="553"/>
      <c r="B1213" s="456"/>
      <c r="C1213" s="406"/>
      <c r="D1213" s="749"/>
      <c r="E1213" s="407"/>
      <c r="F1213" s="407"/>
    </row>
    <row r="1214" spans="1:6">
      <c r="A1214" s="553"/>
      <c r="B1214" s="456" t="s">
        <v>2400</v>
      </c>
      <c r="C1214" s="406"/>
      <c r="D1214" s="749"/>
      <c r="E1214" s="407"/>
      <c r="F1214" s="407"/>
    </row>
    <row r="1215" spans="1:6">
      <c r="A1215" s="553"/>
      <c r="B1215" s="456" t="s">
        <v>2401</v>
      </c>
      <c r="C1215" s="406"/>
      <c r="D1215" s="749"/>
      <c r="E1215" s="407"/>
      <c r="F1215" s="407"/>
    </row>
    <row r="1216" spans="1:6">
      <c r="A1216" s="553"/>
      <c r="B1216" s="456" t="s">
        <v>2645</v>
      </c>
      <c r="C1216" s="406"/>
      <c r="D1216" s="749"/>
      <c r="E1216" s="407"/>
      <c r="F1216" s="407"/>
    </row>
    <row r="1217" spans="1:6">
      <c r="A1217" s="553"/>
      <c r="B1217" s="456"/>
      <c r="C1217" s="406"/>
      <c r="D1217" s="749"/>
      <c r="E1217" s="407"/>
      <c r="F1217" s="407"/>
    </row>
    <row r="1218" spans="1:6">
      <c r="A1218" s="553"/>
      <c r="B1218" s="456" t="s">
        <v>2403</v>
      </c>
      <c r="C1218" s="406"/>
      <c r="D1218" s="749"/>
      <c r="E1218" s="407"/>
      <c r="F1218" s="407"/>
    </row>
    <row r="1219" spans="1:6">
      <c r="A1219" s="553"/>
      <c r="B1219" s="456" t="s">
        <v>2404</v>
      </c>
      <c r="C1219" s="406"/>
      <c r="D1219" s="749"/>
      <c r="E1219" s="407"/>
      <c r="F1219" s="407"/>
    </row>
    <row r="1220" spans="1:6">
      <c r="A1220" s="553"/>
      <c r="B1220" s="456" t="s">
        <v>2513</v>
      </c>
      <c r="C1220" s="406"/>
      <c r="D1220" s="749"/>
      <c r="E1220" s="407"/>
      <c r="F1220" s="407"/>
    </row>
    <row r="1221" spans="1:6">
      <c r="A1221" s="553"/>
      <c r="B1221" s="456" t="s">
        <v>2406</v>
      </c>
      <c r="C1221" s="406"/>
      <c r="D1221" s="749"/>
      <c r="E1221" s="407"/>
      <c r="F1221" s="407"/>
    </row>
    <row r="1222" spans="1:6">
      <c r="A1222" s="553"/>
      <c r="B1222" s="456" t="s">
        <v>2646</v>
      </c>
      <c r="C1222" s="406"/>
      <c r="D1222" s="749"/>
      <c r="E1222" s="407"/>
      <c r="F1222" s="407"/>
    </row>
    <row r="1223" spans="1:6">
      <c r="A1223" s="553"/>
      <c r="B1223" s="456" t="s">
        <v>2647</v>
      </c>
      <c r="C1223" s="406"/>
      <c r="D1223" s="749"/>
      <c r="E1223" s="407"/>
      <c r="F1223" s="407"/>
    </row>
    <row r="1224" spans="1:6">
      <c r="A1224" s="553"/>
      <c r="B1224" s="456" t="s">
        <v>2648</v>
      </c>
      <c r="C1224" s="406"/>
      <c r="D1224" s="749"/>
      <c r="E1224" s="407"/>
      <c r="F1224" s="407"/>
    </row>
    <row r="1225" spans="1:6">
      <c r="A1225" s="553"/>
      <c r="B1225" s="456" t="s">
        <v>2410</v>
      </c>
      <c r="C1225" s="406"/>
      <c r="D1225" s="749"/>
      <c r="E1225" s="407"/>
      <c r="F1225" s="407"/>
    </row>
    <row r="1226" spans="1:6">
      <c r="A1226" s="553"/>
      <c r="B1226" s="456" t="s">
        <v>2411</v>
      </c>
      <c r="C1226" s="406"/>
      <c r="D1226" s="749"/>
      <c r="E1226" s="407"/>
      <c r="F1226" s="407"/>
    </row>
    <row r="1227" spans="1:6">
      <c r="A1227" s="553"/>
      <c r="B1227" s="456" t="s">
        <v>2412</v>
      </c>
      <c r="C1227" s="406"/>
      <c r="D1227" s="749"/>
      <c r="E1227" s="407"/>
      <c r="F1227" s="407"/>
    </row>
    <row r="1228" spans="1:6">
      <c r="A1228" s="553"/>
      <c r="B1228" s="456"/>
      <c r="C1228" s="406"/>
      <c r="D1228" s="749"/>
      <c r="E1228" s="407"/>
      <c r="F1228" s="407"/>
    </row>
    <row r="1229" spans="1:6">
      <c r="A1229" s="553"/>
      <c r="B1229" s="456" t="s">
        <v>2413</v>
      </c>
      <c r="C1229" s="406"/>
      <c r="D1229" s="749"/>
      <c r="E1229" s="407"/>
      <c r="F1229" s="407"/>
    </row>
    <row r="1230" spans="1:6">
      <c r="A1230" s="553"/>
      <c r="B1230" s="456" t="s">
        <v>2414</v>
      </c>
      <c r="C1230" s="406"/>
      <c r="D1230" s="749"/>
      <c r="E1230" s="407"/>
      <c r="F1230" s="407"/>
    </row>
    <row r="1231" spans="1:6">
      <c r="A1231" s="553"/>
      <c r="B1231" s="456" t="s">
        <v>2417</v>
      </c>
      <c r="C1231" s="406"/>
      <c r="D1231" s="749"/>
      <c r="E1231" s="407"/>
      <c r="F1231" s="407"/>
    </row>
    <row r="1232" spans="1:6">
      <c r="A1232" s="553"/>
      <c r="B1232" s="456" t="s">
        <v>3065</v>
      </c>
      <c r="C1232" s="406"/>
      <c r="D1232" s="749"/>
      <c r="E1232" s="407"/>
      <c r="F1232" s="407"/>
    </row>
    <row r="1233" spans="1:6">
      <c r="A1233" s="553"/>
      <c r="B1233" s="456" t="s">
        <v>2419</v>
      </c>
      <c r="C1233" s="406"/>
      <c r="D1233" s="749"/>
      <c r="E1233" s="407"/>
      <c r="F1233" s="407"/>
    </row>
    <row r="1234" spans="1:6">
      <c r="A1234" s="553"/>
      <c r="B1234" s="456"/>
      <c r="C1234" s="406"/>
      <c r="D1234" s="749"/>
      <c r="E1234" s="407"/>
      <c r="F1234" s="407"/>
    </row>
    <row r="1235" spans="1:6">
      <c r="A1235" s="553"/>
      <c r="B1235" s="456" t="s">
        <v>2420</v>
      </c>
      <c r="C1235" s="406"/>
      <c r="D1235" s="749"/>
      <c r="E1235" s="407"/>
      <c r="F1235" s="407"/>
    </row>
    <row r="1236" spans="1:6">
      <c r="A1236" s="553"/>
      <c r="B1236" s="456" t="s">
        <v>2421</v>
      </c>
      <c r="C1236" s="406"/>
      <c r="D1236" s="749"/>
      <c r="E1236" s="407"/>
      <c r="F1236" s="407"/>
    </row>
    <row r="1237" spans="1:6">
      <c r="A1237" s="553"/>
      <c r="B1237" s="456" t="s">
        <v>2562</v>
      </c>
      <c r="C1237" s="406"/>
      <c r="D1237" s="749"/>
      <c r="E1237" s="407"/>
      <c r="F1237" s="407"/>
    </row>
    <row r="1238" spans="1:6">
      <c r="A1238" s="553"/>
      <c r="B1238" s="456"/>
      <c r="C1238" s="406"/>
      <c r="D1238" s="749"/>
      <c r="E1238" s="407"/>
      <c r="F1238" s="407"/>
    </row>
    <row r="1239" spans="1:6">
      <c r="A1239" s="553"/>
      <c r="B1239" s="456" t="s">
        <v>2479</v>
      </c>
      <c r="C1239" s="406"/>
      <c r="D1239" s="749"/>
      <c r="E1239" s="407"/>
      <c r="F1239" s="407"/>
    </row>
    <row r="1240" spans="1:6">
      <c r="A1240" s="553"/>
      <c r="B1240" s="456" t="s">
        <v>2480</v>
      </c>
      <c r="C1240" s="406"/>
      <c r="D1240" s="749"/>
      <c r="E1240" s="407"/>
      <c r="F1240" s="407"/>
    </row>
    <row r="1241" spans="1:6">
      <c r="A1241" s="553"/>
      <c r="B1241" s="456" t="s">
        <v>2649</v>
      </c>
      <c r="C1241" s="406"/>
      <c r="D1241" s="749"/>
      <c r="E1241" s="407"/>
      <c r="F1241" s="407"/>
    </row>
    <row r="1242" spans="1:6" ht="25.5">
      <c r="A1242" s="553"/>
      <c r="B1242" s="456" t="s">
        <v>2482</v>
      </c>
      <c r="C1242" s="406"/>
      <c r="D1242" s="749"/>
      <c r="E1242" s="407"/>
      <c r="F1242" s="407"/>
    </row>
    <row r="1243" spans="1:6">
      <c r="A1243" s="553"/>
      <c r="B1243" s="456" t="s">
        <v>2483</v>
      </c>
      <c r="C1243" s="406"/>
      <c r="D1243" s="749"/>
      <c r="E1243" s="407"/>
      <c r="F1243" s="407"/>
    </row>
    <row r="1244" spans="1:6">
      <c r="A1244" s="553"/>
      <c r="B1244" s="456" t="s">
        <v>2588</v>
      </c>
      <c r="C1244" s="406"/>
      <c r="D1244" s="749"/>
      <c r="E1244" s="407"/>
      <c r="F1244" s="407"/>
    </row>
    <row r="1245" spans="1:6">
      <c r="A1245" s="553"/>
      <c r="B1245" s="456" t="s">
        <v>2485</v>
      </c>
      <c r="C1245" s="406"/>
      <c r="D1245" s="749"/>
      <c r="E1245" s="407"/>
      <c r="F1245" s="407"/>
    </row>
    <row r="1246" spans="1:6">
      <c r="A1246" s="553"/>
      <c r="B1246" s="456" t="s">
        <v>2650</v>
      </c>
      <c r="C1246" s="406"/>
      <c r="D1246" s="749"/>
      <c r="E1246" s="407"/>
      <c r="F1246" s="407"/>
    </row>
    <row r="1247" spans="1:6">
      <c r="A1247" s="553"/>
      <c r="B1247" s="456" t="s">
        <v>2651</v>
      </c>
      <c r="C1247" s="406"/>
      <c r="D1247" s="749"/>
      <c r="E1247" s="407"/>
      <c r="F1247" s="407"/>
    </row>
    <row r="1248" spans="1:6">
      <c r="A1248" s="553"/>
      <c r="B1248" s="456" t="s">
        <v>2652</v>
      </c>
      <c r="C1248" s="406"/>
      <c r="D1248" s="749"/>
      <c r="E1248" s="407"/>
      <c r="F1248" s="407"/>
    </row>
    <row r="1249" spans="1:6">
      <c r="A1249" s="553"/>
      <c r="B1249" s="456" t="s">
        <v>2653</v>
      </c>
      <c r="C1249" s="406"/>
      <c r="D1249" s="749"/>
      <c r="E1249" s="407"/>
      <c r="F1249" s="407"/>
    </row>
    <row r="1250" spans="1:6">
      <c r="A1250" s="553"/>
      <c r="B1250" s="456" t="s">
        <v>2490</v>
      </c>
      <c r="C1250" s="406"/>
      <c r="D1250" s="749"/>
      <c r="E1250" s="407"/>
      <c r="F1250" s="407"/>
    </row>
    <row r="1251" spans="1:6" ht="25.5">
      <c r="A1251" s="553"/>
      <c r="B1251" s="456" t="s">
        <v>2654</v>
      </c>
      <c r="C1251" s="406"/>
      <c r="D1251" s="749"/>
      <c r="E1251" s="407"/>
      <c r="F1251" s="407"/>
    </row>
    <row r="1252" spans="1:6">
      <c r="A1252" s="553"/>
      <c r="B1252" s="456" t="s">
        <v>2418</v>
      </c>
      <c r="C1252" s="406"/>
      <c r="D1252" s="749"/>
      <c r="E1252" s="407"/>
      <c r="F1252" s="407"/>
    </row>
    <row r="1253" spans="1:6">
      <c r="A1253" s="553"/>
      <c r="B1253" s="456" t="s">
        <v>2492</v>
      </c>
      <c r="C1253" s="406"/>
      <c r="D1253" s="749"/>
      <c r="E1253" s="407"/>
      <c r="F1253" s="407"/>
    </row>
    <row r="1254" spans="1:6">
      <c r="A1254" s="553"/>
      <c r="B1254" s="456"/>
      <c r="C1254" s="406"/>
      <c r="D1254" s="749"/>
      <c r="E1254" s="407"/>
      <c r="F1254" s="407"/>
    </row>
    <row r="1255" spans="1:6">
      <c r="A1255" s="553"/>
      <c r="B1255" s="456" t="s">
        <v>2493</v>
      </c>
      <c r="C1255" s="406"/>
      <c r="D1255" s="749"/>
      <c r="E1255" s="407"/>
      <c r="F1255" s="407"/>
    </row>
    <row r="1256" spans="1:6">
      <c r="A1256" s="553"/>
      <c r="B1256" s="456" t="s">
        <v>2523</v>
      </c>
      <c r="C1256" s="406"/>
      <c r="D1256" s="749"/>
      <c r="E1256" s="407"/>
      <c r="F1256" s="407"/>
    </row>
    <row r="1257" spans="1:6">
      <c r="A1257" s="553"/>
      <c r="B1257" s="456" t="s">
        <v>2524</v>
      </c>
      <c r="C1257" s="406"/>
      <c r="D1257" s="749"/>
      <c r="E1257" s="407"/>
      <c r="F1257" s="407"/>
    </row>
    <row r="1258" spans="1:6">
      <c r="A1258" s="553"/>
      <c r="B1258" s="456" t="s">
        <v>2655</v>
      </c>
      <c r="C1258" s="406"/>
      <c r="D1258" s="749"/>
      <c r="E1258" s="407"/>
      <c r="F1258" s="407"/>
    </row>
    <row r="1259" spans="1:6">
      <c r="A1259" s="553"/>
      <c r="B1259" s="456" t="s">
        <v>2656</v>
      </c>
      <c r="C1259" s="406"/>
      <c r="D1259" s="749"/>
      <c r="E1259" s="407"/>
      <c r="F1259" s="407"/>
    </row>
    <row r="1260" spans="1:6">
      <c r="A1260" s="553"/>
      <c r="B1260" s="456" t="s">
        <v>2498</v>
      </c>
      <c r="C1260" s="406"/>
      <c r="D1260" s="749"/>
      <c r="E1260" s="407"/>
      <c r="F1260" s="407"/>
    </row>
    <row r="1261" spans="1:6">
      <c r="A1261" s="553"/>
      <c r="B1261" s="456" t="s">
        <v>2411</v>
      </c>
      <c r="C1261" s="406"/>
      <c r="D1261" s="749"/>
      <c r="E1261" s="407"/>
      <c r="F1261" s="407"/>
    </row>
    <row r="1262" spans="1:6">
      <c r="A1262" s="553"/>
      <c r="B1262" s="456" t="s">
        <v>2499</v>
      </c>
      <c r="C1262" s="406"/>
      <c r="D1262" s="749"/>
      <c r="E1262" s="407"/>
      <c r="F1262" s="407"/>
    </row>
    <row r="1263" spans="1:6">
      <c r="A1263" s="553"/>
      <c r="B1263" s="456" t="s">
        <v>2500</v>
      </c>
      <c r="C1263" s="406"/>
      <c r="D1263" s="749"/>
      <c r="E1263" s="407"/>
      <c r="F1263" s="407"/>
    </row>
    <row r="1264" spans="1:6">
      <c r="A1264" s="553"/>
      <c r="B1264" s="456"/>
      <c r="C1264" s="406"/>
      <c r="D1264" s="749"/>
      <c r="E1264" s="407"/>
      <c r="F1264" s="407"/>
    </row>
    <row r="1265" spans="1:6">
      <c r="A1265" s="553"/>
      <c r="B1265" s="456" t="s">
        <v>2411</v>
      </c>
      <c r="C1265" s="406"/>
      <c r="D1265" s="749"/>
      <c r="E1265" s="407"/>
      <c r="F1265" s="407"/>
    </row>
    <row r="1266" spans="1:6">
      <c r="A1266" s="553"/>
      <c r="B1266" s="456" t="s">
        <v>2412</v>
      </c>
      <c r="C1266" s="406"/>
      <c r="D1266" s="749"/>
      <c r="E1266" s="407"/>
      <c r="F1266" s="407"/>
    </row>
    <row r="1267" spans="1:6">
      <c r="A1267" s="553"/>
      <c r="B1267" s="456"/>
      <c r="C1267" s="406"/>
      <c r="D1267" s="749"/>
      <c r="E1267" s="407"/>
      <c r="F1267" s="407"/>
    </row>
    <row r="1268" spans="1:6">
      <c r="A1268" s="553"/>
      <c r="B1268" s="456" t="s">
        <v>2413</v>
      </c>
      <c r="C1268" s="406"/>
      <c r="D1268" s="749"/>
      <c r="E1268" s="407"/>
      <c r="F1268" s="407"/>
    </row>
    <row r="1269" spans="1:6">
      <c r="A1269" s="553"/>
      <c r="B1269" s="456" t="s">
        <v>2414</v>
      </c>
      <c r="C1269" s="406"/>
      <c r="D1269" s="749"/>
      <c r="E1269" s="407"/>
      <c r="F1269" s="407"/>
    </row>
    <row r="1270" spans="1:6">
      <c r="A1270" s="553"/>
      <c r="B1270" s="456" t="s">
        <v>2415</v>
      </c>
      <c r="C1270" s="406"/>
      <c r="D1270" s="749"/>
      <c r="E1270" s="407"/>
      <c r="F1270" s="407"/>
    </row>
    <row r="1271" spans="1:6">
      <c r="A1271" s="553"/>
      <c r="B1271" s="456" t="s">
        <v>2416</v>
      </c>
      <c r="C1271" s="406"/>
      <c r="D1271" s="749"/>
      <c r="E1271" s="407"/>
      <c r="F1271" s="407"/>
    </row>
    <row r="1272" spans="1:6">
      <c r="A1272" s="553"/>
      <c r="B1272" s="456" t="s">
        <v>2417</v>
      </c>
      <c r="C1272" s="406"/>
      <c r="D1272" s="749"/>
      <c r="E1272" s="407"/>
      <c r="F1272" s="407"/>
    </row>
    <row r="1273" spans="1:6">
      <c r="A1273" s="553"/>
      <c r="B1273" s="456" t="s">
        <v>2501</v>
      </c>
      <c r="C1273" s="406"/>
      <c r="D1273" s="749"/>
      <c r="E1273" s="407"/>
      <c r="F1273" s="407"/>
    </row>
    <row r="1274" spans="1:6">
      <c r="A1274" s="553"/>
      <c r="B1274" s="456" t="s">
        <v>2527</v>
      </c>
      <c r="C1274" s="406"/>
      <c r="D1274" s="749"/>
      <c r="E1274" s="407"/>
      <c r="F1274" s="407"/>
    </row>
    <row r="1275" spans="1:6">
      <c r="A1275" s="553"/>
      <c r="B1275" s="456" t="s">
        <v>2528</v>
      </c>
      <c r="C1275" s="406"/>
      <c r="D1275" s="749"/>
      <c r="E1275" s="407"/>
      <c r="F1275" s="407"/>
    </row>
    <row r="1276" spans="1:6">
      <c r="A1276" s="553"/>
      <c r="B1276" s="456" t="s">
        <v>2529</v>
      </c>
      <c r="C1276" s="406"/>
      <c r="D1276" s="749"/>
      <c r="E1276" s="407"/>
      <c r="F1276" s="407"/>
    </row>
    <row r="1277" spans="1:6">
      <c r="A1277" s="553"/>
      <c r="B1277" s="456" t="s">
        <v>2657</v>
      </c>
      <c r="C1277" s="406"/>
      <c r="D1277" s="749"/>
      <c r="E1277" s="407"/>
      <c r="F1277" s="407"/>
    </row>
    <row r="1278" spans="1:6">
      <c r="A1278" s="553"/>
      <c r="B1278" s="456" t="s">
        <v>2658</v>
      </c>
      <c r="C1278" s="406"/>
      <c r="D1278" s="749"/>
      <c r="E1278" s="407"/>
      <c r="F1278" s="407"/>
    </row>
    <row r="1279" spans="1:6">
      <c r="A1279" s="553"/>
      <c r="B1279" s="456" t="s">
        <v>2659</v>
      </c>
      <c r="C1279" s="406"/>
      <c r="D1279" s="749"/>
      <c r="E1279" s="407"/>
      <c r="F1279" s="407"/>
    </row>
    <row r="1280" spans="1:6">
      <c r="A1280" s="553"/>
      <c r="B1280" s="456" t="s">
        <v>2660</v>
      </c>
      <c r="C1280" s="406"/>
      <c r="D1280" s="749"/>
      <c r="E1280" s="407"/>
      <c r="F1280" s="407"/>
    </row>
    <row r="1281" spans="1:6">
      <c r="A1281" s="553"/>
      <c r="B1281" s="456" t="s">
        <v>2661</v>
      </c>
      <c r="C1281" s="406"/>
      <c r="D1281" s="749"/>
      <c r="E1281" s="407"/>
      <c r="F1281" s="407"/>
    </row>
    <row r="1282" spans="1:6">
      <c r="A1282" s="553"/>
      <c r="B1282" s="456" t="s">
        <v>2662</v>
      </c>
      <c r="C1282" s="406"/>
      <c r="D1282" s="749"/>
      <c r="E1282" s="407"/>
      <c r="F1282" s="407"/>
    </row>
    <row r="1283" spans="1:6">
      <c r="A1283" s="553"/>
      <c r="B1283" s="456"/>
      <c r="C1283" s="406"/>
      <c r="D1283" s="749"/>
      <c r="E1283" s="407"/>
      <c r="F1283" s="407"/>
    </row>
    <row r="1284" spans="1:6">
      <c r="A1284" s="553"/>
      <c r="B1284" s="456" t="s">
        <v>2536</v>
      </c>
      <c r="C1284" s="406"/>
      <c r="D1284" s="749"/>
      <c r="E1284" s="407"/>
      <c r="F1284" s="407"/>
    </row>
    <row r="1285" spans="1:6">
      <c r="A1285" s="553"/>
      <c r="B1285" s="456" t="s">
        <v>2537</v>
      </c>
      <c r="C1285" s="406"/>
      <c r="D1285" s="749"/>
      <c r="E1285" s="407"/>
      <c r="F1285" s="407"/>
    </row>
    <row r="1286" spans="1:6">
      <c r="A1286" s="553"/>
      <c r="B1286" s="456" t="s">
        <v>2538</v>
      </c>
      <c r="C1286" s="406"/>
      <c r="D1286" s="749"/>
      <c r="E1286" s="407"/>
      <c r="F1286" s="407"/>
    </row>
    <row r="1287" spans="1:6">
      <c r="A1287" s="553"/>
      <c r="B1287" s="456" t="s">
        <v>2539</v>
      </c>
      <c r="C1287" s="406"/>
      <c r="D1287" s="749"/>
      <c r="E1287" s="407"/>
      <c r="F1287" s="407"/>
    </row>
    <row r="1288" spans="1:6">
      <c r="A1288" s="553"/>
      <c r="B1288" s="456" t="s">
        <v>2540</v>
      </c>
      <c r="C1288" s="406"/>
      <c r="D1288" s="749"/>
      <c r="E1288" s="407"/>
      <c r="F1288" s="407"/>
    </row>
    <row r="1289" spans="1:6" ht="25.5">
      <c r="A1289" s="553"/>
      <c r="B1289" s="456" t="s">
        <v>2663</v>
      </c>
      <c r="C1289" s="406"/>
      <c r="D1289" s="749"/>
      <c r="E1289" s="407"/>
      <c r="F1289" s="407"/>
    </row>
    <row r="1290" spans="1:6">
      <c r="A1290" s="553"/>
      <c r="B1290" s="456" t="s">
        <v>2542</v>
      </c>
      <c r="C1290" s="406"/>
      <c r="D1290" s="749"/>
      <c r="E1290" s="407"/>
      <c r="F1290" s="407"/>
    </row>
    <row r="1291" spans="1:6">
      <c r="A1291" s="553"/>
      <c r="B1291" s="456"/>
      <c r="C1291" s="406"/>
      <c r="D1291" s="749"/>
      <c r="E1291" s="407"/>
      <c r="F1291" s="407"/>
    </row>
    <row r="1292" spans="1:6" ht="102">
      <c r="A1292" s="553"/>
      <c r="B1292" s="456" t="s">
        <v>2545</v>
      </c>
      <c r="C1292" s="406"/>
      <c r="D1292" s="749"/>
      <c r="E1292" s="407"/>
      <c r="F1292" s="407"/>
    </row>
    <row r="1293" spans="1:6">
      <c r="A1293" s="553"/>
      <c r="B1293" s="456"/>
      <c r="C1293" s="406"/>
      <c r="D1293" s="749"/>
      <c r="E1293" s="407"/>
      <c r="F1293" s="407"/>
    </row>
    <row r="1294" spans="1:6">
      <c r="A1294" s="553"/>
      <c r="B1294" s="456" t="s">
        <v>2546</v>
      </c>
      <c r="C1294" s="406"/>
      <c r="D1294" s="749"/>
      <c r="E1294" s="407"/>
      <c r="F1294" s="407"/>
    </row>
    <row r="1295" spans="1:6">
      <c r="A1295" s="553"/>
      <c r="B1295" s="456" t="s">
        <v>2547</v>
      </c>
      <c r="C1295" s="406"/>
      <c r="D1295" s="749"/>
      <c r="E1295" s="407"/>
      <c r="F1295" s="407"/>
    </row>
    <row r="1296" spans="1:6" ht="38.25">
      <c r="A1296" s="553"/>
      <c r="B1296" s="456" t="s">
        <v>2548</v>
      </c>
      <c r="C1296" s="406"/>
      <c r="D1296" s="749"/>
      <c r="E1296" s="407"/>
      <c r="F1296" s="407"/>
    </row>
    <row r="1297" spans="1:6">
      <c r="A1297" s="553"/>
      <c r="B1297" s="456" t="s">
        <v>2549</v>
      </c>
      <c r="C1297" s="406"/>
      <c r="D1297" s="749"/>
      <c r="E1297" s="407"/>
      <c r="F1297" s="407"/>
    </row>
    <row r="1298" spans="1:6">
      <c r="A1298" s="553"/>
      <c r="B1298" s="456" t="s">
        <v>2550</v>
      </c>
      <c r="C1298" s="406"/>
      <c r="D1298" s="749"/>
      <c r="E1298" s="407"/>
      <c r="F1298" s="671"/>
    </row>
    <row r="1299" spans="1:6" ht="15.75" customHeight="1">
      <c r="A1299" s="553"/>
      <c r="B1299" s="455" t="s">
        <v>3225</v>
      </c>
      <c r="C1299" s="762" t="s">
        <v>30</v>
      </c>
      <c r="D1299" s="763">
        <v>1</v>
      </c>
      <c r="E1299" s="764"/>
      <c r="F1299" s="766">
        <f>D1299*E1299</f>
        <v>0</v>
      </c>
    </row>
    <row r="1300" spans="1:6" ht="19.5" customHeight="1">
      <c r="A1300" s="408"/>
      <c r="B1300" s="409"/>
      <c r="C1300" s="406"/>
      <c r="D1300" s="749"/>
      <c r="E1300" s="407"/>
      <c r="F1300" s="407"/>
    </row>
    <row r="1301" spans="1:6" ht="38.25">
      <c r="A1301" s="408">
        <v>3</v>
      </c>
      <c r="B1301" s="409" t="s">
        <v>2664</v>
      </c>
      <c r="C1301" s="406"/>
      <c r="D1301" s="749"/>
      <c r="E1301" s="407"/>
      <c r="F1301" s="407"/>
    </row>
    <row r="1302" spans="1:6">
      <c r="A1302" s="408"/>
      <c r="B1302" s="409" t="s">
        <v>2665</v>
      </c>
      <c r="C1302" s="406"/>
      <c r="D1302" s="749"/>
      <c r="E1302" s="407"/>
      <c r="F1302" s="407"/>
    </row>
    <row r="1303" spans="1:6">
      <c r="A1303" s="408"/>
      <c r="B1303" s="409" t="s">
        <v>2666</v>
      </c>
      <c r="C1303" s="406" t="s">
        <v>30</v>
      </c>
      <c r="D1303" s="749">
        <v>2</v>
      </c>
      <c r="E1303" s="407"/>
      <c r="F1303" s="672">
        <f t="shared" ref="F1303:F1309" si="10">SUM(D1303*E1303)</f>
        <v>0</v>
      </c>
    </row>
    <row r="1304" spans="1:6">
      <c r="A1304" s="408"/>
      <c r="B1304" s="409" t="s">
        <v>2667</v>
      </c>
      <c r="C1304" s="406" t="s">
        <v>30</v>
      </c>
      <c r="D1304" s="749">
        <v>1</v>
      </c>
      <c r="E1304" s="407"/>
      <c r="F1304" s="672">
        <f t="shared" si="10"/>
        <v>0</v>
      </c>
    </row>
    <row r="1305" spans="1:6">
      <c r="A1305" s="408"/>
      <c r="B1305" s="409" t="s">
        <v>2668</v>
      </c>
      <c r="C1305" s="406" t="s">
        <v>30</v>
      </c>
      <c r="D1305" s="749">
        <v>1</v>
      </c>
      <c r="E1305" s="407"/>
      <c r="F1305" s="672">
        <f t="shared" si="10"/>
        <v>0</v>
      </c>
    </row>
    <row r="1306" spans="1:6">
      <c r="A1306" s="408"/>
      <c r="B1306" s="409" t="s">
        <v>2669</v>
      </c>
      <c r="C1306" s="406" t="s">
        <v>30</v>
      </c>
      <c r="D1306" s="749">
        <v>1</v>
      </c>
      <c r="E1306" s="407"/>
      <c r="F1306" s="672">
        <f t="shared" si="10"/>
        <v>0</v>
      </c>
    </row>
    <row r="1307" spans="1:6">
      <c r="A1307" s="408"/>
      <c r="B1307" s="409" t="s">
        <v>2670</v>
      </c>
      <c r="C1307" s="406" t="s">
        <v>30</v>
      </c>
      <c r="D1307" s="749">
        <v>1</v>
      </c>
      <c r="E1307" s="407"/>
      <c r="F1307" s="672">
        <f t="shared" si="10"/>
        <v>0</v>
      </c>
    </row>
    <row r="1308" spans="1:6">
      <c r="A1308" s="408"/>
      <c r="B1308" s="409" t="s">
        <v>2671</v>
      </c>
      <c r="C1308" s="406" t="s">
        <v>30</v>
      </c>
      <c r="D1308" s="749">
        <v>1</v>
      </c>
      <c r="E1308" s="407"/>
      <c r="F1308" s="672">
        <f t="shared" si="10"/>
        <v>0</v>
      </c>
    </row>
    <row r="1309" spans="1:6">
      <c r="A1309" s="408"/>
      <c r="B1309" s="409" t="s">
        <v>2672</v>
      </c>
      <c r="C1309" s="406" t="s">
        <v>30</v>
      </c>
      <c r="D1309" s="749">
        <v>1</v>
      </c>
      <c r="E1309" s="407"/>
      <c r="F1309" s="672">
        <f t="shared" si="10"/>
        <v>0</v>
      </c>
    </row>
    <row r="1310" spans="1:6" ht="17.25" customHeight="1">
      <c r="A1310" s="408"/>
      <c r="B1310" s="409"/>
      <c r="C1310" s="406"/>
      <c r="D1310" s="749"/>
      <c r="E1310" s="407"/>
      <c r="F1310" s="672"/>
    </row>
    <row r="1311" spans="1:6" ht="25.5">
      <c r="A1311" s="408">
        <v>4</v>
      </c>
      <c r="B1311" s="409" t="s">
        <v>2673</v>
      </c>
      <c r="C1311" s="406"/>
      <c r="D1311" s="749"/>
      <c r="E1311" s="407"/>
      <c r="F1311" s="671"/>
    </row>
    <row r="1312" spans="1:6">
      <c r="A1312" s="408"/>
      <c r="B1312" s="409" t="s">
        <v>2674</v>
      </c>
      <c r="C1312" s="406"/>
      <c r="D1312" s="749"/>
      <c r="E1312" s="407"/>
      <c r="F1312" s="671"/>
    </row>
    <row r="1313" spans="1:6">
      <c r="A1313" s="408"/>
      <c r="B1313" s="409" t="s">
        <v>2675</v>
      </c>
      <c r="C1313" s="406" t="s">
        <v>30</v>
      </c>
      <c r="D1313" s="749">
        <v>10</v>
      </c>
      <c r="E1313" s="407"/>
      <c r="F1313" s="672">
        <f t="shared" ref="F1313:F1322" si="11">SUM(D1313*E1313)</f>
        <v>0</v>
      </c>
    </row>
    <row r="1314" spans="1:6">
      <c r="A1314" s="408"/>
      <c r="B1314" s="409" t="s">
        <v>2676</v>
      </c>
      <c r="C1314" s="406" t="s">
        <v>30</v>
      </c>
      <c r="D1314" s="749">
        <v>10</v>
      </c>
      <c r="E1314" s="407"/>
      <c r="F1314" s="672">
        <f t="shared" si="11"/>
        <v>0</v>
      </c>
    </row>
    <row r="1315" spans="1:6">
      <c r="A1315" s="408"/>
      <c r="B1315" s="409" t="s">
        <v>2677</v>
      </c>
      <c r="C1315" s="406" t="s">
        <v>30</v>
      </c>
      <c r="D1315" s="749">
        <v>7</v>
      </c>
      <c r="E1315" s="407"/>
      <c r="F1315" s="672">
        <f t="shared" si="11"/>
        <v>0</v>
      </c>
    </row>
    <row r="1316" spans="1:6">
      <c r="A1316" s="408"/>
      <c r="B1316" s="409" t="s">
        <v>2678</v>
      </c>
      <c r="C1316" s="406" t="s">
        <v>30</v>
      </c>
      <c r="D1316" s="749">
        <v>11</v>
      </c>
      <c r="E1316" s="407"/>
      <c r="F1316" s="672">
        <f t="shared" si="11"/>
        <v>0</v>
      </c>
    </row>
    <row r="1317" spans="1:6">
      <c r="A1317" s="408"/>
      <c r="B1317" s="409" t="s">
        <v>2679</v>
      </c>
      <c r="C1317" s="406" t="s">
        <v>30</v>
      </c>
      <c r="D1317" s="749">
        <v>4</v>
      </c>
      <c r="E1317" s="407"/>
      <c r="F1317" s="672">
        <f t="shared" si="11"/>
        <v>0</v>
      </c>
    </row>
    <row r="1318" spans="1:6">
      <c r="A1318" s="408"/>
      <c r="B1318" s="409" t="s">
        <v>2680</v>
      </c>
      <c r="C1318" s="406" t="s">
        <v>30</v>
      </c>
      <c r="D1318" s="749">
        <v>1</v>
      </c>
      <c r="E1318" s="407"/>
      <c r="F1318" s="672">
        <f t="shared" si="11"/>
        <v>0</v>
      </c>
    </row>
    <row r="1319" spans="1:6">
      <c r="A1319" s="408"/>
      <c r="B1319" s="409" t="s">
        <v>2681</v>
      </c>
      <c r="C1319" s="406" t="s">
        <v>30</v>
      </c>
      <c r="D1319" s="749">
        <v>1</v>
      </c>
      <c r="E1319" s="407"/>
      <c r="F1319" s="672">
        <f t="shared" si="11"/>
        <v>0</v>
      </c>
    </row>
    <row r="1320" spans="1:6">
      <c r="A1320" s="408"/>
      <c r="B1320" s="409" t="s">
        <v>2682</v>
      </c>
      <c r="C1320" s="406" t="s">
        <v>30</v>
      </c>
      <c r="D1320" s="749">
        <v>1</v>
      </c>
      <c r="E1320" s="407"/>
      <c r="F1320" s="672">
        <f t="shared" si="11"/>
        <v>0</v>
      </c>
    </row>
    <row r="1321" spans="1:6">
      <c r="A1321" s="408"/>
      <c r="B1321" s="409" t="s">
        <v>2683</v>
      </c>
      <c r="C1321" s="406" t="s">
        <v>30</v>
      </c>
      <c r="D1321" s="749">
        <v>1</v>
      </c>
      <c r="E1321" s="407"/>
      <c r="F1321" s="672">
        <f t="shared" si="11"/>
        <v>0</v>
      </c>
    </row>
    <row r="1322" spans="1:6">
      <c r="A1322" s="408"/>
      <c r="B1322" s="409" t="s">
        <v>2684</v>
      </c>
      <c r="C1322" s="406" t="s">
        <v>30</v>
      </c>
      <c r="D1322" s="749">
        <v>1</v>
      </c>
      <c r="E1322" s="407"/>
      <c r="F1322" s="672">
        <f t="shared" si="11"/>
        <v>0</v>
      </c>
    </row>
    <row r="1323" spans="1:6">
      <c r="A1323" s="408"/>
      <c r="B1323" s="409"/>
      <c r="C1323" s="406"/>
      <c r="D1323" s="749"/>
      <c r="E1323" s="407"/>
      <c r="F1323" s="672"/>
    </row>
    <row r="1324" spans="1:6" ht="63.75">
      <c r="A1324" s="408">
        <v>5</v>
      </c>
      <c r="B1324" s="409" t="s">
        <v>2685</v>
      </c>
      <c r="C1324" s="406"/>
      <c r="D1324" s="749"/>
      <c r="E1324" s="407"/>
      <c r="F1324" s="671"/>
    </row>
    <row r="1325" spans="1:6">
      <c r="A1325" s="408"/>
      <c r="B1325" s="409" t="s">
        <v>2686</v>
      </c>
      <c r="C1325" s="406"/>
      <c r="D1325" s="749"/>
      <c r="E1325" s="407"/>
      <c r="F1325" s="671"/>
    </row>
    <row r="1326" spans="1:6">
      <c r="A1326" s="408"/>
      <c r="B1326" s="409" t="s">
        <v>2687</v>
      </c>
      <c r="C1326" s="406" t="s">
        <v>93</v>
      </c>
      <c r="D1326" s="749">
        <v>26</v>
      </c>
      <c r="E1326" s="407"/>
      <c r="F1326" s="672">
        <f>SUM(D1326*E1326)</f>
        <v>0</v>
      </c>
    </row>
    <row r="1327" spans="1:6">
      <c r="A1327" s="408"/>
      <c r="B1327" s="409"/>
      <c r="C1327" s="406"/>
      <c r="D1327" s="749"/>
      <c r="E1327" s="407"/>
      <c r="F1327" s="671"/>
    </row>
    <row r="1328" spans="1:6" ht="63.75">
      <c r="A1328" s="408" t="s">
        <v>98</v>
      </c>
      <c r="B1328" s="409" t="s">
        <v>2688</v>
      </c>
      <c r="C1328" s="406"/>
      <c r="D1328" s="749"/>
      <c r="E1328" s="407"/>
      <c r="F1328" s="671"/>
    </row>
    <row r="1329" spans="1:6">
      <c r="A1329" s="408"/>
      <c r="B1329" s="409" t="s">
        <v>2689</v>
      </c>
      <c r="C1329" s="406"/>
      <c r="D1329" s="749"/>
      <c r="E1329" s="407"/>
      <c r="F1329" s="671"/>
    </row>
    <row r="1330" spans="1:6">
      <c r="A1330" s="408"/>
      <c r="B1330" s="409" t="s">
        <v>2690</v>
      </c>
      <c r="C1330" s="406" t="s">
        <v>93</v>
      </c>
      <c r="D1330" s="749">
        <v>7</v>
      </c>
      <c r="E1330" s="407"/>
      <c r="F1330" s="672">
        <f t="shared" ref="F1330:F1335" si="12">SUM(D1330*E1330)</f>
        <v>0</v>
      </c>
    </row>
    <row r="1331" spans="1:6">
      <c r="A1331" s="408"/>
      <c r="B1331" s="409" t="s">
        <v>2691</v>
      </c>
      <c r="C1331" s="406" t="s">
        <v>93</v>
      </c>
      <c r="D1331" s="749">
        <v>2</v>
      </c>
      <c r="E1331" s="407"/>
      <c r="F1331" s="672">
        <f t="shared" si="12"/>
        <v>0</v>
      </c>
    </row>
    <row r="1332" spans="1:6">
      <c r="A1332" s="408"/>
      <c r="B1332" s="409" t="s">
        <v>2692</v>
      </c>
      <c r="C1332" s="406" t="s">
        <v>93</v>
      </c>
      <c r="D1332" s="749">
        <v>4</v>
      </c>
      <c r="E1332" s="407"/>
      <c r="F1332" s="672">
        <f t="shared" si="12"/>
        <v>0</v>
      </c>
    </row>
    <row r="1333" spans="1:6">
      <c r="A1333" s="408"/>
      <c r="B1333" s="409" t="s">
        <v>2693</v>
      </c>
      <c r="C1333" s="406" t="s">
        <v>93</v>
      </c>
      <c r="D1333" s="749">
        <v>13</v>
      </c>
      <c r="E1333" s="407"/>
      <c r="F1333" s="672">
        <f t="shared" si="12"/>
        <v>0</v>
      </c>
    </row>
    <row r="1334" spans="1:6">
      <c r="A1334" s="408"/>
      <c r="B1334" s="409" t="s">
        <v>2694</v>
      </c>
      <c r="C1334" s="406" t="s">
        <v>93</v>
      </c>
      <c r="D1334" s="749">
        <v>21</v>
      </c>
      <c r="E1334" s="407"/>
      <c r="F1334" s="672">
        <f t="shared" si="12"/>
        <v>0</v>
      </c>
    </row>
    <row r="1335" spans="1:6">
      <c r="A1335" s="408"/>
      <c r="B1335" s="409" t="s">
        <v>2695</v>
      </c>
      <c r="C1335" s="406" t="s">
        <v>93</v>
      </c>
      <c r="D1335" s="749">
        <v>2</v>
      </c>
      <c r="E1335" s="407"/>
      <c r="F1335" s="672">
        <f t="shared" si="12"/>
        <v>0</v>
      </c>
    </row>
    <row r="1336" spans="1:6">
      <c r="A1336" s="408"/>
      <c r="B1336" s="409"/>
      <c r="C1336" s="406"/>
      <c r="D1336" s="749"/>
      <c r="E1336" s="407"/>
      <c r="F1336" s="672"/>
    </row>
    <row r="1337" spans="1:6" ht="76.5">
      <c r="A1337" s="408" t="s">
        <v>20</v>
      </c>
      <c r="B1337" s="409" t="s">
        <v>2696</v>
      </c>
      <c r="C1337" s="406"/>
      <c r="D1337" s="749"/>
      <c r="E1337" s="407"/>
      <c r="F1337" s="671"/>
    </row>
    <row r="1338" spans="1:6" ht="25.5">
      <c r="A1338" s="408"/>
      <c r="B1338" s="409" t="s">
        <v>2697</v>
      </c>
      <c r="C1338" s="406"/>
      <c r="D1338" s="749"/>
      <c r="E1338" s="407"/>
      <c r="F1338" s="671"/>
    </row>
    <row r="1339" spans="1:6">
      <c r="A1339" s="408"/>
      <c r="B1339" s="409" t="s">
        <v>2698</v>
      </c>
      <c r="C1339" s="406" t="s">
        <v>91</v>
      </c>
      <c r="D1339" s="749">
        <v>114</v>
      </c>
      <c r="E1339" s="407"/>
      <c r="F1339" s="672">
        <f>SUM(D1339*E1339)</f>
        <v>0</v>
      </c>
    </row>
    <row r="1340" spans="1:6">
      <c r="A1340" s="408"/>
      <c r="B1340" s="409" t="s">
        <v>2699</v>
      </c>
      <c r="C1340" s="406" t="s">
        <v>91</v>
      </c>
      <c r="D1340" s="749">
        <v>325</v>
      </c>
      <c r="E1340" s="407"/>
      <c r="F1340" s="672">
        <f>SUM(D1340*E1340)</f>
        <v>0</v>
      </c>
    </row>
    <row r="1341" spans="1:6">
      <c r="A1341" s="408"/>
      <c r="B1341" s="409" t="s">
        <v>2700</v>
      </c>
      <c r="C1341" s="406" t="s">
        <v>91</v>
      </c>
      <c r="D1341" s="749">
        <v>90</v>
      </c>
      <c r="E1341" s="407"/>
      <c r="F1341" s="672">
        <f>SUM(D1341*E1341)</f>
        <v>0</v>
      </c>
    </row>
    <row r="1342" spans="1:6">
      <c r="A1342" s="408"/>
      <c r="B1342" s="409"/>
      <c r="C1342" s="406"/>
      <c r="D1342" s="749"/>
      <c r="E1342" s="407"/>
      <c r="F1342" s="672"/>
    </row>
    <row r="1343" spans="1:6" ht="63.75">
      <c r="A1343" s="408" t="s">
        <v>21</v>
      </c>
      <c r="B1343" s="409" t="s">
        <v>2701</v>
      </c>
      <c r="C1343" s="406"/>
      <c r="D1343" s="749"/>
      <c r="E1343" s="407"/>
      <c r="F1343" s="671"/>
    </row>
    <row r="1344" spans="1:6">
      <c r="A1344" s="408"/>
      <c r="B1344" s="409" t="s">
        <v>2702</v>
      </c>
      <c r="C1344" s="406"/>
      <c r="D1344" s="749"/>
      <c r="E1344" s="407"/>
      <c r="F1344" s="671"/>
    </row>
    <row r="1345" spans="1:6">
      <c r="A1345" s="408"/>
      <c r="B1345" s="409" t="s">
        <v>2703</v>
      </c>
      <c r="C1345" s="406" t="s">
        <v>1054</v>
      </c>
      <c r="D1345" s="749">
        <v>95</v>
      </c>
      <c r="E1345" s="407"/>
      <c r="F1345" s="672">
        <f>SUM(D1345*E1345)</f>
        <v>0</v>
      </c>
    </row>
    <row r="1346" spans="1:6">
      <c r="A1346" s="408"/>
      <c r="B1346" s="409" t="s">
        <v>2704</v>
      </c>
      <c r="C1346" s="406" t="s">
        <v>1054</v>
      </c>
      <c r="D1346" s="749">
        <v>92</v>
      </c>
      <c r="E1346" s="407"/>
      <c r="F1346" s="672">
        <f>SUM(D1346*E1346)</f>
        <v>0</v>
      </c>
    </row>
    <row r="1347" spans="1:6">
      <c r="A1347" s="408"/>
      <c r="B1347" s="409" t="s">
        <v>2705</v>
      </c>
      <c r="C1347" s="406" t="s">
        <v>1054</v>
      </c>
      <c r="D1347" s="749">
        <v>175</v>
      </c>
      <c r="E1347" s="407"/>
      <c r="F1347" s="672">
        <f>SUM(D1347*E1347)</f>
        <v>0</v>
      </c>
    </row>
    <row r="1348" spans="1:6">
      <c r="A1348" s="408"/>
      <c r="B1348" s="409" t="s">
        <v>2706</v>
      </c>
      <c r="C1348" s="406" t="s">
        <v>1054</v>
      </c>
      <c r="D1348" s="749">
        <v>145</v>
      </c>
      <c r="E1348" s="407"/>
      <c r="F1348" s="672">
        <f>SUM(D1348*E1348)</f>
        <v>0</v>
      </c>
    </row>
    <row r="1349" spans="1:6">
      <c r="A1349" s="408"/>
      <c r="B1349" s="409" t="s">
        <v>2707</v>
      </c>
      <c r="C1349" s="406" t="s">
        <v>1054</v>
      </c>
      <c r="D1349" s="749">
        <v>85</v>
      </c>
      <c r="E1349" s="407"/>
      <c r="F1349" s="672">
        <f>SUM(D1349*E1349)</f>
        <v>0</v>
      </c>
    </row>
    <row r="1350" spans="1:6">
      <c r="A1350" s="408"/>
      <c r="B1350" s="409"/>
      <c r="C1350" s="406"/>
      <c r="D1350" s="749"/>
      <c r="E1350" s="407"/>
      <c r="F1350" s="671"/>
    </row>
    <row r="1351" spans="1:6" ht="44.25" customHeight="1">
      <c r="A1351" s="408">
        <v>9</v>
      </c>
      <c r="B1351" s="409" t="s">
        <v>2708</v>
      </c>
      <c r="C1351" s="406"/>
      <c r="D1351" s="749"/>
      <c r="E1351" s="407"/>
      <c r="F1351" s="672"/>
    </row>
    <row r="1352" spans="1:6">
      <c r="A1352" s="408"/>
      <c r="B1352" s="409" t="s">
        <v>2706</v>
      </c>
      <c r="C1352" s="406" t="s">
        <v>1054</v>
      </c>
      <c r="D1352" s="749">
        <v>40</v>
      </c>
      <c r="E1352" s="407"/>
      <c r="F1352" s="672">
        <f>SUM(D1352*E1352)</f>
        <v>0</v>
      </c>
    </row>
    <row r="1353" spans="1:6">
      <c r="A1353" s="408"/>
      <c r="B1353" s="409" t="s">
        <v>2707</v>
      </c>
      <c r="C1353" s="406" t="s">
        <v>1054</v>
      </c>
      <c r="D1353" s="749">
        <v>42</v>
      </c>
      <c r="E1353" s="407"/>
      <c r="F1353" s="672">
        <f>SUM(D1353*E1353)</f>
        <v>0</v>
      </c>
    </row>
    <row r="1354" spans="1:6">
      <c r="A1354" s="408"/>
      <c r="B1354" s="409"/>
      <c r="C1354" s="406"/>
      <c r="D1354" s="749"/>
      <c r="E1354" s="407"/>
      <c r="F1354" s="672"/>
    </row>
    <row r="1355" spans="1:6" ht="140.25" customHeight="1">
      <c r="A1355" s="408">
        <v>10</v>
      </c>
      <c r="B1355" s="409" t="s">
        <v>2709</v>
      </c>
      <c r="C1355" s="406"/>
      <c r="D1355" s="749"/>
      <c r="E1355" s="407"/>
      <c r="F1355" s="671"/>
    </row>
    <row r="1356" spans="1:6">
      <c r="A1356" s="408"/>
      <c r="B1356" s="409" t="s">
        <v>2710</v>
      </c>
      <c r="C1356" s="406" t="s">
        <v>91</v>
      </c>
      <c r="D1356" s="749">
        <v>455</v>
      </c>
      <c r="E1356" s="407"/>
      <c r="F1356" s="672">
        <f>SUM(D1356*E1356)</f>
        <v>0</v>
      </c>
    </row>
    <row r="1357" spans="1:6">
      <c r="A1357" s="408"/>
      <c r="B1357" s="409"/>
      <c r="C1357" s="406"/>
      <c r="D1357" s="749"/>
      <c r="E1357" s="407"/>
      <c r="F1357" s="671"/>
    </row>
    <row r="1358" spans="1:6" ht="76.5">
      <c r="A1358" s="408">
        <v>11</v>
      </c>
      <c r="B1358" s="409" t="s">
        <v>2711</v>
      </c>
      <c r="C1358" s="406"/>
      <c r="D1358" s="749"/>
      <c r="E1358" s="407"/>
      <c r="F1358" s="671"/>
    </row>
    <row r="1359" spans="1:6">
      <c r="A1359" s="408"/>
      <c r="B1359" s="409" t="s">
        <v>2712</v>
      </c>
      <c r="C1359" s="406"/>
      <c r="D1359" s="749"/>
      <c r="E1359" s="407"/>
      <c r="F1359" s="671"/>
    </row>
    <row r="1360" spans="1:6">
      <c r="A1360" s="408"/>
      <c r="B1360" s="409" t="s">
        <v>2713</v>
      </c>
      <c r="C1360" s="406" t="s">
        <v>30</v>
      </c>
      <c r="D1360" s="749">
        <v>2</v>
      </c>
      <c r="E1360" s="407"/>
      <c r="F1360" s="672">
        <f>SUM(D1360*E1360)</f>
        <v>0</v>
      </c>
    </row>
    <row r="1361" spans="1:6" ht="15" customHeight="1">
      <c r="A1361" s="408"/>
      <c r="B1361" s="409" t="s">
        <v>2714</v>
      </c>
      <c r="C1361" s="406" t="s">
        <v>30</v>
      </c>
      <c r="D1361" s="749">
        <v>2</v>
      </c>
      <c r="E1361" s="407"/>
      <c r="F1361" s="672">
        <f>SUM(D1361*E1361)</f>
        <v>0</v>
      </c>
    </row>
    <row r="1362" spans="1:6" ht="76.5">
      <c r="A1362" s="408"/>
      <c r="B1362" s="409" t="s">
        <v>2715</v>
      </c>
      <c r="C1362" s="406"/>
      <c r="D1362" s="749"/>
      <c r="E1362" s="407"/>
      <c r="F1362" s="672"/>
    </row>
    <row r="1363" spans="1:6">
      <c r="A1363" s="408"/>
      <c r="B1363" s="409"/>
      <c r="C1363" s="406"/>
      <c r="D1363" s="749"/>
      <c r="E1363" s="407"/>
      <c r="F1363" s="672"/>
    </row>
    <row r="1364" spans="1:6" ht="51">
      <c r="A1364" s="408" t="s">
        <v>1188</v>
      </c>
      <c r="B1364" s="409" t="s">
        <v>2716</v>
      </c>
      <c r="C1364" s="406"/>
      <c r="D1364" s="749"/>
      <c r="E1364" s="407"/>
      <c r="F1364" s="671"/>
    </row>
    <row r="1365" spans="1:6">
      <c r="A1365" s="408"/>
      <c r="B1365" s="409" t="s">
        <v>2717</v>
      </c>
      <c r="C1365" s="406"/>
      <c r="D1365" s="749"/>
      <c r="E1365" s="407"/>
      <c r="F1365" s="671"/>
    </row>
    <row r="1366" spans="1:6">
      <c r="A1366" s="408"/>
      <c r="B1366" s="409" t="s">
        <v>2718</v>
      </c>
      <c r="C1366" s="406" t="s">
        <v>93</v>
      </c>
      <c r="D1366" s="749">
        <v>4</v>
      </c>
      <c r="E1366" s="407"/>
      <c r="F1366" s="672">
        <f>SUM(D1366*E1366)</f>
        <v>0</v>
      </c>
    </row>
    <row r="1367" spans="1:6">
      <c r="A1367" s="408"/>
      <c r="B1367" s="409"/>
      <c r="C1367" s="406"/>
      <c r="D1367" s="749"/>
      <c r="E1367" s="407"/>
      <c r="F1367" s="672"/>
    </row>
    <row r="1368" spans="1:6" ht="76.5">
      <c r="A1368" s="408" t="s">
        <v>1191</v>
      </c>
      <c r="B1368" s="409" t="s">
        <v>2719</v>
      </c>
      <c r="C1368" s="406"/>
      <c r="D1368" s="749"/>
      <c r="E1368" s="407"/>
      <c r="F1368" s="672"/>
    </row>
    <row r="1369" spans="1:6">
      <c r="A1369" s="408"/>
      <c r="B1369" s="409" t="s">
        <v>2720</v>
      </c>
      <c r="C1369" s="406"/>
      <c r="D1369" s="749"/>
      <c r="E1369" s="407"/>
      <c r="F1369" s="672"/>
    </row>
    <row r="1370" spans="1:6">
      <c r="A1370" s="408"/>
      <c r="B1370" s="409" t="s">
        <v>2721</v>
      </c>
      <c r="C1370" s="406" t="s">
        <v>93</v>
      </c>
      <c r="D1370" s="749">
        <v>11</v>
      </c>
      <c r="E1370" s="407"/>
      <c r="F1370" s="672">
        <f>SUM(D1370*E1370)</f>
        <v>0</v>
      </c>
    </row>
    <row r="1371" spans="1:6">
      <c r="A1371" s="408"/>
      <c r="B1371" s="409"/>
      <c r="C1371" s="406"/>
      <c r="D1371" s="749"/>
      <c r="E1371" s="407"/>
      <c r="F1371" s="672"/>
    </row>
    <row r="1372" spans="1:6" ht="63.75">
      <c r="A1372" s="408">
        <v>14</v>
      </c>
      <c r="B1372" s="409" t="s">
        <v>2722</v>
      </c>
      <c r="C1372" s="406"/>
      <c r="D1372" s="749"/>
      <c r="E1372" s="407"/>
      <c r="F1372" s="672"/>
    </row>
    <row r="1373" spans="1:6">
      <c r="A1373" s="408"/>
      <c r="B1373" s="409" t="s">
        <v>2723</v>
      </c>
      <c r="C1373" s="406" t="s">
        <v>93</v>
      </c>
      <c r="D1373" s="749">
        <v>18</v>
      </c>
      <c r="E1373" s="407"/>
      <c r="F1373" s="672">
        <f>SUM(D1373*E1373)</f>
        <v>0</v>
      </c>
    </row>
    <row r="1374" spans="1:6">
      <c r="A1374" s="408"/>
      <c r="B1374" s="409" t="s">
        <v>2724</v>
      </c>
      <c r="C1374" s="406" t="s">
        <v>93</v>
      </c>
      <c r="D1374" s="749">
        <v>2</v>
      </c>
      <c r="E1374" s="407"/>
      <c r="F1374" s="672">
        <f>SUM(D1374*E1374)</f>
        <v>0</v>
      </c>
    </row>
    <row r="1375" spans="1:6">
      <c r="A1375" s="408"/>
      <c r="B1375" s="409" t="s">
        <v>2725</v>
      </c>
      <c r="C1375" s="406" t="s">
        <v>93</v>
      </c>
      <c r="D1375" s="749">
        <v>23</v>
      </c>
      <c r="E1375" s="407"/>
      <c r="F1375" s="672">
        <f>SUM(D1375*E1375)</f>
        <v>0</v>
      </c>
    </row>
    <row r="1376" spans="1:6">
      <c r="A1376" s="408"/>
      <c r="B1376" s="409"/>
      <c r="C1376" s="406"/>
      <c r="D1376" s="749"/>
      <c r="E1376" s="407"/>
      <c r="F1376" s="672"/>
    </row>
    <row r="1377" spans="1:6" ht="38.25">
      <c r="A1377" s="408">
        <v>15</v>
      </c>
      <c r="B1377" s="409" t="s">
        <v>2726</v>
      </c>
      <c r="C1377" s="406"/>
      <c r="D1377" s="749"/>
      <c r="E1377" s="407"/>
      <c r="F1377" s="672"/>
    </row>
    <row r="1378" spans="1:6">
      <c r="A1378" s="408"/>
      <c r="B1378" s="409" t="s">
        <v>2727</v>
      </c>
      <c r="C1378" s="406"/>
      <c r="D1378" s="749"/>
      <c r="E1378" s="407"/>
      <c r="F1378" s="672"/>
    </row>
    <row r="1379" spans="1:6">
      <c r="A1379" s="408"/>
      <c r="B1379" s="409" t="s">
        <v>2728</v>
      </c>
      <c r="C1379" s="406" t="s">
        <v>30</v>
      </c>
      <c r="D1379" s="749">
        <v>1</v>
      </c>
      <c r="E1379" s="407"/>
      <c r="F1379" s="672">
        <f t="shared" ref="F1379:F1387" si="13">SUM(D1379*E1379)</f>
        <v>0</v>
      </c>
    </row>
    <row r="1380" spans="1:6">
      <c r="A1380" s="408"/>
      <c r="B1380" s="409" t="s">
        <v>2729</v>
      </c>
      <c r="C1380" s="406" t="s">
        <v>30</v>
      </c>
      <c r="D1380" s="749">
        <v>1</v>
      </c>
      <c r="E1380" s="407"/>
      <c r="F1380" s="672">
        <f t="shared" si="13"/>
        <v>0</v>
      </c>
    </row>
    <row r="1381" spans="1:6">
      <c r="A1381" s="408"/>
      <c r="B1381" s="409" t="s">
        <v>2730</v>
      </c>
      <c r="C1381" s="406" t="s">
        <v>30</v>
      </c>
      <c r="D1381" s="749">
        <v>1</v>
      </c>
      <c r="E1381" s="407"/>
      <c r="F1381" s="672">
        <f t="shared" si="13"/>
        <v>0</v>
      </c>
    </row>
    <row r="1382" spans="1:6">
      <c r="A1382" s="408"/>
      <c r="B1382" s="409" t="s">
        <v>2731</v>
      </c>
      <c r="C1382" s="406" t="s">
        <v>30</v>
      </c>
      <c r="D1382" s="749">
        <v>1</v>
      </c>
      <c r="E1382" s="407"/>
      <c r="F1382" s="672">
        <f t="shared" si="13"/>
        <v>0</v>
      </c>
    </row>
    <row r="1383" spans="1:6">
      <c r="A1383" s="408"/>
      <c r="B1383" s="409" t="s">
        <v>2732</v>
      </c>
      <c r="C1383" s="406" t="s">
        <v>30</v>
      </c>
      <c r="D1383" s="749">
        <v>1</v>
      </c>
      <c r="E1383" s="407"/>
      <c r="F1383" s="672">
        <f t="shared" si="13"/>
        <v>0</v>
      </c>
    </row>
    <row r="1384" spans="1:6">
      <c r="A1384" s="408"/>
      <c r="B1384" s="409" t="s">
        <v>2733</v>
      </c>
      <c r="C1384" s="406" t="s">
        <v>30</v>
      </c>
      <c r="D1384" s="749">
        <v>1</v>
      </c>
      <c r="E1384" s="407"/>
      <c r="F1384" s="672">
        <f t="shared" si="13"/>
        <v>0</v>
      </c>
    </row>
    <row r="1385" spans="1:6">
      <c r="A1385" s="408"/>
      <c r="B1385" s="409" t="s">
        <v>2734</v>
      </c>
      <c r="C1385" s="406" t="s">
        <v>30</v>
      </c>
      <c r="D1385" s="749">
        <v>1</v>
      </c>
      <c r="E1385" s="407"/>
      <c r="F1385" s="672">
        <f t="shared" si="13"/>
        <v>0</v>
      </c>
    </row>
    <row r="1386" spans="1:6">
      <c r="A1386" s="408"/>
      <c r="B1386" s="409" t="s">
        <v>2735</v>
      </c>
      <c r="C1386" s="406" t="s">
        <v>30</v>
      </c>
      <c r="D1386" s="749">
        <v>2</v>
      </c>
      <c r="E1386" s="407"/>
      <c r="F1386" s="672">
        <f t="shared" si="13"/>
        <v>0</v>
      </c>
    </row>
    <row r="1387" spans="1:6">
      <c r="A1387" s="408"/>
      <c r="B1387" s="409" t="s">
        <v>2736</v>
      </c>
      <c r="C1387" s="406" t="s">
        <v>30</v>
      </c>
      <c r="D1387" s="749">
        <v>1</v>
      </c>
      <c r="E1387" s="407"/>
      <c r="F1387" s="672">
        <f t="shared" si="13"/>
        <v>0</v>
      </c>
    </row>
    <row r="1388" spans="1:6">
      <c r="A1388" s="408"/>
      <c r="B1388" s="409"/>
      <c r="C1388" s="406"/>
      <c r="D1388" s="749"/>
      <c r="E1388" s="407"/>
      <c r="F1388" s="672"/>
    </row>
    <row r="1389" spans="1:6" ht="51">
      <c r="A1389" s="408"/>
      <c r="B1389" s="409" t="s">
        <v>2737</v>
      </c>
      <c r="C1389" s="406"/>
      <c r="D1389" s="749"/>
      <c r="E1389" s="407"/>
      <c r="F1389" s="672"/>
    </row>
    <row r="1390" spans="1:6">
      <c r="A1390" s="408"/>
      <c r="B1390" s="409" t="s">
        <v>2738</v>
      </c>
      <c r="C1390" s="406" t="s">
        <v>30</v>
      </c>
      <c r="D1390" s="749">
        <v>10</v>
      </c>
      <c r="E1390" s="407"/>
      <c r="F1390" s="672">
        <f>SUM(D1390*E1390)</f>
        <v>0</v>
      </c>
    </row>
    <row r="1391" spans="1:6">
      <c r="A1391" s="408"/>
      <c r="B1391" s="409"/>
      <c r="C1391" s="406"/>
      <c r="D1391" s="749"/>
      <c r="E1391" s="407"/>
      <c r="F1391" s="672"/>
    </row>
    <row r="1392" spans="1:6" ht="129.75" customHeight="1">
      <c r="A1392" s="408">
        <v>16</v>
      </c>
      <c r="B1392" s="409" t="s">
        <v>2739</v>
      </c>
      <c r="C1392" s="406"/>
      <c r="D1392" s="749"/>
      <c r="E1392" s="407"/>
      <c r="F1392" s="672"/>
    </row>
    <row r="1393" spans="1:6">
      <c r="A1393" s="408"/>
      <c r="B1393" s="409" t="s">
        <v>2740</v>
      </c>
      <c r="C1393" s="406"/>
      <c r="D1393" s="749"/>
      <c r="E1393" s="407"/>
      <c r="F1393" s="672"/>
    </row>
    <row r="1394" spans="1:6">
      <c r="A1394" s="408"/>
      <c r="B1394" s="409" t="s">
        <v>2056</v>
      </c>
      <c r="C1394" s="406"/>
      <c r="D1394" s="749"/>
      <c r="E1394" s="407"/>
      <c r="F1394" s="672"/>
    </row>
    <row r="1395" spans="1:6">
      <c r="A1395" s="408"/>
      <c r="B1395" s="409" t="s">
        <v>2741</v>
      </c>
      <c r="C1395" s="406" t="s">
        <v>30</v>
      </c>
      <c r="D1395" s="749">
        <v>4</v>
      </c>
      <c r="E1395" s="407"/>
      <c r="F1395" s="672">
        <f>E1395*D1395</f>
        <v>0</v>
      </c>
    </row>
    <row r="1396" spans="1:6">
      <c r="A1396" s="408"/>
      <c r="B1396" s="409"/>
      <c r="C1396" s="406"/>
      <c r="D1396" s="749"/>
      <c r="E1396" s="407"/>
      <c r="F1396" s="672"/>
    </row>
    <row r="1397" spans="1:6" ht="51">
      <c r="A1397" s="408">
        <v>17</v>
      </c>
      <c r="B1397" s="409" t="s">
        <v>2742</v>
      </c>
      <c r="C1397" s="406"/>
      <c r="D1397" s="749"/>
      <c r="E1397" s="407"/>
      <c r="F1397" s="672"/>
    </row>
    <row r="1398" spans="1:6">
      <c r="A1398" s="408"/>
      <c r="B1398" s="409"/>
      <c r="C1398" s="406" t="s">
        <v>102</v>
      </c>
      <c r="D1398" s="749">
        <v>390</v>
      </c>
      <c r="E1398" s="407"/>
      <c r="F1398" s="672">
        <f>E1398*D1398</f>
        <v>0</v>
      </c>
    </row>
    <row r="1399" spans="1:6" ht="8.25" customHeight="1">
      <c r="A1399" s="408"/>
      <c r="B1399" s="409"/>
      <c r="C1399" s="406"/>
      <c r="D1399" s="749"/>
      <c r="E1399" s="407"/>
      <c r="F1399" s="672"/>
    </row>
    <row r="1400" spans="1:6" ht="25.5">
      <c r="A1400" s="408">
        <v>18</v>
      </c>
      <c r="B1400" s="409" t="s">
        <v>2743</v>
      </c>
      <c r="C1400" s="406"/>
      <c r="D1400" s="749"/>
      <c r="E1400" s="407"/>
      <c r="F1400" s="672"/>
    </row>
    <row r="1401" spans="1:6">
      <c r="A1401" s="408"/>
      <c r="B1401" s="409" t="s">
        <v>2744</v>
      </c>
      <c r="C1401" s="406" t="s">
        <v>93</v>
      </c>
      <c r="D1401" s="749">
        <v>25</v>
      </c>
      <c r="E1401" s="407"/>
      <c r="F1401" s="760">
        <f>D1401*E1401</f>
        <v>0</v>
      </c>
    </row>
    <row r="1402" spans="1:6">
      <c r="A1402" s="408"/>
      <c r="B1402" s="409" t="s">
        <v>2745</v>
      </c>
      <c r="C1402" s="406" t="s">
        <v>93</v>
      </c>
      <c r="D1402" s="749">
        <v>5</v>
      </c>
      <c r="E1402" s="407"/>
      <c r="F1402" s="760">
        <f>D1402*E1402</f>
        <v>0</v>
      </c>
    </row>
    <row r="1403" spans="1:6">
      <c r="A1403" s="408"/>
      <c r="B1403" s="409"/>
      <c r="C1403" s="406"/>
      <c r="D1403" s="749"/>
      <c r="E1403" s="407"/>
      <c r="F1403" s="672"/>
    </row>
    <row r="1404" spans="1:6" ht="25.5">
      <c r="A1404" s="408">
        <v>19</v>
      </c>
      <c r="B1404" s="409" t="s">
        <v>2746</v>
      </c>
      <c r="C1404" s="406" t="s">
        <v>93</v>
      </c>
      <c r="D1404" s="749">
        <v>51</v>
      </c>
      <c r="E1404" s="407"/>
      <c r="F1404" s="672">
        <f>D1404*E1404</f>
        <v>0</v>
      </c>
    </row>
    <row r="1405" spans="1:6">
      <c r="A1405" s="408"/>
      <c r="B1405" s="409"/>
      <c r="C1405" s="406"/>
      <c r="D1405" s="749"/>
      <c r="E1405" s="407"/>
      <c r="F1405" s="672"/>
    </row>
    <row r="1406" spans="1:6">
      <c r="A1406" s="408">
        <v>20</v>
      </c>
      <c r="B1406" s="409" t="s">
        <v>2747</v>
      </c>
      <c r="C1406" s="406"/>
      <c r="D1406" s="749"/>
      <c r="E1406" s="407"/>
      <c r="F1406" s="672"/>
    </row>
    <row r="1407" spans="1:6">
      <c r="A1407" s="408"/>
      <c r="B1407" s="409"/>
      <c r="C1407" s="406" t="s">
        <v>30</v>
      </c>
      <c r="D1407" s="749">
        <v>1</v>
      </c>
      <c r="E1407" s="407"/>
      <c r="F1407" s="672">
        <f>D1407*E1407</f>
        <v>0</v>
      </c>
    </row>
    <row r="1408" spans="1:6" ht="38.25">
      <c r="A1408" s="408">
        <v>21</v>
      </c>
      <c r="B1408" s="409" t="s">
        <v>2748</v>
      </c>
      <c r="C1408" s="406"/>
      <c r="D1408" s="749"/>
      <c r="E1408" s="407"/>
      <c r="F1408" s="672"/>
    </row>
    <row r="1409" spans="1:6">
      <c r="A1409" s="408"/>
      <c r="B1409" s="409"/>
      <c r="C1409" s="406" t="s">
        <v>30</v>
      </c>
      <c r="D1409" s="749">
        <v>1</v>
      </c>
      <c r="E1409" s="407"/>
      <c r="F1409" s="672">
        <f>D1409*E1409</f>
        <v>0</v>
      </c>
    </row>
    <row r="1410" spans="1:6" ht="38.25">
      <c r="A1410" s="408">
        <v>22</v>
      </c>
      <c r="B1410" s="409" t="s">
        <v>2749</v>
      </c>
      <c r="C1410" s="406"/>
      <c r="D1410" s="749"/>
      <c r="E1410" s="407"/>
      <c r="F1410" s="672"/>
    </row>
    <row r="1411" spans="1:6">
      <c r="A1411" s="408"/>
      <c r="B1411" s="409"/>
      <c r="C1411" s="406" t="s">
        <v>30</v>
      </c>
      <c r="D1411" s="749">
        <v>1</v>
      </c>
      <c r="E1411" s="407"/>
      <c r="F1411" s="672">
        <f>D1411*E1411</f>
        <v>0</v>
      </c>
    </row>
    <row r="1412" spans="1:6" ht="12" customHeight="1" thickBot="1">
      <c r="A1412" s="411"/>
      <c r="B1412" s="412"/>
      <c r="C1412" s="413"/>
      <c r="D1412" s="750"/>
      <c r="E1412" s="414"/>
      <c r="F1412" s="673"/>
    </row>
    <row r="1413" spans="1:6" ht="15" customHeight="1" thickTop="1">
      <c r="A1413" s="415"/>
      <c r="B1413" s="416"/>
      <c r="C1413" s="417"/>
      <c r="D1413" s="751"/>
      <c r="E1413" s="418"/>
      <c r="F1413" s="674"/>
    </row>
    <row r="1414" spans="1:6">
      <c r="A1414" s="510"/>
      <c r="B1414" s="510" t="s">
        <v>2750</v>
      </c>
      <c r="C1414" s="511"/>
      <c r="D1414" s="735"/>
      <c r="E1414" s="512"/>
      <c r="F1414" s="667">
        <f>SUM(F620:F1411)</f>
        <v>0</v>
      </c>
    </row>
    <row r="1415" spans="1:6">
      <c r="A1415" s="455"/>
      <c r="B1415" s="554"/>
      <c r="C1415" s="555"/>
      <c r="D1415" s="716"/>
      <c r="E1415" s="556"/>
      <c r="F1415" s="410"/>
    </row>
    <row r="1416" spans="1:6">
      <c r="A1416" s="450" t="s">
        <v>2050</v>
      </c>
      <c r="B1416" s="451" t="s">
        <v>2051</v>
      </c>
      <c r="C1416" s="450" t="s">
        <v>1920</v>
      </c>
      <c r="D1416" s="714" t="s">
        <v>50</v>
      </c>
      <c r="E1416" s="452" t="s">
        <v>3236</v>
      </c>
      <c r="F1416" s="452" t="s">
        <v>2052</v>
      </c>
    </row>
    <row r="1417" spans="1:6" ht="16.5" customHeight="1">
      <c r="A1417" s="450" t="s">
        <v>2043</v>
      </c>
      <c r="B1417" s="450" t="s">
        <v>2044</v>
      </c>
      <c r="C1417" s="451"/>
      <c r="D1417" s="715"/>
      <c r="E1417" s="557"/>
      <c r="F1417" s="558"/>
    </row>
    <row r="1418" spans="1:6" ht="38.25">
      <c r="A1418" s="408"/>
      <c r="B1418" s="409" t="s">
        <v>2751</v>
      </c>
      <c r="C1418" s="406"/>
      <c r="D1418" s="749"/>
      <c r="E1418" s="407"/>
      <c r="F1418" s="670"/>
    </row>
    <row r="1419" spans="1:6">
      <c r="A1419" s="408"/>
      <c r="B1419" s="409"/>
      <c r="C1419" s="406"/>
      <c r="D1419" s="749"/>
      <c r="E1419" s="407"/>
      <c r="F1419" s="670"/>
    </row>
    <row r="1420" spans="1:6" ht="102">
      <c r="A1420" s="408">
        <v>1</v>
      </c>
      <c r="B1420" s="409" t="s">
        <v>2752</v>
      </c>
      <c r="C1420" s="406"/>
      <c r="D1420" s="749"/>
      <c r="E1420" s="407"/>
      <c r="F1420" s="670" t="str">
        <f>IF(E1420="","",ROUND(D1420,2)*ROUND(E1420,2))</f>
        <v/>
      </c>
    </row>
    <row r="1421" spans="1:6">
      <c r="A1421" s="408"/>
      <c r="B1421" s="419" t="s">
        <v>2753</v>
      </c>
      <c r="C1421" s="406"/>
      <c r="D1421" s="749"/>
      <c r="E1421" s="407"/>
      <c r="F1421" s="670"/>
    </row>
    <row r="1422" spans="1:6">
      <c r="A1422" s="408"/>
      <c r="B1422" s="409" t="s">
        <v>2754</v>
      </c>
      <c r="C1422" s="406" t="s">
        <v>30</v>
      </c>
      <c r="D1422" s="749">
        <v>4</v>
      </c>
      <c r="E1422" s="407"/>
      <c r="F1422" s="670">
        <f>D1422*E1422</f>
        <v>0</v>
      </c>
    </row>
    <row r="1423" spans="1:6">
      <c r="A1423" s="408"/>
      <c r="B1423" s="419" t="s">
        <v>2755</v>
      </c>
      <c r="C1423" s="406"/>
      <c r="D1423" s="749"/>
      <c r="E1423" s="407"/>
      <c r="F1423" s="670"/>
    </row>
    <row r="1424" spans="1:6">
      <c r="A1424" s="408"/>
      <c r="B1424" s="409" t="s">
        <v>2756</v>
      </c>
      <c r="C1424" s="406" t="s">
        <v>30</v>
      </c>
      <c r="D1424" s="749">
        <v>3</v>
      </c>
      <c r="E1424" s="407"/>
      <c r="F1424" s="670">
        <f t="shared" ref="F1424:F1484" si="14">D1424*E1424</f>
        <v>0</v>
      </c>
    </row>
    <row r="1425" spans="1:6" ht="25.5">
      <c r="A1425" s="408"/>
      <c r="B1425" s="419" t="s">
        <v>2757</v>
      </c>
      <c r="C1425" s="406"/>
      <c r="D1425" s="749"/>
      <c r="E1425" s="407"/>
      <c r="F1425" s="670"/>
    </row>
    <row r="1426" spans="1:6">
      <c r="A1426" s="408"/>
      <c r="B1426" s="409" t="s">
        <v>2758</v>
      </c>
      <c r="C1426" s="406" t="s">
        <v>30</v>
      </c>
      <c r="D1426" s="749">
        <v>2</v>
      </c>
      <c r="E1426" s="407"/>
      <c r="F1426" s="670">
        <f t="shared" si="14"/>
        <v>0</v>
      </c>
    </row>
    <row r="1427" spans="1:6">
      <c r="A1427" s="408"/>
      <c r="B1427" s="409"/>
      <c r="C1427" s="406"/>
      <c r="D1427" s="749"/>
      <c r="E1427" s="407"/>
      <c r="F1427" s="670"/>
    </row>
    <row r="1428" spans="1:6">
      <c r="A1428" s="408"/>
      <c r="B1428" s="409" t="s">
        <v>2759</v>
      </c>
      <c r="C1428" s="406"/>
      <c r="D1428" s="749"/>
      <c r="E1428" s="407"/>
      <c r="F1428" s="670"/>
    </row>
    <row r="1429" spans="1:6">
      <c r="A1429" s="408"/>
      <c r="B1429" s="419" t="s">
        <v>2760</v>
      </c>
      <c r="C1429" s="406"/>
      <c r="D1429" s="749"/>
      <c r="E1429" s="407"/>
      <c r="F1429" s="670"/>
    </row>
    <row r="1430" spans="1:6" ht="25.5">
      <c r="A1430" s="408"/>
      <c r="B1430" s="409" t="s">
        <v>2761</v>
      </c>
      <c r="C1430" s="406"/>
      <c r="D1430" s="749"/>
      <c r="E1430" s="407"/>
      <c r="F1430" s="670"/>
    </row>
    <row r="1431" spans="1:6">
      <c r="A1431" s="408"/>
      <c r="B1431" s="409" t="s">
        <v>2762</v>
      </c>
      <c r="C1431" s="406" t="s">
        <v>30</v>
      </c>
      <c r="D1431" s="749">
        <v>4</v>
      </c>
      <c r="E1431" s="407"/>
      <c r="F1431" s="670">
        <f>D1431*E1431</f>
        <v>0</v>
      </c>
    </row>
    <row r="1432" spans="1:6">
      <c r="A1432" s="408"/>
      <c r="B1432" s="409"/>
      <c r="C1432" s="406"/>
      <c r="D1432" s="749"/>
      <c r="E1432" s="407"/>
      <c r="F1432" s="670"/>
    </row>
    <row r="1433" spans="1:6">
      <c r="A1433" s="408"/>
      <c r="B1433" s="419" t="s">
        <v>2763</v>
      </c>
      <c r="C1433" s="406"/>
      <c r="D1433" s="749"/>
      <c r="E1433" s="407"/>
      <c r="F1433" s="670"/>
    </row>
    <row r="1434" spans="1:6" ht="25.5">
      <c r="A1434" s="408"/>
      <c r="B1434" s="409" t="s">
        <v>2764</v>
      </c>
      <c r="C1434" s="406"/>
      <c r="D1434" s="749"/>
      <c r="E1434" s="407"/>
      <c r="F1434" s="670"/>
    </row>
    <row r="1435" spans="1:6">
      <c r="A1435" s="408"/>
      <c r="B1435" s="409" t="s">
        <v>2765</v>
      </c>
      <c r="C1435" s="406" t="s">
        <v>30</v>
      </c>
      <c r="D1435" s="749">
        <v>7</v>
      </c>
      <c r="E1435" s="407"/>
      <c r="F1435" s="670">
        <f t="shared" si="14"/>
        <v>0</v>
      </c>
    </row>
    <row r="1436" spans="1:6" ht="25.5">
      <c r="A1436" s="408"/>
      <c r="B1436" s="409" t="s">
        <v>2766</v>
      </c>
      <c r="C1436" s="406" t="s">
        <v>30</v>
      </c>
      <c r="D1436" s="749">
        <v>8</v>
      </c>
      <c r="E1436" s="407"/>
      <c r="F1436" s="670">
        <f t="shared" si="14"/>
        <v>0</v>
      </c>
    </row>
    <row r="1437" spans="1:6">
      <c r="A1437" s="408"/>
      <c r="B1437" s="409"/>
      <c r="C1437" s="406"/>
      <c r="D1437" s="749"/>
      <c r="E1437" s="407"/>
      <c r="F1437" s="670"/>
    </row>
    <row r="1438" spans="1:6" ht="89.25">
      <c r="A1438" s="408">
        <v>2</v>
      </c>
      <c r="B1438" s="409" t="s">
        <v>2767</v>
      </c>
      <c r="C1438" s="406"/>
      <c r="D1438" s="749"/>
      <c r="E1438" s="407"/>
      <c r="F1438" s="670"/>
    </row>
    <row r="1439" spans="1:6">
      <c r="A1439" s="408"/>
      <c r="B1439" s="419" t="s">
        <v>2768</v>
      </c>
      <c r="C1439" s="406"/>
      <c r="D1439" s="749"/>
      <c r="E1439" s="407"/>
      <c r="F1439" s="670"/>
    </row>
    <row r="1440" spans="1:6">
      <c r="A1440" s="408"/>
      <c r="B1440" s="419" t="s">
        <v>2769</v>
      </c>
      <c r="C1440" s="406"/>
      <c r="D1440" s="749"/>
      <c r="E1440" s="407"/>
      <c r="F1440" s="670"/>
    </row>
    <row r="1441" spans="1:6">
      <c r="A1441" s="408"/>
      <c r="B1441" s="409" t="s">
        <v>2770</v>
      </c>
      <c r="C1441" s="406" t="s">
        <v>30</v>
      </c>
      <c r="D1441" s="749">
        <v>1</v>
      </c>
      <c r="E1441" s="407"/>
      <c r="F1441" s="670">
        <f t="shared" si="14"/>
        <v>0</v>
      </c>
    </row>
    <row r="1442" spans="1:6">
      <c r="A1442" s="408"/>
      <c r="B1442" s="409" t="s">
        <v>2759</v>
      </c>
      <c r="C1442" s="406"/>
      <c r="D1442" s="749"/>
      <c r="E1442" s="407"/>
      <c r="F1442" s="670"/>
    </row>
    <row r="1443" spans="1:6">
      <c r="A1443" s="408"/>
      <c r="B1443" s="419" t="s">
        <v>2771</v>
      </c>
      <c r="C1443" s="406"/>
      <c r="D1443" s="749"/>
      <c r="E1443" s="407"/>
      <c r="F1443" s="670"/>
    </row>
    <row r="1444" spans="1:6" ht="25.5">
      <c r="A1444" s="408"/>
      <c r="B1444" s="409" t="s">
        <v>2772</v>
      </c>
      <c r="C1444" s="406"/>
      <c r="D1444" s="749"/>
      <c r="E1444" s="407"/>
      <c r="F1444" s="670"/>
    </row>
    <row r="1445" spans="1:6">
      <c r="A1445" s="408"/>
      <c r="B1445" s="409" t="s">
        <v>2773</v>
      </c>
      <c r="C1445" s="406" t="s">
        <v>30</v>
      </c>
      <c r="D1445" s="749">
        <v>1</v>
      </c>
      <c r="E1445" s="407"/>
      <c r="F1445" s="670">
        <f t="shared" si="14"/>
        <v>0</v>
      </c>
    </row>
    <row r="1446" spans="1:6" ht="25.5">
      <c r="A1446" s="408"/>
      <c r="B1446" s="409" t="s">
        <v>2766</v>
      </c>
      <c r="C1446" s="406" t="s">
        <v>30</v>
      </c>
      <c r="D1446" s="749">
        <v>1</v>
      </c>
      <c r="E1446" s="407"/>
      <c r="F1446" s="670">
        <f t="shared" si="14"/>
        <v>0</v>
      </c>
    </row>
    <row r="1447" spans="1:6" ht="140.25">
      <c r="A1447" s="408">
        <v>3</v>
      </c>
      <c r="B1447" s="409" t="s">
        <v>2774</v>
      </c>
      <c r="C1447" s="406"/>
      <c r="D1447" s="749"/>
      <c r="E1447" s="407"/>
      <c r="F1447" s="670"/>
    </row>
    <row r="1448" spans="1:6">
      <c r="A1448" s="408"/>
      <c r="B1448" s="409" t="s">
        <v>2775</v>
      </c>
      <c r="C1448" s="406" t="s">
        <v>30</v>
      </c>
      <c r="D1448" s="749">
        <v>14</v>
      </c>
      <c r="E1448" s="407"/>
      <c r="F1448" s="670">
        <f t="shared" si="14"/>
        <v>0</v>
      </c>
    </row>
    <row r="1449" spans="1:6">
      <c r="A1449" s="408"/>
      <c r="B1449" s="409"/>
      <c r="C1449" s="406"/>
      <c r="D1449" s="749"/>
      <c r="E1449" s="407"/>
      <c r="F1449" s="670"/>
    </row>
    <row r="1450" spans="1:6" ht="102">
      <c r="A1450" s="408">
        <v>4</v>
      </c>
      <c r="B1450" s="409" t="s">
        <v>2776</v>
      </c>
      <c r="C1450" s="406"/>
      <c r="D1450" s="749"/>
      <c r="E1450" s="407"/>
      <c r="F1450" s="670"/>
    </row>
    <row r="1451" spans="1:6">
      <c r="A1451" s="408"/>
      <c r="B1451" s="419" t="s">
        <v>2777</v>
      </c>
      <c r="C1451" s="406"/>
      <c r="D1451" s="749"/>
      <c r="E1451" s="407"/>
      <c r="F1451" s="670"/>
    </row>
    <row r="1452" spans="1:6">
      <c r="A1452" s="408"/>
      <c r="B1452" s="409" t="s">
        <v>2778</v>
      </c>
      <c r="C1452" s="406" t="s">
        <v>30</v>
      </c>
      <c r="D1452" s="749">
        <v>12</v>
      </c>
      <c r="E1452" s="407"/>
      <c r="F1452" s="670">
        <f t="shared" si="14"/>
        <v>0</v>
      </c>
    </row>
    <row r="1453" spans="1:6">
      <c r="A1453" s="408"/>
      <c r="B1453" s="409"/>
      <c r="C1453" s="406"/>
      <c r="D1453" s="749"/>
      <c r="E1453" s="407"/>
      <c r="F1453" s="670"/>
    </row>
    <row r="1454" spans="1:6" ht="76.5">
      <c r="A1454" s="408">
        <v>5</v>
      </c>
      <c r="B1454" s="409" t="s">
        <v>2779</v>
      </c>
      <c r="C1454" s="406"/>
      <c r="D1454" s="749"/>
      <c r="E1454" s="407"/>
      <c r="F1454" s="670"/>
    </row>
    <row r="1455" spans="1:6">
      <c r="A1455" s="408"/>
      <c r="B1455" s="419" t="s">
        <v>2780</v>
      </c>
      <c r="C1455" s="406"/>
      <c r="D1455" s="749"/>
      <c r="E1455" s="407"/>
      <c r="F1455" s="670"/>
    </row>
    <row r="1456" spans="1:6">
      <c r="A1456" s="408"/>
      <c r="B1456" s="409" t="s">
        <v>2781</v>
      </c>
      <c r="C1456" s="406" t="s">
        <v>30</v>
      </c>
      <c r="D1456" s="749">
        <v>1</v>
      </c>
      <c r="E1456" s="407"/>
      <c r="F1456" s="670">
        <f t="shared" si="14"/>
        <v>0</v>
      </c>
    </row>
    <row r="1457" spans="1:6">
      <c r="A1457" s="408"/>
      <c r="B1457" s="409"/>
      <c r="C1457" s="406"/>
      <c r="D1457" s="749"/>
      <c r="E1457" s="407"/>
      <c r="F1457" s="670"/>
    </row>
    <row r="1458" spans="1:6" ht="76.5">
      <c r="A1458" s="408">
        <v>6</v>
      </c>
      <c r="B1458" s="409" t="s">
        <v>2782</v>
      </c>
      <c r="C1458" s="406"/>
      <c r="D1458" s="749"/>
      <c r="E1458" s="407"/>
      <c r="F1458" s="670"/>
    </row>
    <row r="1459" spans="1:6">
      <c r="A1459" s="408"/>
      <c r="B1459" s="419" t="s">
        <v>2783</v>
      </c>
      <c r="C1459" s="406"/>
      <c r="D1459" s="749"/>
      <c r="E1459" s="407"/>
      <c r="F1459" s="670"/>
    </row>
    <row r="1460" spans="1:6">
      <c r="A1460" s="408"/>
      <c r="B1460" s="409" t="s">
        <v>2784</v>
      </c>
      <c r="C1460" s="406" t="s">
        <v>30</v>
      </c>
      <c r="D1460" s="749">
        <v>1</v>
      </c>
      <c r="E1460" s="407"/>
      <c r="F1460" s="670">
        <f t="shared" si="14"/>
        <v>0</v>
      </c>
    </row>
    <row r="1461" spans="1:6">
      <c r="A1461" s="408"/>
      <c r="B1461" s="409"/>
      <c r="C1461" s="406"/>
      <c r="D1461" s="749"/>
      <c r="E1461" s="407"/>
      <c r="F1461" s="670"/>
    </row>
    <row r="1462" spans="1:6" ht="114.75">
      <c r="A1462" s="408">
        <v>7</v>
      </c>
      <c r="B1462" s="409" t="s">
        <v>2785</v>
      </c>
      <c r="C1462" s="406"/>
      <c r="D1462" s="749"/>
      <c r="E1462" s="407"/>
      <c r="F1462" s="670"/>
    </row>
    <row r="1463" spans="1:6">
      <c r="A1463" s="408"/>
      <c r="B1463" s="419" t="s">
        <v>2786</v>
      </c>
      <c r="C1463" s="406"/>
      <c r="D1463" s="749"/>
      <c r="E1463" s="407"/>
      <c r="F1463" s="670"/>
    </row>
    <row r="1464" spans="1:6">
      <c r="A1464" s="408"/>
      <c r="B1464" s="419" t="s">
        <v>2787</v>
      </c>
      <c r="C1464" s="406"/>
      <c r="D1464" s="749"/>
      <c r="E1464" s="407"/>
      <c r="F1464" s="670"/>
    </row>
    <row r="1465" spans="1:6">
      <c r="A1465" s="408"/>
      <c r="B1465" s="409" t="s">
        <v>2788</v>
      </c>
      <c r="C1465" s="406" t="s">
        <v>30</v>
      </c>
      <c r="D1465" s="749">
        <v>1</v>
      </c>
      <c r="E1465" s="407"/>
      <c r="F1465" s="670">
        <f t="shared" si="14"/>
        <v>0</v>
      </c>
    </row>
    <row r="1466" spans="1:6">
      <c r="A1466" s="408"/>
      <c r="B1466" s="409" t="s">
        <v>2759</v>
      </c>
      <c r="C1466" s="406"/>
      <c r="D1466" s="749"/>
      <c r="E1466" s="407"/>
      <c r="F1466" s="670"/>
    </row>
    <row r="1467" spans="1:6">
      <c r="A1467" s="408"/>
      <c r="B1467" s="419" t="s">
        <v>2789</v>
      </c>
      <c r="C1467" s="406"/>
      <c r="D1467" s="749"/>
      <c r="E1467" s="407"/>
      <c r="F1467" s="670"/>
    </row>
    <row r="1468" spans="1:6" ht="25.5">
      <c r="A1468" s="408"/>
      <c r="B1468" s="409" t="s">
        <v>2790</v>
      </c>
      <c r="C1468" s="406"/>
      <c r="D1468" s="749"/>
      <c r="E1468" s="407"/>
      <c r="F1468" s="670"/>
    </row>
    <row r="1469" spans="1:6">
      <c r="A1469" s="408"/>
      <c r="B1469" s="409" t="s">
        <v>2791</v>
      </c>
      <c r="C1469" s="406" t="s">
        <v>30</v>
      </c>
      <c r="D1469" s="749">
        <v>1</v>
      </c>
      <c r="E1469" s="407"/>
      <c r="F1469" s="670">
        <f t="shared" si="14"/>
        <v>0</v>
      </c>
    </row>
    <row r="1470" spans="1:6" ht="25.5">
      <c r="A1470" s="408"/>
      <c r="B1470" s="409" t="s">
        <v>2766</v>
      </c>
      <c r="C1470" s="406" t="s">
        <v>30</v>
      </c>
      <c r="D1470" s="749">
        <v>1</v>
      </c>
      <c r="E1470" s="407"/>
      <c r="F1470" s="670">
        <f t="shared" si="14"/>
        <v>0</v>
      </c>
    </row>
    <row r="1471" spans="1:6" ht="63.75">
      <c r="A1471" s="408">
        <v>8</v>
      </c>
      <c r="B1471" s="409" t="s">
        <v>2792</v>
      </c>
      <c r="C1471" s="406"/>
      <c r="D1471" s="749"/>
      <c r="E1471" s="407"/>
      <c r="F1471" s="670"/>
    </row>
    <row r="1472" spans="1:6">
      <c r="A1472" s="408"/>
      <c r="B1472" s="419" t="s">
        <v>2793</v>
      </c>
      <c r="C1472" s="406"/>
      <c r="D1472" s="749"/>
      <c r="E1472" s="407"/>
      <c r="F1472" s="670"/>
    </row>
    <row r="1473" spans="1:6">
      <c r="A1473" s="408"/>
      <c r="B1473" s="419" t="s">
        <v>2794</v>
      </c>
      <c r="C1473" s="406"/>
      <c r="D1473" s="749"/>
      <c r="E1473" s="407"/>
      <c r="F1473" s="670"/>
    </row>
    <row r="1474" spans="1:6">
      <c r="A1474" s="408"/>
      <c r="B1474" s="409" t="s">
        <v>2795</v>
      </c>
      <c r="C1474" s="406" t="s">
        <v>30</v>
      </c>
      <c r="D1474" s="749">
        <v>1</v>
      </c>
      <c r="E1474" s="407"/>
      <c r="F1474" s="670">
        <f t="shared" si="14"/>
        <v>0</v>
      </c>
    </row>
    <row r="1475" spans="1:6">
      <c r="A1475" s="408"/>
      <c r="B1475" s="409"/>
      <c r="C1475" s="406"/>
      <c r="D1475" s="749"/>
      <c r="E1475" s="407"/>
      <c r="F1475" s="670"/>
    </row>
    <row r="1476" spans="1:6" ht="51">
      <c r="A1476" s="408">
        <v>9</v>
      </c>
      <c r="B1476" s="409" t="s">
        <v>2796</v>
      </c>
      <c r="C1476" s="406"/>
      <c r="D1476" s="749"/>
      <c r="E1476" s="407"/>
      <c r="F1476" s="670"/>
    </row>
    <row r="1477" spans="1:6">
      <c r="A1477" s="408"/>
      <c r="B1477" s="419" t="s">
        <v>2797</v>
      </c>
      <c r="C1477" s="406"/>
      <c r="D1477" s="749"/>
      <c r="E1477" s="407"/>
      <c r="F1477" s="670"/>
    </row>
    <row r="1478" spans="1:6">
      <c r="A1478" s="408"/>
      <c r="B1478" s="419" t="s">
        <v>2798</v>
      </c>
      <c r="C1478" s="406"/>
      <c r="D1478" s="749"/>
      <c r="E1478" s="407"/>
      <c r="F1478" s="670"/>
    </row>
    <row r="1479" spans="1:6">
      <c r="A1479" s="408"/>
      <c r="B1479" s="409" t="s">
        <v>2799</v>
      </c>
      <c r="C1479" s="406" t="s">
        <v>30</v>
      </c>
      <c r="D1479" s="749">
        <v>1</v>
      </c>
      <c r="E1479" s="407"/>
      <c r="F1479" s="670">
        <f t="shared" si="14"/>
        <v>0</v>
      </c>
    </row>
    <row r="1480" spans="1:6">
      <c r="A1480" s="408"/>
      <c r="B1480" s="409"/>
      <c r="C1480" s="406"/>
      <c r="D1480" s="749"/>
      <c r="E1480" s="407"/>
      <c r="F1480" s="670"/>
    </row>
    <row r="1481" spans="1:6" ht="51">
      <c r="A1481" s="408">
        <v>10</v>
      </c>
      <c r="B1481" s="409" t="s">
        <v>2800</v>
      </c>
      <c r="C1481" s="406"/>
      <c r="D1481" s="749"/>
      <c r="E1481" s="407"/>
      <c r="F1481" s="670"/>
    </row>
    <row r="1482" spans="1:6">
      <c r="A1482" s="408"/>
      <c r="B1482" s="419" t="s">
        <v>2801</v>
      </c>
      <c r="C1482" s="406"/>
      <c r="D1482" s="749"/>
      <c r="E1482" s="407"/>
      <c r="F1482" s="670"/>
    </row>
    <row r="1483" spans="1:6">
      <c r="A1483" s="408"/>
      <c r="B1483" s="419" t="s">
        <v>2802</v>
      </c>
      <c r="C1483" s="406"/>
      <c r="D1483" s="749"/>
      <c r="E1483" s="407"/>
      <c r="F1483" s="670"/>
    </row>
    <row r="1484" spans="1:6">
      <c r="A1484" s="408"/>
      <c r="B1484" s="409" t="s">
        <v>2803</v>
      </c>
      <c r="C1484" s="406" t="s">
        <v>30</v>
      </c>
      <c r="D1484" s="749">
        <v>1</v>
      </c>
      <c r="E1484" s="407"/>
      <c r="F1484" s="670">
        <f t="shared" si="14"/>
        <v>0</v>
      </c>
    </row>
    <row r="1485" spans="1:6">
      <c r="A1485" s="408"/>
      <c r="B1485" s="409"/>
      <c r="C1485" s="406"/>
      <c r="D1485" s="749"/>
      <c r="E1485" s="407"/>
      <c r="F1485" s="670"/>
    </row>
    <row r="1486" spans="1:6" ht="89.25">
      <c r="A1486" s="408">
        <v>11</v>
      </c>
      <c r="B1486" s="409" t="s">
        <v>2804</v>
      </c>
      <c r="C1486" s="406"/>
      <c r="D1486" s="749"/>
      <c r="E1486" s="407"/>
      <c r="F1486" s="670"/>
    </row>
    <row r="1487" spans="1:6">
      <c r="A1487" s="408"/>
      <c r="B1487" s="419" t="s">
        <v>2805</v>
      </c>
      <c r="C1487" s="406"/>
      <c r="D1487" s="749"/>
      <c r="E1487" s="407"/>
      <c r="F1487" s="670"/>
    </row>
    <row r="1488" spans="1:6">
      <c r="A1488" s="408"/>
      <c r="B1488" s="409" t="s">
        <v>2806</v>
      </c>
      <c r="C1488" s="406" t="s">
        <v>30</v>
      </c>
      <c r="D1488" s="749">
        <v>4</v>
      </c>
      <c r="E1488" s="407"/>
      <c r="F1488" s="670">
        <f t="shared" ref="F1488:F1549" si="15">D1488*E1488</f>
        <v>0</v>
      </c>
    </row>
    <row r="1489" spans="1:6">
      <c r="A1489" s="408"/>
      <c r="B1489" s="409" t="s">
        <v>2807</v>
      </c>
      <c r="C1489" s="406"/>
      <c r="D1489" s="749"/>
      <c r="E1489" s="407"/>
      <c r="F1489" s="670"/>
    </row>
    <row r="1490" spans="1:6">
      <c r="A1490" s="408"/>
      <c r="B1490" s="409" t="s">
        <v>2808</v>
      </c>
      <c r="C1490" s="406"/>
      <c r="D1490" s="749"/>
      <c r="E1490" s="407"/>
      <c r="F1490" s="670"/>
    </row>
    <row r="1491" spans="1:6">
      <c r="A1491" s="408"/>
      <c r="B1491" s="409" t="s">
        <v>2809</v>
      </c>
      <c r="C1491" s="406" t="s">
        <v>30</v>
      </c>
      <c r="D1491" s="749">
        <v>4</v>
      </c>
      <c r="E1491" s="407"/>
      <c r="F1491" s="670">
        <f t="shared" si="15"/>
        <v>0</v>
      </c>
    </row>
    <row r="1492" spans="1:6">
      <c r="A1492" s="408"/>
      <c r="B1492" s="409"/>
      <c r="C1492" s="406"/>
      <c r="D1492" s="749"/>
      <c r="E1492" s="407"/>
      <c r="F1492" s="670"/>
    </row>
    <row r="1493" spans="1:6" ht="63.75">
      <c r="A1493" s="408">
        <v>12</v>
      </c>
      <c r="B1493" s="409" t="s">
        <v>2810</v>
      </c>
      <c r="C1493" s="406"/>
      <c r="D1493" s="749"/>
      <c r="E1493" s="407"/>
      <c r="F1493" s="670"/>
    </row>
    <row r="1494" spans="1:6">
      <c r="A1494" s="408"/>
      <c r="B1494" s="409" t="s">
        <v>2811</v>
      </c>
      <c r="C1494" s="406" t="s">
        <v>30</v>
      </c>
      <c r="D1494" s="749">
        <v>14</v>
      </c>
      <c r="E1494" s="407"/>
      <c r="F1494" s="670">
        <f t="shared" si="15"/>
        <v>0</v>
      </c>
    </row>
    <row r="1495" spans="1:6">
      <c r="A1495" s="408"/>
      <c r="B1495" s="409"/>
      <c r="C1495" s="406"/>
      <c r="D1495" s="749"/>
      <c r="E1495" s="407"/>
      <c r="F1495" s="670"/>
    </row>
    <row r="1496" spans="1:6" ht="76.5">
      <c r="A1496" s="408">
        <v>13</v>
      </c>
      <c r="B1496" s="409" t="s">
        <v>2812</v>
      </c>
      <c r="C1496" s="406"/>
      <c r="D1496" s="749"/>
      <c r="E1496" s="407"/>
      <c r="F1496" s="670"/>
    </row>
    <row r="1497" spans="1:6">
      <c r="A1497" s="408"/>
      <c r="B1497" s="419" t="s">
        <v>2813</v>
      </c>
      <c r="C1497" s="406"/>
      <c r="D1497" s="749"/>
      <c r="E1497" s="407"/>
      <c r="F1497" s="670"/>
    </row>
    <row r="1498" spans="1:6">
      <c r="A1498" s="408"/>
      <c r="B1498" s="409" t="s">
        <v>2814</v>
      </c>
      <c r="C1498" s="406"/>
      <c r="D1498" s="749"/>
      <c r="E1498" s="407"/>
      <c r="F1498" s="670"/>
    </row>
    <row r="1499" spans="1:6" ht="23.25" customHeight="1">
      <c r="A1499" s="408"/>
      <c r="B1499" s="409" t="s">
        <v>2815</v>
      </c>
      <c r="C1499" s="406" t="s">
        <v>30</v>
      </c>
      <c r="D1499" s="749">
        <v>1</v>
      </c>
      <c r="E1499" s="407"/>
      <c r="F1499" s="670">
        <f t="shared" si="15"/>
        <v>0</v>
      </c>
    </row>
    <row r="1500" spans="1:6">
      <c r="A1500" s="408"/>
      <c r="B1500" s="409" t="s">
        <v>2759</v>
      </c>
      <c r="C1500" s="406"/>
      <c r="D1500" s="749"/>
      <c r="E1500" s="407"/>
      <c r="F1500" s="670"/>
    </row>
    <row r="1501" spans="1:6">
      <c r="A1501" s="408"/>
      <c r="B1501" s="419" t="s">
        <v>2816</v>
      </c>
      <c r="C1501" s="406"/>
      <c r="D1501" s="749"/>
      <c r="E1501" s="407"/>
      <c r="F1501" s="670"/>
    </row>
    <row r="1502" spans="1:6" ht="25.5">
      <c r="A1502" s="408"/>
      <c r="B1502" s="409" t="s">
        <v>2817</v>
      </c>
      <c r="C1502" s="406"/>
      <c r="D1502" s="749"/>
      <c r="E1502" s="407"/>
      <c r="F1502" s="670"/>
    </row>
    <row r="1503" spans="1:6">
      <c r="A1503" s="408"/>
      <c r="B1503" s="409" t="s">
        <v>2818</v>
      </c>
      <c r="C1503" s="406" t="s">
        <v>30</v>
      </c>
      <c r="D1503" s="749">
        <v>1</v>
      </c>
      <c r="E1503" s="407"/>
      <c r="F1503" s="670">
        <f t="shared" si="15"/>
        <v>0</v>
      </c>
    </row>
    <row r="1504" spans="1:6">
      <c r="A1504" s="408"/>
      <c r="B1504" s="409"/>
      <c r="C1504" s="406"/>
      <c r="D1504" s="749"/>
      <c r="E1504" s="407"/>
      <c r="F1504" s="670"/>
    </row>
    <row r="1505" spans="1:6" ht="153">
      <c r="A1505" s="408">
        <v>14</v>
      </c>
      <c r="B1505" s="409" t="s">
        <v>2819</v>
      </c>
      <c r="C1505" s="406"/>
      <c r="D1505" s="749"/>
      <c r="E1505" s="407"/>
      <c r="F1505" s="670"/>
    </row>
    <row r="1506" spans="1:6">
      <c r="A1506" s="408"/>
      <c r="B1506" s="409" t="s">
        <v>2820</v>
      </c>
      <c r="C1506" s="406" t="s">
        <v>30</v>
      </c>
      <c r="D1506" s="749">
        <v>14</v>
      </c>
      <c r="E1506" s="407"/>
      <c r="F1506" s="670">
        <f t="shared" si="15"/>
        <v>0</v>
      </c>
    </row>
    <row r="1507" spans="1:6">
      <c r="A1507" s="408"/>
      <c r="B1507" s="409" t="s">
        <v>2821</v>
      </c>
      <c r="C1507" s="406"/>
      <c r="D1507" s="749"/>
      <c r="E1507" s="407"/>
      <c r="F1507" s="670"/>
    </row>
    <row r="1508" spans="1:6">
      <c r="A1508" s="408"/>
      <c r="B1508" s="409" t="s">
        <v>2822</v>
      </c>
      <c r="C1508" s="406"/>
      <c r="D1508" s="749"/>
      <c r="E1508" s="407"/>
      <c r="F1508" s="670"/>
    </row>
    <row r="1509" spans="1:6">
      <c r="A1509" s="408"/>
      <c r="B1509" s="409"/>
      <c r="C1509" s="406"/>
      <c r="D1509" s="749"/>
      <c r="E1509" s="407"/>
      <c r="F1509" s="670"/>
    </row>
    <row r="1510" spans="1:6" ht="89.25">
      <c r="A1510" s="408">
        <v>15</v>
      </c>
      <c r="B1510" s="409" t="s">
        <v>2823</v>
      </c>
      <c r="C1510" s="406"/>
      <c r="D1510" s="749"/>
      <c r="E1510" s="407"/>
      <c r="F1510" s="670"/>
    </row>
    <row r="1511" spans="1:6">
      <c r="A1511" s="408"/>
      <c r="B1511" s="419" t="s">
        <v>2824</v>
      </c>
      <c r="C1511" s="406"/>
      <c r="D1511" s="749"/>
      <c r="E1511" s="407"/>
      <c r="F1511" s="670"/>
    </row>
    <row r="1512" spans="1:6">
      <c r="A1512" s="408"/>
      <c r="B1512" s="409" t="s">
        <v>2825</v>
      </c>
      <c r="C1512" s="406"/>
      <c r="D1512" s="749"/>
      <c r="E1512" s="407"/>
      <c r="F1512" s="670"/>
    </row>
    <row r="1513" spans="1:6">
      <c r="A1513" s="408"/>
      <c r="B1513" s="409" t="s">
        <v>2826</v>
      </c>
      <c r="C1513" s="406" t="s">
        <v>30</v>
      </c>
      <c r="D1513" s="749">
        <v>1</v>
      </c>
      <c r="E1513" s="407"/>
      <c r="F1513" s="670">
        <f t="shared" si="15"/>
        <v>0</v>
      </c>
    </row>
    <row r="1514" spans="1:6">
      <c r="A1514" s="408"/>
      <c r="B1514" s="419" t="s">
        <v>2827</v>
      </c>
      <c r="C1514" s="406"/>
      <c r="D1514" s="749"/>
      <c r="E1514" s="407"/>
      <c r="F1514" s="670"/>
    </row>
    <row r="1515" spans="1:6" ht="38.25">
      <c r="A1515" s="408"/>
      <c r="B1515" s="409" t="s">
        <v>2828</v>
      </c>
      <c r="C1515" s="406"/>
      <c r="D1515" s="749"/>
      <c r="E1515" s="407"/>
      <c r="F1515" s="670"/>
    </row>
    <row r="1516" spans="1:6">
      <c r="A1516" s="408"/>
      <c r="B1516" s="409" t="s">
        <v>2829</v>
      </c>
      <c r="C1516" s="406" t="s">
        <v>30</v>
      </c>
      <c r="D1516" s="749">
        <v>1</v>
      </c>
      <c r="E1516" s="407"/>
      <c r="F1516" s="670">
        <f t="shared" si="15"/>
        <v>0</v>
      </c>
    </row>
    <row r="1517" spans="1:6">
      <c r="A1517" s="408"/>
      <c r="B1517" s="419" t="s">
        <v>2830</v>
      </c>
      <c r="C1517" s="406"/>
      <c r="D1517" s="749"/>
      <c r="E1517" s="407"/>
      <c r="F1517" s="670"/>
    </row>
    <row r="1518" spans="1:6">
      <c r="A1518" s="408"/>
      <c r="B1518" s="409" t="s">
        <v>2831</v>
      </c>
      <c r="C1518" s="406"/>
      <c r="D1518" s="749"/>
      <c r="E1518" s="407"/>
      <c r="F1518" s="670"/>
    </row>
    <row r="1519" spans="1:6">
      <c r="A1519" s="408"/>
      <c r="B1519" s="409" t="s">
        <v>2832</v>
      </c>
      <c r="C1519" s="406" t="s">
        <v>30</v>
      </c>
      <c r="D1519" s="749">
        <v>2</v>
      </c>
      <c r="E1519" s="407"/>
      <c r="F1519" s="670">
        <f t="shared" si="15"/>
        <v>0</v>
      </c>
    </row>
    <row r="1520" spans="1:6">
      <c r="A1520" s="408"/>
      <c r="B1520" s="419" t="s">
        <v>2833</v>
      </c>
      <c r="C1520" s="406"/>
      <c r="D1520" s="749"/>
      <c r="E1520" s="407"/>
      <c r="F1520" s="670"/>
    </row>
    <row r="1521" spans="1:6">
      <c r="A1521" s="408"/>
      <c r="B1521" s="409" t="s">
        <v>2831</v>
      </c>
      <c r="C1521" s="406"/>
      <c r="D1521" s="749"/>
      <c r="E1521" s="407"/>
      <c r="F1521" s="670"/>
    </row>
    <row r="1522" spans="1:6">
      <c r="A1522" s="408"/>
      <c r="B1522" s="409" t="s">
        <v>2832</v>
      </c>
      <c r="C1522" s="406" t="s">
        <v>30</v>
      </c>
      <c r="D1522" s="749">
        <v>2</v>
      </c>
      <c r="E1522" s="407"/>
      <c r="F1522" s="670">
        <f t="shared" si="15"/>
        <v>0</v>
      </c>
    </row>
    <row r="1523" spans="1:6">
      <c r="A1523" s="408"/>
      <c r="B1523" s="409" t="s">
        <v>2759</v>
      </c>
      <c r="C1523" s="406"/>
      <c r="D1523" s="749"/>
      <c r="E1523" s="407"/>
      <c r="F1523" s="670"/>
    </row>
    <row r="1524" spans="1:6">
      <c r="A1524" s="408"/>
      <c r="B1524" s="419" t="s">
        <v>2834</v>
      </c>
      <c r="C1524" s="406"/>
      <c r="D1524" s="749"/>
      <c r="E1524" s="407"/>
      <c r="F1524" s="670"/>
    </row>
    <row r="1525" spans="1:6" ht="25.5">
      <c r="A1525" s="408"/>
      <c r="B1525" s="409" t="s">
        <v>2835</v>
      </c>
      <c r="C1525" s="406"/>
      <c r="D1525" s="749"/>
      <c r="E1525" s="407"/>
      <c r="F1525" s="670"/>
    </row>
    <row r="1526" spans="1:6">
      <c r="A1526" s="408"/>
      <c r="B1526" s="409" t="s">
        <v>2836</v>
      </c>
      <c r="C1526" s="406"/>
      <c r="D1526" s="749"/>
      <c r="E1526" s="407"/>
      <c r="F1526" s="670"/>
    </row>
    <row r="1527" spans="1:6">
      <c r="A1527" s="408"/>
      <c r="B1527" s="409" t="s">
        <v>2837</v>
      </c>
      <c r="C1527" s="406" t="s">
        <v>30</v>
      </c>
      <c r="D1527" s="749">
        <v>3</v>
      </c>
      <c r="E1527" s="407"/>
      <c r="F1527" s="670">
        <f t="shared" si="15"/>
        <v>0</v>
      </c>
    </row>
    <row r="1528" spans="1:6">
      <c r="A1528" s="408"/>
      <c r="B1528" s="419" t="s">
        <v>2838</v>
      </c>
      <c r="C1528" s="406"/>
      <c r="D1528" s="749"/>
      <c r="E1528" s="407"/>
      <c r="F1528" s="670"/>
    </row>
    <row r="1529" spans="1:6" ht="25.5">
      <c r="A1529" s="408"/>
      <c r="B1529" s="409" t="s">
        <v>2839</v>
      </c>
      <c r="C1529" s="406"/>
      <c r="D1529" s="749"/>
      <c r="E1529" s="407"/>
      <c r="F1529" s="670"/>
    </row>
    <row r="1530" spans="1:6">
      <c r="A1530" s="408"/>
      <c r="B1530" s="409" t="s">
        <v>2840</v>
      </c>
      <c r="C1530" s="406"/>
      <c r="D1530" s="749"/>
      <c r="E1530" s="407"/>
      <c r="F1530" s="670"/>
    </row>
    <row r="1531" spans="1:6">
      <c r="A1531" s="408"/>
      <c r="B1531" s="409" t="s">
        <v>2841</v>
      </c>
      <c r="C1531" s="406" t="s">
        <v>30</v>
      </c>
      <c r="D1531" s="749">
        <v>2</v>
      </c>
      <c r="E1531" s="407"/>
      <c r="F1531" s="670">
        <f t="shared" si="15"/>
        <v>0</v>
      </c>
    </row>
    <row r="1532" spans="1:6">
      <c r="A1532" s="408"/>
      <c r="B1532" s="409"/>
      <c r="C1532" s="406"/>
      <c r="D1532" s="749"/>
      <c r="E1532" s="407"/>
      <c r="F1532" s="670"/>
    </row>
    <row r="1533" spans="1:6" ht="70.5" customHeight="1">
      <c r="A1533" s="408">
        <v>16</v>
      </c>
      <c r="B1533" s="409" t="s">
        <v>2842</v>
      </c>
      <c r="C1533" s="406"/>
      <c r="D1533" s="749"/>
      <c r="E1533" s="407"/>
      <c r="F1533" s="670"/>
    </row>
    <row r="1534" spans="1:6">
      <c r="A1534" s="408"/>
      <c r="B1534" s="419" t="s">
        <v>2843</v>
      </c>
      <c r="C1534" s="406"/>
      <c r="D1534" s="749"/>
      <c r="E1534" s="407"/>
      <c r="F1534" s="670"/>
    </row>
    <row r="1535" spans="1:6">
      <c r="A1535" s="408"/>
      <c r="B1535" s="419" t="s">
        <v>2844</v>
      </c>
      <c r="C1535" s="406"/>
      <c r="D1535" s="749"/>
      <c r="E1535" s="407"/>
      <c r="F1535" s="670"/>
    </row>
    <row r="1536" spans="1:6">
      <c r="A1536" s="408"/>
      <c r="B1536" s="409" t="s">
        <v>2845</v>
      </c>
      <c r="C1536" s="406" t="s">
        <v>30</v>
      </c>
      <c r="D1536" s="749">
        <v>1</v>
      </c>
      <c r="E1536" s="407"/>
      <c r="F1536" s="670">
        <f t="shared" si="15"/>
        <v>0</v>
      </c>
    </row>
    <row r="1537" spans="1:6" ht="25.5">
      <c r="A1537" s="408"/>
      <c r="B1537" s="419" t="s">
        <v>2846</v>
      </c>
      <c r="C1537" s="406"/>
      <c r="D1537" s="749"/>
      <c r="E1537" s="407"/>
      <c r="F1537" s="670"/>
    </row>
    <row r="1538" spans="1:6">
      <c r="A1538" s="408"/>
      <c r="B1538" s="409"/>
      <c r="C1538" s="406"/>
      <c r="D1538" s="749"/>
      <c r="E1538" s="407"/>
      <c r="F1538" s="670"/>
    </row>
    <row r="1539" spans="1:6" ht="51">
      <c r="A1539" s="408">
        <v>17</v>
      </c>
      <c r="B1539" s="409" t="s">
        <v>2847</v>
      </c>
      <c r="C1539" s="406"/>
      <c r="D1539" s="749"/>
      <c r="E1539" s="407"/>
      <c r="F1539" s="670"/>
    </row>
    <row r="1540" spans="1:6">
      <c r="A1540" s="408"/>
      <c r="B1540" s="419" t="s">
        <v>2848</v>
      </c>
      <c r="C1540" s="406"/>
      <c r="D1540" s="749"/>
      <c r="E1540" s="407"/>
      <c r="F1540" s="670"/>
    </row>
    <row r="1541" spans="1:6">
      <c r="A1541" s="408"/>
      <c r="B1541" s="409" t="s">
        <v>2849</v>
      </c>
      <c r="C1541" s="406" t="s">
        <v>30</v>
      </c>
      <c r="D1541" s="749">
        <v>1</v>
      </c>
      <c r="E1541" s="407"/>
      <c r="F1541" s="670">
        <f t="shared" si="15"/>
        <v>0</v>
      </c>
    </row>
    <row r="1542" spans="1:6">
      <c r="A1542" s="408"/>
      <c r="B1542" s="409"/>
      <c r="C1542" s="406"/>
      <c r="D1542" s="749"/>
      <c r="E1542" s="407"/>
      <c r="F1542" s="670"/>
    </row>
    <row r="1543" spans="1:6" ht="51">
      <c r="A1543" s="408">
        <v>18</v>
      </c>
      <c r="B1543" s="409" t="s">
        <v>2850</v>
      </c>
      <c r="C1543" s="406"/>
      <c r="D1543" s="749"/>
      <c r="E1543" s="407"/>
      <c r="F1543" s="670"/>
    </row>
    <row r="1544" spans="1:6">
      <c r="A1544" s="408"/>
      <c r="B1544" s="419" t="s">
        <v>2851</v>
      </c>
      <c r="C1544" s="406"/>
      <c r="D1544" s="749"/>
      <c r="E1544" s="407"/>
      <c r="F1544" s="670"/>
    </row>
    <row r="1545" spans="1:6">
      <c r="A1545" s="408"/>
      <c r="B1545" s="409" t="s">
        <v>2852</v>
      </c>
      <c r="C1545" s="406" t="s">
        <v>30</v>
      </c>
      <c r="D1545" s="749">
        <v>1</v>
      </c>
      <c r="E1545" s="407"/>
      <c r="F1545" s="670">
        <f t="shared" si="15"/>
        <v>0</v>
      </c>
    </row>
    <row r="1546" spans="1:6">
      <c r="A1546" s="408"/>
      <c r="B1546" s="409"/>
      <c r="C1546" s="406"/>
      <c r="D1546" s="749"/>
      <c r="E1546" s="407"/>
      <c r="F1546" s="670"/>
    </row>
    <row r="1547" spans="1:6" ht="25.5">
      <c r="A1547" s="408">
        <v>19</v>
      </c>
      <c r="B1547" s="409" t="s">
        <v>2853</v>
      </c>
      <c r="C1547" s="406"/>
      <c r="D1547" s="749"/>
      <c r="E1547" s="407"/>
      <c r="F1547" s="670"/>
    </row>
    <row r="1548" spans="1:6">
      <c r="A1548" s="408"/>
      <c r="B1548" s="419" t="s">
        <v>2854</v>
      </c>
      <c r="C1548" s="406"/>
      <c r="D1548" s="749"/>
      <c r="E1548" s="407"/>
      <c r="F1548" s="670"/>
    </row>
    <row r="1549" spans="1:6">
      <c r="A1549" s="408"/>
      <c r="B1549" s="409" t="s">
        <v>2855</v>
      </c>
      <c r="C1549" s="406" t="s">
        <v>30</v>
      </c>
      <c r="D1549" s="749">
        <v>1</v>
      </c>
      <c r="E1549" s="407"/>
      <c r="F1549" s="670">
        <f t="shared" si="15"/>
        <v>0</v>
      </c>
    </row>
    <row r="1550" spans="1:6">
      <c r="A1550" s="408"/>
      <c r="B1550" s="409"/>
      <c r="C1550" s="406"/>
      <c r="D1550" s="749"/>
      <c r="E1550" s="407"/>
      <c r="F1550" s="670"/>
    </row>
    <row r="1551" spans="1:6" ht="38.25">
      <c r="A1551" s="408">
        <v>20</v>
      </c>
      <c r="B1551" s="409" t="s">
        <v>2856</v>
      </c>
      <c r="C1551" s="406"/>
      <c r="D1551" s="749"/>
      <c r="E1551" s="407"/>
      <c r="F1551" s="670"/>
    </row>
    <row r="1552" spans="1:6">
      <c r="A1552" s="408"/>
      <c r="B1552" s="419" t="s">
        <v>2857</v>
      </c>
      <c r="C1552" s="406"/>
      <c r="D1552" s="749"/>
      <c r="E1552" s="407"/>
      <c r="F1552" s="670"/>
    </row>
    <row r="1553" spans="1:6">
      <c r="A1553" s="408"/>
      <c r="B1553" s="409" t="s">
        <v>2858</v>
      </c>
      <c r="C1553" s="406" t="s">
        <v>30</v>
      </c>
      <c r="D1553" s="749">
        <v>1</v>
      </c>
      <c r="E1553" s="407"/>
      <c r="F1553" s="670">
        <f t="shared" ref="F1553:F1613" si="16">D1553*E1553</f>
        <v>0</v>
      </c>
    </row>
    <row r="1554" spans="1:6">
      <c r="A1554" s="408"/>
      <c r="B1554" s="409"/>
      <c r="C1554" s="406"/>
      <c r="D1554" s="749"/>
      <c r="E1554" s="407"/>
      <c r="F1554" s="670"/>
    </row>
    <row r="1555" spans="1:6" ht="38.25">
      <c r="A1555" s="408">
        <v>21</v>
      </c>
      <c r="B1555" s="409" t="s">
        <v>2859</v>
      </c>
      <c r="C1555" s="406"/>
      <c r="D1555" s="749"/>
      <c r="E1555" s="407"/>
      <c r="F1555" s="670"/>
    </row>
    <row r="1556" spans="1:6">
      <c r="A1556" s="408"/>
      <c r="B1556" s="419" t="s">
        <v>2848</v>
      </c>
      <c r="C1556" s="406"/>
      <c r="D1556" s="749"/>
      <c r="E1556" s="407"/>
      <c r="F1556" s="670"/>
    </row>
    <row r="1557" spans="1:6">
      <c r="A1557" s="408"/>
      <c r="B1557" s="409" t="s">
        <v>2849</v>
      </c>
      <c r="C1557" s="406" t="s">
        <v>30</v>
      </c>
      <c r="D1557" s="749">
        <v>1</v>
      </c>
      <c r="E1557" s="407"/>
      <c r="F1557" s="670">
        <f t="shared" si="16"/>
        <v>0</v>
      </c>
    </row>
    <row r="1558" spans="1:6">
      <c r="A1558" s="408"/>
      <c r="B1558" s="409"/>
      <c r="C1558" s="406"/>
      <c r="D1558" s="749"/>
      <c r="E1558" s="407"/>
      <c r="F1558" s="670"/>
    </row>
    <row r="1559" spans="1:6" ht="38.25">
      <c r="A1559" s="408">
        <v>22</v>
      </c>
      <c r="B1559" s="409" t="s">
        <v>2860</v>
      </c>
      <c r="C1559" s="406"/>
      <c r="D1559" s="749"/>
      <c r="E1559" s="407"/>
      <c r="F1559" s="670"/>
    </row>
    <row r="1560" spans="1:6">
      <c r="A1560" s="408"/>
      <c r="B1560" s="419" t="s">
        <v>2861</v>
      </c>
      <c r="C1560" s="406"/>
      <c r="D1560" s="749"/>
      <c r="E1560" s="407"/>
      <c r="F1560" s="670"/>
    </row>
    <row r="1561" spans="1:6">
      <c r="A1561" s="408"/>
      <c r="B1561" s="409" t="s">
        <v>2862</v>
      </c>
      <c r="C1561" s="406" t="s">
        <v>30</v>
      </c>
      <c r="D1561" s="749">
        <v>1</v>
      </c>
      <c r="E1561" s="407"/>
      <c r="F1561" s="670">
        <f t="shared" si="16"/>
        <v>0</v>
      </c>
    </row>
    <row r="1562" spans="1:6">
      <c r="A1562" s="408"/>
      <c r="B1562" s="409"/>
      <c r="C1562" s="406"/>
      <c r="D1562" s="749"/>
      <c r="E1562" s="407"/>
      <c r="F1562" s="670"/>
    </row>
    <row r="1563" spans="1:6" ht="38.25">
      <c r="A1563" s="408">
        <v>23</v>
      </c>
      <c r="B1563" s="409" t="s">
        <v>2863</v>
      </c>
      <c r="C1563" s="406"/>
      <c r="D1563" s="749"/>
      <c r="E1563" s="407"/>
      <c r="F1563" s="670"/>
    </row>
    <row r="1564" spans="1:6">
      <c r="A1564" s="408"/>
      <c r="B1564" s="419" t="s">
        <v>2864</v>
      </c>
      <c r="C1564" s="406"/>
      <c r="D1564" s="749"/>
      <c r="E1564" s="407"/>
      <c r="F1564" s="670"/>
    </row>
    <row r="1565" spans="1:6">
      <c r="A1565" s="408"/>
      <c r="B1565" s="409" t="s">
        <v>2865</v>
      </c>
      <c r="C1565" s="406" t="s">
        <v>30</v>
      </c>
      <c r="D1565" s="749">
        <v>1</v>
      </c>
      <c r="E1565" s="407"/>
      <c r="F1565" s="670">
        <f t="shared" si="16"/>
        <v>0</v>
      </c>
    </row>
    <row r="1566" spans="1:6">
      <c r="A1566" s="408"/>
      <c r="B1566" s="409"/>
      <c r="C1566" s="406"/>
      <c r="D1566" s="749"/>
      <c r="E1566" s="407"/>
      <c r="F1566" s="670"/>
    </row>
    <row r="1567" spans="1:6" ht="51">
      <c r="A1567" s="408">
        <v>24</v>
      </c>
      <c r="B1567" s="409" t="s">
        <v>2866</v>
      </c>
      <c r="C1567" s="406"/>
      <c r="D1567" s="749"/>
      <c r="E1567" s="407"/>
      <c r="F1567" s="670"/>
    </row>
    <row r="1568" spans="1:6">
      <c r="A1568" s="408"/>
      <c r="B1568" s="409" t="s">
        <v>2867</v>
      </c>
      <c r="C1568" s="406" t="s">
        <v>30</v>
      </c>
      <c r="D1568" s="749">
        <v>13</v>
      </c>
      <c r="E1568" s="407"/>
      <c r="F1568" s="670">
        <f t="shared" si="16"/>
        <v>0</v>
      </c>
    </row>
    <row r="1569" spans="1:6">
      <c r="A1569" s="408"/>
      <c r="B1569" s="409"/>
      <c r="C1569" s="406"/>
      <c r="D1569" s="749"/>
      <c r="E1569" s="407"/>
      <c r="F1569" s="670"/>
    </row>
    <row r="1570" spans="1:6" ht="32.25" customHeight="1">
      <c r="A1570" s="408">
        <v>25</v>
      </c>
      <c r="B1570" s="409" t="s">
        <v>2868</v>
      </c>
      <c r="C1570" s="406"/>
      <c r="D1570" s="749"/>
      <c r="E1570" s="407"/>
      <c r="F1570" s="670"/>
    </row>
    <row r="1571" spans="1:6">
      <c r="A1571" s="408"/>
      <c r="B1571" s="419" t="s">
        <v>2869</v>
      </c>
      <c r="C1571" s="406"/>
      <c r="D1571" s="749"/>
      <c r="E1571" s="407"/>
      <c r="F1571" s="670"/>
    </row>
    <row r="1572" spans="1:6">
      <c r="A1572" s="408"/>
      <c r="B1572" s="409" t="s">
        <v>2870</v>
      </c>
      <c r="C1572" s="406" t="s">
        <v>30</v>
      </c>
      <c r="D1572" s="749">
        <v>1</v>
      </c>
      <c r="E1572" s="407"/>
      <c r="F1572" s="670">
        <f t="shared" si="16"/>
        <v>0</v>
      </c>
    </row>
    <row r="1573" spans="1:6">
      <c r="A1573" s="408"/>
      <c r="B1573" s="409"/>
      <c r="C1573" s="406"/>
      <c r="D1573" s="749"/>
      <c r="E1573" s="407"/>
      <c r="F1573" s="670"/>
    </row>
    <row r="1574" spans="1:6" ht="63.75">
      <c r="A1574" s="408">
        <v>26</v>
      </c>
      <c r="B1574" s="409" t="s">
        <v>2871</v>
      </c>
      <c r="C1574" s="406"/>
      <c r="D1574" s="749"/>
      <c r="E1574" s="407"/>
      <c r="F1574" s="670"/>
    </row>
    <row r="1575" spans="1:6">
      <c r="A1575" s="408"/>
      <c r="B1575" s="419" t="s">
        <v>2872</v>
      </c>
      <c r="C1575" s="406"/>
      <c r="D1575" s="749"/>
      <c r="E1575" s="407"/>
      <c r="F1575" s="670"/>
    </row>
    <row r="1576" spans="1:6">
      <c r="A1576" s="408"/>
      <c r="B1576" s="409" t="s">
        <v>2870</v>
      </c>
      <c r="C1576" s="406" t="s">
        <v>30</v>
      </c>
      <c r="D1576" s="749">
        <v>1</v>
      </c>
      <c r="E1576" s="407"/>
      <c r="F1576" s="670">
        <f t="shared" si="16"/>
        <v>0</v>
      </c>
    </row>
    <row r="1577" spans="1:6">
      <c r="A1577" s="408"/>
      <c r="B1577" s="409"/>
      <c r="C1577" s="406"/>
      <c r="D1577" s="749"/>
      <c r="E1577" s="407"/>
      <c r="F1577" s="670"/>
    </row>
    <row r="1578" spans="1:6" ht="51">
      <c r="A1578" s="408">
        <v>27</v>
      </c>
      <c r="B1578" s="409" t="s">
        <v>2873</v>
      </c>
      <c r="C1578" s="406"/>
      <c r="D1578" s="749"/>
      <c r="E1578" s="407"/>
      <c r="F1578" s="670"/>
    </row>
    <row r="1579" spans="1:6">
      <c r="A1579" s="408"/>
      <c r="B1579" s="419" t="s">
        <v>2872</v>
      </c>
      <c r="C1579" s="406"/>
      <c r="D1579" s="749"/>
      <c r="E1579" s="407"/>
      <c r="F1579" s="670"/>
    </row>
    <row r="1580" spans="1:6">
      <c r="A1580" s="408"/>
      <c r="B1580" s="409" t="s">
        <v>2874</v>
      </c>
      <c r="C1580" s="406" t="s">
        <v>30</v>
      </c>
      <c r="D1580" s="749">
        <v>1</v>
      </c>
      <c r="E1580" s="407"/>
      <c r="F1580" s="670">
        <f t="shared" si="16"/>
        <v>0</v>
      </c>
    </row>
    <row r="1581" spans="1:6">
      <c r="A1581" s="408"/>
      <c r="B1581" s="409"/>
      <c r="C1581" s="406"/>
      <c r="D1581" s="749"/>
      <c r="E1581" s="407"/>
      <c r="F1581" s="670"/>
    </row>
    <row r="1582" spans="1:6" ht="51">
      <c r="A1582" s="408">
        <v>28</v>
      </c>
      <c r="B1582" s="409" t="s">
        <v>2875</v>
      </c>
      <c r="C1582" s="406"/>
      <c r="D1582" s="749"/>
      <c r="E1582" s="407"/>
      <c r="F1582" s="670"/>
    </row>
    <row r="1583" spans="1:6">
      <c r="A1583" s="408"/>
      <c r="B1583" s="419" t="s">
        <v>2876</v>
      </c>
      <c r="C1583" s="406"/>
      <c r="D1583" s="749"/>
      <c r="E1583" s="407"/>
      <c r="F1583" s="670"/>
    </row>
    <row r="1584" spans="1:6">
      <c r="A1584" s="408"/>
      <c r="B1584" s="409" t="s">
        <v>2877</v>
      </c>
      <c r="C1584" s="406"/>
      <c r="D1584" s="749"/>
      <c r="E1584" s="407"/>
      <c r="F1584" s="670"/>
    </row>
    <row r="1585" spans="1:6">
      <c r="A1585" s="408"/>
      <c r="B1585" s="409" t="s">
        <v>2878</v>
      </c>
      <c r="C1585" s="406" t="s">
        <v>30</v>
      </c>
      <c r="D1585" s="749">
        <v>1</v>
      </c>
      <c r="E1585" s="407"/>
      <c r="F1585" s="670">
        <f t="shared" si="16"/>
        <v>0</v>
      </c>
    </row>
    <row r="1586" spans="1:6" ht="123" customHeight="1">
      <c r="A1586" s="408"/>
      <c r="B1586" s="409" t="s">
        <v>2879</v>
      </c>
      <c r="C1586" s="406"/>
      <c r="D1586" s="749"/>
      <c r="E1586" s="407"/>
      <c r="F1586" s="670"/>
    </row>
    <row r="1587" spans="1:6">
      <c r="A1587" s="408"/>
      <c r="B1587" s="409"/>
      <c r="C1587" s="406"/>
      <c r="D1587" s="749"/>
      <c r="E1587" s="407"/>
      <c r="F1587" s="670"/>
    </row>
    <row r="1588" spans="1:6" ht="38.25">
      <c r="A1588" s="408">
        <v>29</v>
      </c>
      <c r="B1588" s="409" t="s">
        <v>2880</v>
      </c>
      <c r="C1588" s="406" t="s">
        <v>30</v>
      </c>
      <c r="D1588" s="749">
        <v>4</v>
      </c>
      <c r="E1588" s="407"/>
      <c r="F1588" s="670">
        <f t="shared" si="16"/>
        <v>0</v>
      </c>
    </row>
    <row r="1589" spans="1:6">
      <c r="A1589" s="408"/>
      <c r="B1589" s="409"/>
      <c r="C1589" s="406"/>
      <c r="D1589" s="749"/>
      <c r="E1589" s="407"/>
      <c r="F1589" s="670"/>
    </row>
    <row r="1590" spans="1:6" ht="63.75">
      <c r="A1590" s="408">
        <v>30</v>
      </c>
      <c r="B1590" s="409" t="s">
        <v>2881</v>
      </c>
      <c r="C1590" s="406"/>
      <c r="D1590" s="749"/>
      <c r="E1590" s="407"/>
      <c r="F1590" s="670"/>
    </row>
    <row r="1591" spans="1:6">
      <c r="A1591" s="408"/>
      <c r="B1591" s="409" t="s">
        <v>2882</v>
      </c>
      <c r="C1591" s="406" t="s">
        <v>30</v>
      </c>
      <c r="D1591" s="749">
        <v>2</v>
      </c>
      <c r="E1591" s="407"/>
      <c r="F1591" s="670">
        <f t="shared" si="16"/>
        <v>0</v>
      </c>
    </row>
    <row r="1592" spans="1:6">
      <c r="A1592" s="408"/>
      <c r="B1592" s="409"/>
      <c r="C1592" s="406"/>
      <c r="D1592" s="749"/>
      <c r="E1592" s="407"/>
      <c r="F1592" s="670"/>
    </row>
    <row r="1593" spans="1:6">
      <c r="A1593" s="408"/>
      <c r="B1593" s="409"/>
      <c r="C1593" s="406"/>
      <c r="D1593" s="749"/>
      <c r="E1593" s="407"/>
      <c r="F1593" s="670"/>
    </row>
    <row r="1594" spans="1:6" ht="153">
      <c r="A1594" s="408">
        <v>32</v>
      </c>
      <c r="B1594" s="409" t="s">
        <v>2883</v>
      </c>
      <c r="C1594" s="406"/>
      <c r="D1594" s="749"/>
      <c r="E1594" s="407"/>
      <c r="F1594" s="670"/>
    </row>
    <row r="1595" spans="1:6">
      <c r="A1595" s="408"/>
      <c r="B1595" s="409" t="s">
        <v>2884</v>
      </c>
      <c r="C1595" s="406" t="s">
        <v>30</v>
      </c>
      <c r="D1595" s="749">
        <v>59</v>
      </c>
      <c r="E1595" s="407"/>
      <c r="F1595" s="670">
        <f t="shared" si="16"/>
        <v>0</v>
      </c>
    </row>
    <row r="1596" spans="1:6">
      <c r="A1596" s="408"/>
      <c r="B1596" s="409" t="s">
        <v>2885</v>
      </c>
      <c r="C1596" s="406" t="s">
        <v>30</v>
      </c>
      <c r="D1596" s="749">
        <v>48</v>
      </c>
      <c r="E1596" s="407"/>
      <c r="F1596" s="670">
        <f t="shared" si="16"/>
        <v>0</v>
      </c>
    </row>
    <row r="1597" spans="1:6">
      <c r="A1597" s="408"/>
      <c r="B1597" s="409" t="s">
        <v>2886</v>
      </c>
      <c r="C1597" s="406" t="s">
        <v>30</v>
      </c>
      <c r="D1597" s="749">
        <v>26</v>
      </c>
      <c r="E1597" s="407"/>
      <c r="F1597" s="670">
        <f t="shared" si="16"/>
        <v>0</v>
      </c>
    </row>
    <row r="1598" spans="1:6">
      <c r="A1598" s="408"/>
      <c r="B1598" s="409"/>
      <c r="C1598" s="406"/>
      <c r="D1598" s="749"/>
      <c r="E1598" s="407"/>
      <c r="F1598" s="670"/>
    </row>
    <row r="1599" spans="1:6" ht="153">
      <c r="A1599" s="408">
        <v>33</v>
      </c>
      <c r="B1599" s="409" t="s">
        <v>2887</v>
      </c>
      <c r="C1599" s="406"/>
      <c r="D1599" s="749"/>
      <c r="E1599" s="407"/>
      <c r="F1599" s="670"/>
    </row>
    <row r="1600" spans="1:6">
      <c r="A1600" s="408"/>
      <c r="B1600" s="409" t="s">
        <v>2884</v>
      </c>
      <c r="C1600" s="406" t="s">
        <v>1054</v>
      </c>
      <c r="D1600" s="749">
        <v>61</v>
      </c>
      <c r="E1600" s="407"/>
      <c r="F1600" s="670">
        <f t="shared" si="16"/>
        <v>0</v>
      </c>
    </row>
    <row r="1601" spans="1:6">
      <c r="A1601" s="408"/>
      <c r="B1601" s="409" t="s">
        <v>2888</v>
      </c>
      <c r="C1601" s="406" t="s">
        <v>1054</v>
      </c>
      <c r="D1601" s="749">
        <v>25</v>
      </c>
      <c r="E1601" s="407"/>
      <c r="F1601" s="670">
        <f t="shared" si="16"/>
        <v>0</v>
      </c>
    </row>
    <row r="1602" spans="1:6">
      <c r="A1602" s="408"/>
      <c r="B1602" s="409" t="s">
        <v>2886</v>
      </c>
      <c r="C1602" s="406" t="s">
        <v>1054</v>
      </c>
      <c r="D1602" s="749">
        <v>17</v>
      </c>
      <c r="E1602" s="407"/>
      <c r="F1602" s="670">
        <f t="shared" si="16"/>
        <v>0</v>
      </c>
    </row>
    <row r="1603" spans="1:6">
      <c r="A1603" s="408"/>
      <c r="B1603" s="409"/>
      <c r="C1603" s="406"/>
      <c r="D1603" s="749"/>
      <c r="E1603" s="407"/>
      <c r="F1603" s="670"/>
    </row>
    <row r="1604" spans="1:6" ht="89.25">
      <c r="A1604" s="408">
        <v>34</v>
      </c>
      <c r="B1604" s="409" t="s">
        <v>2889</v>
      </c>
      <c r="C1604" s="406"/>
      <c r="D1604" s="749"/>
      <c r="E1604" s="407"/>
      <c r="F1604" s="670"/>
    </row>
    <row r="1605" spans="1:6">
      <c r="A1605" s="408"/>
      <c r="B1605" s="409" t="s">
        <v>2890</v>
      </c>
      <c r="C1605" s="406" t="s">
        <v>1054</v>
      </c>
      <c r="D1605" s="749">
        <v>92</v>
      </c>
      <c r="E1605" s="407"/>
      <c r="F1605" s="670">
        <f t="shared" si="16"/>
        <v>0</v>
      </c>
    </row>
    <row r="1606" spans="1:6">
      <c r="A1606" s="408"/>
      <c r="B1606" s="409" t="s">
        <v>2891</v>
      </c>
      <c r="C1606" s="406" t="s">
        <v>1054</v>
      </c>
      <c r="D1606" s="749">
        <v>68</v>
      </c>
      <c r="E1606" s="407"/>
      <c r="F1606" s="670">
        <f t="shared" si="16"/>
        <v>0</v>
      </c>
    </row>
    <row r="1607" spans="1:6">
      <c r="A1607" s="408"/>
      <c r="B1607" s="409" t="s">
        <v>2892</v>
      </c>
      <c r="C1607" s="406" t="s">
        <v>1054</v>
      </c>
      <c r="D1607" s="749">
        <v>120</v>
      </c>
      <c r="E1607" s="407"/>
      <c r="F1607" s="670">
        <f t="shared" si="16"/>
        <v>0</v>
      </c>
    </row>
    <row r="1608" spans="1:6">
      <c r="A1608" s="408"/>
      <c r="B1608" s="409" t="s">
        <v>2893</v>
      </c>
      <c r="C1608" s="406" t="s">
        <v>1054</v>
      </c>
      <c r="D1608" s="749">
        <v>102</v>
      </c>
      <c r="E1608" s="407"/>
      <c r="F1608" s="670">
        <f t="shared" si="16"/>
        <v>0</v>
      </c>
    </row>
    <row r="1609" spans="1:6">
      <c r="A1609" s="408"/>
      <c r="B1609" s="409" t="s">
        <v>2894</v>
      </c>
      <c r="C1609" s="406" t="s">
        <v>1054</v>
      </c>
      <c r="D1609" s="749">
        <v>52</v>
      </c>
      <c r="E1609" s="407"/>
      <c r="F1609" s="670">
        <f t="shared" si="16"/>
        <v>0</v>
      </c>
    </row>
    <row r="1610" spans="1:6">
      <c r="A1610" s="408"/>
      <c r="B1610" s="409" t="s">
        <v>2895</v>
      </c>
      <c r="C1610" s="406" t="s">
        <v>1054</v>
      </c>
      <c r="D1610" s="749">
        <v>5</v>
      </c>
      <c r="E1610" s="407"/>
      <c r="F1610" s="670">
        <f t="shared" si="16"/>
        <v>0</v>
      </c>
    </row>
    <row r="1611" spans="1:6">
      <c r="A1611" s="408"/>
      <c r="B1611" s="409"/>
      <c r="C1611" s="406"/>
      <c r="D1611" s="749"/>
      <c r="E1611" s="407"/>
      <c r="F1611" s="670"/>
    </row>
    <row r="1612" spans="1:6" ht="63.75">
      <c r="A1612" s="408">
        <v>35</v>
      </c>
      <c r="B1612" s="409" t="s">
        <v>2896</v>
      </c>
      <c r="C1612" s="406"/>
      <c r="D1612" s="749"/>
      <c r="E1612" s="407"/>
      <c r="F1612" s="670"/>
    </row>
    <row r="1613" spans="1:6">
      <c r="A1613" s="408"/>
      <c r="B1613" s="409" t="s">
        <v>2897</v>
      </c>
      <c r="C1613" s="406" t="s">
        <v>1054</v>
      </c>
      <c r="D1613" s="749">
        <v>25</v>
      </c>
      <c r="E1613" s="407"/>
      <c r="F1613" s="670">
        <f t="shared" si="16"/>
        <v>0</v>
      </c>
    </row>
    <row r="1614" spans="1:6">
      <c r="A1614" s="408"/>
      <c r="B1614" s="409" t="s">
        <v>2898</v>
      </c>
      <c r="C1614" s="406" t="s">
        <v>1054</v>
      </c>
      <c r="D1614" s="749">
        <v>30</v>
      </c>
      <c r="E1614" s="407"/>
      <c r="F1614" s="670">
        <f t="shared" ref="F1614:F1675" si="17">D1614*E1614</f>
        <v>0</v>
      </c>
    </row>
    <row r="1615" spans="1:6">
      <c r="A1615" s="408"/>
      <c r="B1615" s="409" t="s">
        <v>2899</v>
      </c>
      <c r="C1615" s="406" t="s">
        <v>1054</v>
      </c>
      <c r="D1615" s="749">
        <v>15</v>
      </c>
      <c r="E1615" s="407"/>
      <c r="F1615" s="670">
        <f t="shared" si="17"/>
        <v>0</v>
      </c>
    </row>
    <row r="1616" spans="1:6">
      <c r="A1616" s="408"/>
      <c r="B1616" s="409" t="s">
        <v>2900</v>
      </c>
      <c r="C1616" s="406" t="s">
        <v>1054</v>
      </c>
      <c r="D1616" s="749">
        <v>46</v>
      </c>
      <c r="E1616" s="407"/>
      <c r="F1616" s="670">
        <f t="shared" si="17"/>
        <v>0</v>
      </c>
    </row>
    <row r="1617" spans="1:6" ht="6" customHeight="1">
      <c r="A1617" s="408"/>
      <c r="B1617" s="409"/>
      <c r="C1617" s="406"/>
      <c r="D1617" s="749"/>
      <c r="E1617" s="407"/>
      <c r="F1617" s="670"/>
    </row>
    <row r="1618" spans="1:6" ht="51">
      <c r="A1618" s="408">
        <v>36</v>
      </c>
      <c r="B1618" s="409" t="s">
        <v>2901</v>
      </c>
      <c r="C1618" s="406"/>
      <c r="D1618" s="749"/>
      <c r="E1618" s="407"/>
      <c r="F1618" s="670"/>
    </row>
    <row r="1619" spans="1:6">
      <c r="A1619" s="408"/>
      <c r="B1619" s="409" t="s">
        <v>2902</v>
      </c>
      <c r="C1619" s="406"/>
      <c r="D1619" s="749"/>
      <c r="E1619" s="407"/>
      <c r="F1619" s="670"/>
    </row>
    <row r="1620" spans="1:6">
      <c r="A1620" s="408"/>
      <c r="B1620" s="409" t="s">
        <v>2903</v>
      </c>
      <c r="C1620" s="406" t="s">
        <v>1054</v>
      </c>
      <c r="D1620" s="752">
        <v>60</v>
      </c>
      <c r="E1620" s="407"/>
      <c r="F1620" s="670">
        <f t="shared" si="17"/>
        <v>0</v>
      </c>
    </row>
    <row r="1621" spans="1:6">
      <c r="A1621" s="408"/>
      <c r="B1621" s="409" t="s">
        <v>2904</v>
      </c>
      <c r="C1621" s="406" t="s">
        <v>1054</v>
      </c>
      <c r="D1621" s="752">
        <v>20</v>
      </c>
      <c r="E1621" s="407"/>
      <c r="F1621" s="670">
        <f t="shared" si="17"/>
        <v>0</v>
      </c>
    </row>
    <row r="1622" spans="1:6">
      <c r="A1622" s="408"/>
      <c r="B1622" s="409" t="s">
        <v>2905</v>
      </c>
      <c r="C1622" s="406" t="s">
        <v>1054</v>
      </c>
      <c r="D1622" s="752">
        <v>26</v>
      </c>
      <c r="E1622" s="407"/>
      <c r="F1622" s="670">
        <f t="shared" si="17"/>
        <v>0</v>
      </c>
    </row>
    <row r="1623" spans="1:6">
      <c r="A1623" s="408"/>
      <c r="B1623" s="409" t="s">
        <v>2906</v>
      </c>
      <c r="C1623" s="406" t="s">
        <v>1054</v>
      </c>
      <c r="D1623" s="752">
        <v>26</v>
      </c>
      <c r="E1623" s="407"/>
      <c r="F1623" s="670">
        <f t="shared" si="17"/>
        <v>0</v>
      </c>
    </row>
    <row r="1624" spans="1:6" ht="7.5" customHeight="1">
      <c r="A1624" s="408"/>
      <c r="B1624" s="409"/>
      <c r="C1624" s="406"/>
      <c r="D1624" s="749"/>
      <c r="E1624" s="407"/>
      <c r="F1624" s="670"/>
    </row>
    <row r="1625" spans="1:6" ht="63.75">
      <c r="A1625" s="408">
        <v>37</v>
      </c>
      <c r="B1625" s="409" t="s">
        <v>2907</v>
      </c>
      <c r="C1625" s="406"/>
      <c r="D1625" s="749"/>
      <c r="E1625" s="407"/>
      <c r="F1625" s="670"/>
    </row>
    <row r="1626" spans="1:6">
      <c r="A1626" s="408"/>
      <c r="B1626" s="409" t="s">
        <v>2908</v>
      </c>
      <c r="C1626" s="406" t="s">
        <v>1054</v>
      </c>
      <c r="D1626" s="749">
        <v>15</v>
      </c>
      <c r="E1626" s="407"/>
      <c r="F1626" s="670">
        <f t="shared" si="17"/>
        <v>0</v>
      </c>
    </row>
    <row r="1627" spans="1:6">
      <c r="A1627" s="408"/>
      <c r="B1627" s="409" t="s">
        <v>2909</v>
      </c>
      <c r="C1627" s="406" t="s">
        <v>1054</v>
      </c>
      <c r="D1627" s="749">
        <v>25</v>
      </c>
      <c r="E1627" s="407"/>
      <c r="F1627" s="670">
        <f t="shared" si="17"/>
        <v>0</v>
      </c>
    </row>
    <row r="1628" spans="1:6">
      <c r="A1628" s="408"/>
      <c r="B1628" s="409" t="s">
        <v>2910</v>
      </c>
      <c r="C1628" s="406" t="s">
        <v>1054</v>
      </c>
      <c r="D1628" s="749">
        <v>30</v>
      </c>
      <c r="E1628" s="407"/>
      <c r="F1628" s="670">
        <f t="shared" si="17"/>
        <v>0</v>
      </c>
    </row>
    <row r="1629" spans="1:6">
      <c r="A1629" s="408"/>
      <c r="B1629" s="409" t="s">
        <v>2911</v>
      </c>
      <c r="C1629" s="406" t="s">
        <v>1054</v>
      </c>
      <c r="D1629" s="749">
        <v>25</v>
      </c>
      <c r="E1629" s="407"/>
      <c r="F1629" s="670">
        <f t="shared" si="17"/>
        <v>0</v>
      </c>
    </row>
    <row r="1630" spans="1:6">
      <c r="A1630" s="408"/>
      <c r="B1630" s="409" t="s">
        <v>2912</v>
      </c>
      <c r="C1630" s="406" t="s">
        <v>1054</v>
      </c>
      <c r="D1630" s="749">
        <v>45</v>
      </c>
      <c r="E1630" s="407"/>
      <c r="F1630" s="670">
        <f t="shared" si="17"/>
        <v>0</v>
      </c>
    </row>
    <row r="1631" spans="1:6">
      <c r="A1631" s="408"/>
      <c r="B1631" s="409" t="s">
        <v>2913</v>
      </c>
      <c r="C1631" s="406" t="s">
        <v>1054</v>
      </c>
      <c r="D1631" s="749">
        <v>6</v>
      </c>
      <c r="E1631" s="407"/>
      <c r="F1631" s="670">
        <f t="shared" si="17"/>
        <v>0</v>
      </c>
    </row>
    <row r="1632" spans="1:6" ht="9" customHeight="1">
      <c r="A1632" s="408"/>
      <c r="B1632" s="409"/>
      <c r="C1632" s="406"/>
      <c r="D1632" s="749"/>
      <c r="E1632" s="407"/>
      <c r="F1632" s="670"/>
    </row>
    <row r="1633" spans="1:6" ht="51">
      <c r="A1633" s="408">
        <v>38</v>
      </c>
      <c r="B1633" s="409" t="s">
        <v>2914</v>
      </c>
      <c r="C1633" s="406"/>
      <c r="D1633" s="749"/>
      <c r="E1633" s="407"/>
      <c r="F1633" s="670"/>
    </row>
    <row r="1634" spans="1:6">
      <c r="A1634" s="408"/>
      <c r="B1634" s="409" t="s">
        <v>2902</v>
      </c>
      <c r="C1634" s="406"/>
      <c r="D1634" s="749"/>
      <c r="E1634" s="407"/>
      <c r="F1634" s="670"/>
    </row>
    <row r="1635" spans="1:6">
      <c r="A1635" s="408"/>
      <c r="B1635" s="409" t="s">
        <v>2915</v>
      </c>
      <c r="C1635" s="406" t="s">
        <v>1054</v>
      </c>
      <c r="D1635" s="749">
        <v>55</v>
      </c>
      <c r="E1635" s="407"/>
      <c r="F1635" s="670">
        <f t="shared" si="17"/>
        <v>0</v>
      </c>
    </row>
    <row r="1636" spans="1:6">
      <c r="A1636" s="408"/>
      <c r="B1636" s="409" t="s">
        <v>2916</v>
      </c>
      <c r="C1636" s="406" t="s">
        <v>1054</v>
      </c>
      <c r="D1636" s="749">
        <v>15</v>
      </c>
      <c r="E1636" s="407"/>
      <c r="F1636" s="670">
        <f t="shared" si="17"/>
        <v>0</v>
      </c>
    </row>
    <row r="1637" spans="1:6">
      <c r="A1637" s="408"/>
      <c r="B1637" s="409" t="s">
        <v>2917</v>
      </c>
      <c r="C1637" s="406" t="s">
        <v>1054</v>
      </c>
      <c r="D1637" s="749">
        <v>10</v>
      </c>
      <c r="E1637" s="407"/>
      <c r="F1637" s="670">
        <f t="shared" si="17"/>
        <v>0</v>
      </c>
    </row>
    <row r="1638" spans="1:6" ht="9.75" customHeight="1">
      <c r="A1638" s="408"/>
      <c r="B1638" s="409"/>
      <c r="C1638" s="406"/>
      <c r="D1638" s="749"/>
      <c r="E1638" s="407"/>
      <c r="F1638" s="670"/>
    </row>
    <row r="1639" spans="1:6" ht="114.75">
      <c r="A1639" s="408">
        <v>39</v>
      </c>
      <c r="B1639" s="409" t="s">
        <v>2918</v>
      </c>
      <c r="C1639" s="406"/>
      <c r="D1639" s="749"/>
      <c r="E1639" s="407"/>
      <c r="F1639" s="670"/>
    </row>
    <row r="1640" spans="1:6">
      <c r="A1640" s="408"/>
      <c r="B1640" s="409" t="s">
        <v>2744</v>
      </c>
      <c r="C1640" s="406" t="s">
        <v>1054</v>
      </c>
      <c r="D1640" s="749">
        <v>10</v>
      </c>
      <c r="E1640" s="407"/>
      <c r="F1640" s="670">
        <f t="shared" si="17"/>
        <v>0</v>
      </c>
    </row>
    <row r="1641" spans="1:6">
      <c r="A1641" s="408"/>
      <c r="B1641" s="409" t="s">
        <v>2919</v>
      </c>
      <c r="C1641" s="406" t="s">
        <v>1054</v>
      </c>
      <c r="D1641" s="749">
        <v>45</v>
      </c>
      <c r="E1641" s="407"/>
      <c r="F1641" s="670">
        <f t="shared" si="17"/>
        <v>0</v>
      </c>
    </row>
    <row r="1642" spans="1:6" ht="7.5" customHeight="1">
      <c r="A1642" s="408"/>
      <c r="B1642" s="409"/>
      <c r="C1642" s="406"/>
      <c r="D1642" s="749"/>
      <c r="E1642" s="407"/>
      <c r="F1642" s="670"/>
    </row>
    <row r="1643" spans="1:6" ht="78.75" customHeight="1">
      <c r="A1643" s="408">
        <v>40</v>
      </c>
      <c r="B1643" s="409" t="s">
        <v>2920</v>
      </c>
      <c r="C1643" s="406"/>
      <c r="D1643" s="749"/>
      <c r="E1643" s="407"/>
      <c r="F1643" s="670"/>
    </row>
    <row r="1644" spans="1:6">
      <c r="A1644" s="408"/>
      <c r="B1644" s="409" t="s">
        <v>2921</v>
      </c>
      <c r="C1644" s="406" t="s">
        <v>1054</v>
      </c>
      <c r="D1644" s="749">
        <v>245</v>
      </c>
      <c r="E1644" s="407"/>
      <c r="F1644" s="670">
        <f t="shared" si="17"/>
        <v>0</v>
      </c>
    </row>
    <row r="1645" spans="1:6">
      <c r="A1645" s="408"/>
      <c r="B1645" s="409" t="s">
        <v>2744</v>
      </c>
      <c r="C1645" s="406" t="s">
        <v>1054</v>
      </c>
      <c r="D1645" s="749">
        <v>147</v>
      </c>
      <c r="E1645" s="407"/>
      <c r="F1645" s="670">
        <f t="shared" si="17"/>
        <v>0</v>
      </c>
    </row>
    <row r="1646" spans="1:6">
      <c r="A1646" s="408"/>
      <c r="B1646" s="409" t="s">
        <v>2919</v>
      </c>
      <c r="C1646" s="406" t="s">
        <v>1054</v>
      </c>
      <c r="D1646" s="749">
        <v>105</v>
      </c>
      <c r="E1646" s="407"/>
      <c r="F1646" s="670">
        <f t="shared" si="17"/>
        <v>0</v>
      </c>
    </row>
    <row r="1647" spans="1:6">
      <c r="A1647" s="408"/>
      <c r="B1647" s="409" t="s">
        <v>2922</v>
      </c>
      <c r="C1647" s="406" t="s">
        <v>1054</v>
      </c>
      <c r="D1647" s="749">
        <v>10</v>
      </c>
      <c r="E1647" s="407"/>
      <c r="F1647" s="670">
        <f t="shared" si="17"/>
        <v>0</v>
      </c>
    </row>
    <row r="1648" spans="1:6" ht="7.5" customHeight="1">
      <c r="A1648" s="408"/>
      <c r="B1648" s="409"/>
      <c r="C1648" s="406"/>
      <c r="D1648" s="749"/>
      <c r="E1648" s="407"/>
      <c r="F1648" s="670"/>
    </row>
    <row r="1649" spans="1:6" ht="76.5">
      <c r="A1649" s="408">
        <v>41</v>
      </c>
      <c r="B1649" s="409" t="s">
        <v>2923</v>
      </c>
      <c r="C1649" s="406"/>
      <c r="D1649" s="749"/>
      <c r="E1649" s="407"/>
      <c r="F1649" s="670"/>
    </row>
    <row r="1650" spans="1:6">
      <c r="A1650" s="408"/>
      <c r="B1650" s="409" t="s">
        <v>2924</v>
      </c>
      <c r="C1650" s="406" t="s">
        <v>30</v>
      </c>
      <c r="D1650" s="749">
        <v>12</v>
      </c>
      <c r="E1650" s="407"/>
      <c r="F1650" s="670">
        <f t="shared" si="17"/>
        <v>0</v>
      </c>
    </row>
    <row r="1651" spans="1:6">
      <c r="A1651" s="408"/>
      <c r="B1651" s="409" t="s">
        <v>2925</v>
      </c>
      <c r="C1651" s="406" t="s">
        <v>30</v>
      </c>
      <c r="D1651" s="749">
        <v>10</v>
      </c>
      <c r="E1651" s="407"/>
      <c r="F1651" s="670">
        <f t="shared" si="17"/>
        <v>0</v>
      </c>
    </row>
    <row r="1652" spans="1:6">
      <c r="A1652" s="408"/>
      <c r="B1652" s="409" t="s">
        <v>2926</v>
      </c>
      <c r="C1652" s="406" t="s">
        <v>30</v>
      </c>
      <c r="D1652" s="749">
        <v>10</v>
      </c>
      <c r="E1652" s="407"/>
      <c r="F1652" s="670">
        <f t="shared" si="17"/>
        <v>0</v>
      </c>
    </row>
    <row r="1653" spans="1:6">
      <c r="A1653" s="408"/>
      <c r="B1653" s="409" t="s">
        <v>2927</v>
      </c>
      <c r="C1653" s="406" t="s">
        <v>30</v>
      </c>
      <c r="D1653" s="749">
        <v>3</v>
      </c>
      <c r="E1653" s="407"/>
      <c r="F1653" s="670">
        <f t="shared" si="17"/>
        <v>0</v>
      </c>
    </row>
    <row r="1654" spans="1:6">
      <c r="A1654" s="408"/>
      <c r="B1654" s="409" t="s">
        <v>2928</v>
      </c>
      <c r="C1654" s="406" t="s">
        <v>30</v>
      </c>
      <c r="D1654" s="749">
        <v>1</v>
      </c>
      <c r="E1654" s="407"/>
      <c r="F1654" s="670">
        <f t="shared" si="17"/>
        <v>0</v>
      </c>
    </row>
    <row r="1655" spans="1:6" ht="8.25" customHeight="1">
      <c r="A1655" s="408"/>
      <c r="B1655" s="409"/>
      <c r="C1655" s="406"/>
      <c r="D1655" s="749"/>
      <c r="E1655" s="407"/>
      <c r="F1655" s="670"/>
    </row>
    <row r="1656" spans="1:6" ht="38.25">
      <c r="A1656" s="408">
        <v>42</v>
      </c>
      <c r="B1656" s="409" t="s">
        <v>2929</v>
      </c>
      <c r="C1656" s="406" t="s">
        <v>30</v>
      </c>
      <c r="D1656" s="749">
        <v>1</v>
      </c>
      <c r="E1656" s="407"/>
      <c r="F1656" s="670">
        <f t="shared" si="17"/>
        <v>0</v>
      </c>
    </row>
    <row r="1657" spans="1:6" ht="11.25" customHeight="1">
      <c r="A1657" s="408"/>
      <c r="B1657" s="409"/>
      <c r="C1657" s="406"/>
      <c r="D1657" s="749"/>
      <c r="E1657" s="407"/>
      <c r="F1657" s="670"/>
    </row>
    <row r="1658" spans="1:6" ht="78.75" customHeight="1">
      <c r="A1658" s="408">
        <v>43</v>
      </c>
      <c r="B1658" s="409" t="s">
        <v>2930</v>
      </c>
      <c r="C1658" s="406" t="s">
        <v>30</v>
      </c>
      <c r="D1658" s="749">
        <v>3</v>
      </c>
      <c r="E1658" s="407"/>
      <c r="F1658" s="670">
        <f t="shared" si="17"/>
        <v>0</v>
      </c>
    </row>
    <row r="1659" spans="1:6" ht="9.75" customHeight="1">
      <c r="A1659" s="408"/>
      <c r="B1659" s="409"/>
      <c r="C1659" s="406"/>
      <c r="D1659" s="749"/>
      <c r="E1659" s="407"/>
      <c r="F1659" s="670"/>
    </row>
    <row r="1660" spans="1:6" ht="63.75">
      <c r="A1660" s="408">
        <v>44</v>
      </c>
      <c r="B1660" s="409" t="s">
        <v>2931</v>
      </c>
      <c r="C1660" s="406"/>
      <c r="D1660" s="749"/>
      <c r="E1660" s="407"/>
      <c r="F1660" s="670"/>
    </row>
    <row r="1661" spans="1:6">
      <c r="A1661" s="408"/>
      <c r="B1661" s="409" t="s">
        <v>2932</v>
      </c>
      <c r="C1661" s="406" t="s">
        <v>30</v>
      </c>
      <c r="D1661" s="749">
        <v>4</v>
      </c>
      <c r="E1661" s="407"/>
      <c r="F1661" s="670">
        <f t="shared" si="17"/>
        <v>0</v>
      </c>
    </row>
    <row r="1662" spans="1:6" ht="9" customHeight="1">
      <c r="A1662" s="408"/>
      <c r="B1662" s="409"/>
      <c r="C1662" s="406"/>
      <c r="D1662" s="749"/>
      <c r="E1662" s="407"/>
      <c r="F1662" s="670"/>
    </row>
    <row r="1663" spans="1:6" ht="38.25">
      <c r="A1663" s="408">
        <v>45</v>
      </c>
      <c r="B1663" s="409" t="s">
        <v>2933</v>
      </c>
      <c r="C1663" s="406"/>
      <c r="D1663" s="749"/>
      <c r="E1663" s="407"/>
      <c r="F1663" s="670"/>
    </row>
    <row r="1664" spans="1:6">
      <c r="A1664" s="408"/>
      <c r="B1664" s="409" t="s">
        <v>2934</v>
      </c>
      <c r="C1664" s="406" t="s">
        <v>30</v>
      </c>
      <c r="D1664" s="749">
        <v>4</v>
      </c>
      <c r="E1664" s="407"/>
      <c r="F1664" s="670">
        <f t="shared" si="17"/>
        <v>0</v>
      </c>
    </row>
    <row r="1665" spans="1:6">
      <c r="A1665" s="408"/>
      <c r="B1665" s="409"/>
      <c r="C1665" s="406"/>
      <c r="D1665" s="749"/>
      <c r="E1665" s="407"/>
      <c r="F1665" s="670"/>
    </row>
    <row r="1666" spans="1:6" ht="51">
      <c r="A1666" s="408">
        <v>46</v>
      </c>
      <c r="B1666" s="409" t="s">
        <v>2935</v>
      </c>
      <c r="C1666" s="406"/>
      <c r="D1666" s="749"/>
      <c r="E1666" s="407"/>
      <c r="F1666" s="670"/>
    </row>
    <row r="1667" spans="1:6">
      <c r="A1667" s="408"/>
      <c r="B1667" s="409" t="s">
        <v>2936</v>
      </c>
      <c r="C1667" s="406" t="s">
        <v>91</v>
      </c>
      <c r="D1667" s="749">
        <v>6</v>
      </c>
      <c r="E1667" s="407"/>
      <c r="F1667" s="670">
        <f t="shared" si="17"/>
        <v>0</v>
      </c>
    </row>
    <row r="1668" spans="1:6">
      <c r="A1668" s="408"/>
      <c r="B1668" s="409"/>
      <c r="C1668" s="406"/>
      <c r="D1668" s="749"/>
      <c r="E1668" s="407"/>
      <c r="F1668" s="670"/>
    </row>
    <row r="1669" spans="1:6">
      <c r="A1669" s="408"/>
      <c r="B1669" s="409"/>
      <c r="C1669" s="406"/>
      <c r="D1669" s="749"/>
      <c r="E1669" s="407"/>
      <c r="F1669" s="670"/>
    </row>
    <row r="1670" spans="1:6" ht="38.25">
      <c r="A1670" s="408">
        <v>47</v>
      </c>
      <c r="B1670" s="409" t="s">
        <v>2937</v>
      </c>
      <c r="C1670" s="406"/>
      <c r="D1670" s="749"/>
      <c r="E1670" s="407"/>
      <c r="F1670" s="670"/>
    </row>
    <row r="1671" spans="1:6">
      <c r="A1671" s="408"/>
      <c r="B1671" s="409" t="s">
        <v>2938</v>
      </c>
      <c r="C1671" s="406" t="s">
        <v>30</v>
      </c>
      <c r="D1671" s="749">
        <v>12</v>
      </c>
      <c r="E1671" s="407"/>
      <c r="F1671" s="670">
        <f t="shared" si="17"/>
        <v>0</v>
      </c>
    </row>
    <row r="1672" spans="1:6">
      <c r="A1672" s="408"/>
      <c r="B1672" s="409" t="s">
        <v>2939</v>
      </c>
      <c r="C1672" s="406" t="s">
        <v>30</v>
      </c>
      <c r="D1672" s="749">
        <v>2</v>
      </c>
      <c r="E1672" s="407"/>
      <c r="F1672" s="670">
        <f t="shared" si="17"/>
        <v>0</v>
      </c>
    </row>
    <row r="1673" spans="1:6">
      <c r="A1673" s="408"/>
      <c r="B1673" s="409"/>
      <c r="C1673" s="406"/>
      <c r="D1673" s="749"/>
      <c r="E1673" s="407"/>
      <c r="F1673" s="670"/>
    </row>
    <row r="1674" spans="1:6" ht="38.25">
      <c r="A1674" s="408">
        <v>48</v>
      </c>
      <c r="B1674" s="409" t="s">
        <v>2940</v>
      </c>
      <c r="C1674" s="406"/>
      <c r="D1674" s="749"/>
      <c r="E1674" s="407"/>
      <c r="F1674" s="670"/>
    </row>
    <row r="1675" spans="1:6">
      <c r="A1675" s="408"/>
      <c r="B1675" s="409" t="s">
        <v>2941</v>
      </c>
      <c r="C1675" s="406" t="s">
        <v>30</v>
      </c>
      <c r="D1675" s="749">
        <v>2</v>
      </c>
      <c r="E1675" s="407"/>
      <c r="F1675" s="670">
        <f t="shared" si="17"/>
        <v>0</v>
      </c>
    </row>
    <row r="1676" spans="1:6">
      <c r="A1676" s="408"/>
      <c r="B1676" s="409"/>
      <c r="C1676" s="406"/>
      <c r="D1676" s="749"/>
      <c r="E1676" s="407"/>
      <c r="F1676" s="670"/>
    </row>
    <row r="1677" spans="1:6" ht="25.5">
      <c r="A1677" s="408">
        <v>49</v>
      </c>
      <c r="B1677" s="409" t="s">
        <v>2942</v>
      </c>
      <c r="C1677" s="406"/>
      <c r="D1677" s="749"/>
      <c r="E1677" s="407"/>
      <c r="F1677" s="670"/>
    </row>
    <row r="1678" spans="1:6">
      <c r="A1678" s="408"/>
      <c r="B1678" s="409" t="s">
        <v>2941</v>
      </c>
      <c r="C1678" s="406" t="s">
        <v>30</v>
      </c>
      <c r="D1678" s="749">
        <v>2</v>
      </c>
      <c r="E1678" s="407"/>
      <c r="F1678" s="670">
        <f t="shared" ref="F1678:F1737" si="18">D1678*E1678</f>
        <v>0</v>
      </c>
    </row>
    <row r="1679" spans="1:6">
      <c r="A1679" s="408"/>
      <c r="B1679" s="409"/>
      <c r="C1679" s="406"/>
      <c r="D1679" s="749"/>
      <c r="E1679" s="407"/>
      <c r="F1679" s="670"/>
    </row>
    <row r="1680" spans="1:6" ht="25.5">
      <c r="A1680" s="408">
        <v>50</v>
      </c>
      <c r="B1680" s="409" t="s">
        <v>2943</v>
      </c>
      <c r="C1680" s="406"/>
      <c r="D1680" s="749"/>
      <c r="E1680" s="407"/>
      <c r="F1680" s="670"/>
    </row>
    <row r="1681" spans="1:6">
      <c r="A1681" s="408"/>
      <c r="B1681" s="409" t="s">
        <v>2944</v>
      </c>
      <c r="C1681" s="406" t="s">
        <v>2945</v>
      </c>
      <c r="D1681" s="749">
        <v>78</v>
      </c>
      <c r="E1681" s="407"/>
      <c r="F1681" s="670">
        <f t="shared" si="18"/>
        <v>0</v>
      </c>
    </row>
    <row r="1682" spans="1:6">
      <c r="A1682" s="408"/>
      <c r="B1682" s="409" t="s">
        <v>2946</v>
      </c>
      <c r="C1682" s="406" t="s">
        <v>30</v>
      </c>
      <c r="D1682" s="749">
        <v>9</v>
      </c>
      <c r="E1682" s="407"/>
      <c r="F1682" s="670">
        <f t="shared" si="18"/>
        <v>0</v>
      </c>
    </row>
    <row r="1683" spans="1:6">
      <c r="A1683" s="408"/>
      <c r="B1683" s="409" t="s">
        <v>2947</v>
      </c>
      <c r="C1683" s="406" t="s">
        <v>30</v>
      </c>
      <c r="D1683" s="749">
        <v>2</v>
      </c>
      <c r="E1683" s="407"/>
      <c r="F1683" s="670">
        <f t="shared" si="18"/>
        <v>0</v>
      </c>
    </row>
    <row r="1684" spans="1:6">
      <c r="A1684" s="408"/>
      <c r="B1684" s="409"/>
      <c r="C1684" s="406"/>
      <c r="D1684" s="749"/>
      <c r="E1684" s="407"/>
      <c r="F1684" s="670"/>
    </row>
    <row r="1685" spans="1:6" ht="102">
      <c r="A1685" s="408">
        <v>51</v>
      </c>
      <c r="B1685" s="409" t="s">
        <v>2948</v>
      </c>
      <c r="C1685" s="406"/>
      <c r="D1685" s="749"/>
      <c r="E1685" s="407"/>
      <c r="F1685" s="670"/>
    </row>
    <row r="1686" spans="1:6">
      <c r="A1686" s="408"/>
      <c r="B1686" s="409" t="s">
        <v>2949</v>
      </c>
      <c r="C1686" s="406" t="s">
        <v>30</v>
      </c>
      <c r="D1686" s="749">
        <v>2</v>
      </c>
      <c r="E1686" s="407"/>
      <c r="F1686" s="670">
        <f t="shared" si="18"/>
        <v>0</v>
      </c>
    </row>
    <row r="1687" spans="1:6">
      <c r="A1687" s="408"/>
      <c r="B1687" s="409"/>
      <c r="C1687" s="406"/>
      <c r="D1687" s="749"/>
      <c r="E1687" s="407"/>
      <c r="F1687" s="670"/>
    </row>
    <row r="1688" spans="1:6" ht="114.75">
      <c r="A1688" s="408">
        <v>52</v>
      </c>
      <c r="B1688" s="409" t="s">
        <v>2950</v>
      </c>
      <c r="C1688" s="406"/>
      <c r="D1688" s="749"/>
      <c r="E1688" s="407"/>
      <c r="F1688" s="670"/>
    </row>
    <row r="1689" spans="1:6">
      <c r="A1689" s="408"/>
      <c r="B1689" s="409" t="s">
        <v>2951</v>
      </c>
      <c r="C1689" s="406" t="s">
        <v>30</v>
      </c>
      <c r="D1689" s="749">
        <v>2</v>
      </c>
      <c r="E1689" s="407"/>
      <c r="F1689" s="670">
        <f t="shared" si="18"/>
        <v>0</v>
      </c>
    </row>
    <row r="1690" spans="1:6">
      <c r="A1690" s="408"/>
      <c r="B1690" s="409" t="s">
        <v>2952</v>
      </c>
      <c r="C1690" s="406" t="s">
        <v>30</v>
      </c>
      <c r="D1690" s="749">
        <v>2</v>
      </c>
      <c r="E1690" s="407"/>
      <c r="F1690" s="670">
        <f t="shared" si="18"/>
        <v>0</v>
      </c>
    </row>
    <row r="1691" spans="1:6">
      <c r="A1691" s="408"/>
      <c r="B1691" s="409"/>
      <c r="C1691" s="406"/>
      <c r="D1691" s="749"/>
      <c r="E1691" s="407"/>
      <c r="F1691" s="670"/>
    </row>
    <row r="1692" spans="1:6" ht="38.25">
      <c r="A1692" s="408">
        <v>53</v>
      </c>
      <c r="B1692" s="409" t="s">
        <v>2953</v>
      </c>
      <c r="C1692" s="406"/>
      <c r="D1692" s="749"/>
      <c r="E1692" s="407"/>
      <c r="F1692" s="670"/>
    </row>
    <row r="1693" spans="1:6">
      <c r="A1693" s="408"/>
      <c r="B1693" s="409" t="s">
        <v>2954</v>
      </c>
      <c r="C1693" s="406" t="s">
        <v>30</v>
      </c>
      <c r="D1693" s="749">
        <v>1</v>
      </c>
      <c r="E1693" s="407"/>
      <c r="F1693" s="670">
        <f t="shared" si="18"/>
        <v>0</v>
      </c>
    </row>
    <row r="1694" spans="1:6">
      <c r="A1694" s="408"/>
      <c r="B1694" s="409"/>
      <c r="C1694" s="406"/>
      <c r="D1694" s="749"/>
      <c r="E1694" s="407"/>
      <c r="F1694" s="670"/>
    </row>
    <row r="1695" spans="1:6" ht="63.75">
      <c r="A1695" s="408">
        <v>54</v>
      </c>
      <c r="B1695" s="409" t="s">
        <v>2955</v>
      </c>
      <c r="C1695" s="406" t="s">
        <v>30</v>
      </c>
      <c r="D1695" s="749">
        <v>1</v>
      </c>
      <c r="E1695" s="407"/>
      <c r="F1695" s="670">
        <f t="shared" si="18"/>
        <v>0</v>
      </c>
    </row>
    <row r="1696" spans="1:6" ht="38.25">
      <c r="A1696" s="408"/>
      <c r="B1696" s="409" t="s">
        <v>2956</v>
      </c>
      <c r="C1696" s="406" t="s">
        <v>30</v>
      </c>
      <c r="D1696" s="749">
        <v>1</v>
      </c>
      <c r="E1696" s="407"/>
      <c r="F1696" s="670">
        <f t="shared" si="18"/>
        <v>0</v>
      </c>
    </row>
    <row r="1697" spans="1:6">
      <c r="A1697" s="408"/>
      <c r="B1697" s="409" t="s">
        <v>2957</v>
      </c>
      <c r="C1697" s="406" t="s">
        <v>30</v>
      </c>
      <c r="D1697" s="749">
        <v>1</v>
      </c>
      <c r="E1697" s="407"/>
      <c r="F1697" s="670">
        <f t="shared" si="18"/>
        <v>0</v>
      </c>
    </row>
    <row r="1698" spans="1:6">
      <c r="A1698" s="408"/>
      <c r="B1698" s="409"/>
      <c r="C1698" s="406"/>
      <c r="D1698" s="749"/>
      <c r="E1698" s="407"/>
      <c r="F1698" s="670"/>
    </row>
    <row r="1699" spans="1:6" ht="25.5">
      <c r="A1699" s="408">
        <v>55</v>
      </c>
      <c r="B1699" s="409" t="s">
        <v>2958</v>
      </c>
      <c r="C1699" s="406"/>
      <c r="D1699" s="749"/>
      <c r="E1699" s="407"/>
      <c r="F1699" s="670"/>
    </row>
    <row r="1700" spans="1:6" ht="38.25">
      <c r="A1700" s="408"/>
      <c r="B1700" s="409" t="s">
        <v>2959</v>
      </c>
      <c r="C1700" s="406" t="s">
        <v>30</v>
      </c>
      <c r="D1700" s="749">
        <v>2</v>
      </c>
      <c r="E1700" s="407"/>
      <c r="F1700" s="670">
        <f t="shared" si="18"/>
        <v>0</v>
      </c>
    </row>
    <row r="1701" spans="1:6" ht="38.25">
      <c r="A1701" s="408"/>
      <c r="B1701" s="409" t="s">
        <v>2960</v>
      </c>
      <c r="C1701" s="406" t="s">
        <v>30</v>
      </c>
      <c r="D1701" s="749">
        <v>1</v>
      </c>
      <c r="E1701" s="407"/>
      <c r="F1701" s="670">
        <f t="shared" si="18"/>
        <v>0</v>
      </c>
    </row>
    <row r="1702" spans="1:6" ht="25.5">
      <c r="A1702" s="408"/>
      <c r="B1702" s="409" t="s">
        <v>2961</v>
      </c>
      <c r="C1702" s="406" t="s">
        <v>30</v>
      </c>
      <c r="D1702" s="749">
        <v>2</v>
      </c>
      <c r="E1702" s="407"/>
      <c r="F1702" s="670">
        <f t="shared" si="18"/>
        <v>0</v>
      </c>
    </row>
    <row r="1703" spans="1:6">
      <c r="A1703" s="408"/>
      <c r="B1703" s="409"/>
      <c r="C1703" s="406"/>
      <c r="D1703" s="749"/>
      <c r="E1703" s="407"/>
      <c r="F1703" s="670"/>
    </row>
    <row r="1704" spans="1:6" ht="63.75">
      <c r="A1704" s="408">
        <v>56</v>
      </c>
      <c r="B1704" s="409" t="s">
        <v>2962</v>
      </c>
      <c r="C1704" s="406"/>
      <c r="D1704" s="749"/>
      <c r="E1704" s="407"/>
      <c r="F1704" s="670"/>
    </row>
    <row r="1705" spans="1:6">
      <c r="A1705" s="408"/>
      <c r="B1705" s="409" t="s">
        <v>2963</v>
      </c>
      <c r="C1705" s="406" t="s">
        <v>1054</v>
      </c>
      <c r="D1705" s="749">
        <v>10</v>
      </c>
      <c r="E1705" s="407"/>
      <c r="F1705" s="670">
        <f t="shared" si="18"/>
        <v>0</v>
      </c>
    </row>
    <row r="1706" spans="1:6">
      <c r="A1706" s="408"/>
      <c r="B1706" s="409" t="s">
        <v>2964</v>
      </c>
      <c r="C1706" s="406" t="s">
        <v>1054</v>
      </c>
      <c r="D1706" s="749">
        <v>4</v>
      </c>
      <c r="E1706" s="407"/>
      <c r="F1706" s="670">
        <f t="shared" si="18"/>
        <v>0</v>
      </c>
    </row>
    <row r="1707" spans="1:6">
      <c r="A1707" s="408"/>
      <c r="B1707" s="409"/>
      <c r="C1707" s="406"/>
      <c r="D1707" s="749"/>
      <c r="E1707" s="407"/>
      <c r="F1707" s="670"/>
    </row>
    <row r="1708" spans="1:6" ht="69.75" customHeight="1">
      <c r="A1708" s="408">
        <v>57</v>
      </c>
      <c r="B1708" s="409" t="s">
        <v>2965</v>
      </c>
      <c r="C1708" s="406"/>
      <c r="D1708" s="749"/>
      <c r="E1708" s="407"/>
      <c r="F1708" s="670"/>
    </row>
    <row r="1709" spans="1:6">
      <c r="A1709" s="408"/>
      <c r="B1709" s="409" t="s">
        <v>2966</v>
      </c>
      <c r="C1709" s="406" t="s">
        <v>30</v>
      </c>
      <c r="D1709" s="749">
        <v>1</v>
      </c>
      <c r="E1709" s="407"/>
      <c r="F1709" s="670">
        <f t="shared" si="18"/>
        <v>0</v>
      </c>
    </row>
    <row r="1710" spans="1:6">
      <c r="A1710" s="408"/>
      <c r="B1710" s="409"/>
      <c r="C1710" s="406"/>
      <c r="D1710" s="749"/>
      <c r="E1710" s="407"/>
      <c r="F1710" s="670"/>
    </row>
    <row r="1711" spans="1:6" ht="156" customHeight="1">
      <c r="A1711" s="408">
        <v>58</v>
      </c>
      <c r="B1711" s="409" t="s">
        <v>2967</v>
      </c>
      <c r="C1711" s="406"/>
      <c r="D1711" s="749"/>
      <c r="E1711" s="407"/>
      <c r="F1711" s="670"/>
    </row>
    <row r="1712" spans="1:6">
      <c r="A1712" s="408"/>
      <c r="B1712" s="409" t="s">
        <v>2968</v>
      </c>
      <c r="C1712" s="406"/>
      <c r="D1712" s="749"/>
      <c r="E1712" s="407"/>
      <c r="F1712" s="670"/>
    </row>
    <row r="1713" spans="1:6">
      <c r="A1713" s="408"/>
      <c r="B1713" s="409" t="s">
        <v>2969</v>
      </c>
      <c r="C1713" s="406" t="s">
        <v>30</v>
      </c>
      <c r="D1713" s="749">
        <v>2</v>
      </c>
      <c r="E1713" s="407"/>
      <c r="F1713" s="670">
        <f t="shared" si="18"/>
        <v>0</v>
      </c>
    </row>
    <row r="1714" spans="1:6">
      <c r="A1714" s="408"/>
      <c r="B1714" s="409" t="s">
        <v>2103</v>
      </c>
      <c r="C1714" s="406" t="s">
        <v>30</v>
      </c>
      <c r="D1714" s="749">
        <v>2</v>
      </c>
      <c r="E1714" s="407"/>
      <c r="F1714" s="670">
        <f t="shared" si="18"/>
        <v>0</v>
      </c>
    </row>
    <row r="1715" spans="1:6">
      <c r="A1715" s="408"/>
      <c r="B1715" s="409" t="s">
        <v>2970</v>
      </c>
      <c r="C1715" s="406" t="s">
        <v>30</v>
      </c>
      <c r="D1715" s="749">
        <v>5</v>
      </c>
      <c r="E1715" s="407"/>
      <c r="F1715" s="670">
        <f t="shared" si="18"/>
        <v>0</v>
      </c>
    </row>
    <row r="1716" spans="1:6">
      <c r="A1716" s="408"/>
      <c r="B1716" s="409"/>
      <c r="C1716" s="406"/>
      <c r="D1716" s="749"/>
      <c r="E1716" s="407"/>
      <c r="F1716" s="670"/>
    </row>
    <row r="1717" spans="1:6" ht="78.75" customHeight="1">
      <c r="A1717" s="408">
        <v>59</v>
      </c>
      <c r="B1717" s="409" t="s">
        <v>2971</v>
      </c>
      <c r="C1717" s="406"/>
      <c r="D1717" s="749"/>
      <c r="E1717" s="407"/>
      <c r="F1717" s="670"/>
    </row>
    <row r="1718" spans="1:6">
      <c r="A1718" s="408"/>
      <c r="B1718" s="409" t="s">
        <v>2972</v>
      </c>
      <c r="C1718" s="406"/>
      <c r="D1718" s="749"/>
      <c r="E1718" s="407"/>
      <c r="F1718" s="670"/>
    </row>
    <row r="1719" spans="1:6">
      <c r="A1719" s="408"/>
      <c r="B1719" s="409" t="s">
        <v>2973</v>
      </c>
      <c r="C1719" s="406" t="s">
        <v>30</v>
      </c>
      <c r="D1719" s="749">
        <v>1</v>
      </c>
      <c r="E1719" s="407"/>
      <c r="F1719" s="670">
        <f t="shared" si="18"/>
        <v>0</v>
      </c>
    </row>
    <row r="1720" spans="1:6">
      <c r="A1720" s="408"/>
      <c r="B1720" s="409"/>
      <c r="C1720" s="406"/>
      <c r="D1720" s="749"/>
      <c r="E1720" s="407"/>
      <c r="F1720" s="670"/>
    </row>
    <row r="1721" spans="1:6" ht="38.25">
      <c r="A1721" s="408">
        <v>60</v>
      </c>
      <c r="B1721" s="409" t="s">
        <v>2974</v>
      </c>
      <c r="C1721" s="406"/>
      <c r="D1721" s="749"/>
      <c r="E1721" s="407"/>
      <c r="F1721" s="670"/>
    </row>
    <row r="1722" spans="1:6">
      <c r="A1722" s="408"/>
      <c r="B1722" s="409" t="s">
        <v>2975</v>
      </c>
      <c r="C1722" s="406"/>
      <c r="D1722" s="749"/>
      <c r="E1722" s="407"/>
      <c r="F1722" s="670"/>
    </row>
    <row r="1723" spans="1:6">
      <c r="A1723" s="408"/>
      <c r="B1723" s="409" t="s">
        <v>2976</v>
      </c>
      <c r="C1723" s="406"/>
      <c r="D1723" s="749"/>
      <c r="E1723" s="407"/>
      <c r="F1723" s="670"/>
    </row>
    <row r="1724" spans="1:6">
      <c r="A1724" s="408"/>
      <c r="B1724" s="409" t="s">
        <v>2977</v>
      </c>
      <c r="C1724" s="406"/>
      <c r="D1724" s="749"/>
      <c r="E1724" s="407"/>
      <c r="F1724" s="670"/>
    </row>
    <row r="1725" spans="1:6">
      <c r="A1725" s="408"/>
      <c r="B1725" s="409" t="s">
        <v>2978</v>
      </c>
      <c r="C1725" s="406"/>
      <c r="D1725" s="749"/>
      <c r="E1725" s="407"/>
      <c r="F1725" s="670"/>
    </row>
    <row r="1726" spans="1:6">
      <c r="A1726" s="408"/>
      <c r="B1726" s="409" t="s">
        <v>2979</v>
      </c>
      <c r="C1726" s="406" t="s">
        <v>30</v>
      </c>
      <c r="D1726" s="749">
        <v>1</v>
      </c>
      <c r="E1726" s="407"/>
      <c r="F1726" s="670">
        <f t="shared" si="18"/>
        <v>0</v>
      </c>
    </row>
    <row r="1727" spans="1:6">
      <c r="A1727" s="408"/>
      <c r="B1727" s="409" t="s">
        <v>2980</v>
      </c>
      <c r="C1727" s="406"/>
      <c r="D1727" s="749"/>
      <c r="E1727" s="407"/>
      <c r="F1727" s="670"/>
    </row>
    <row r="1728" spans="1:6">
      <c r="A1728" s="408"/>
      <c r="B1728" s="409" t="s">
        <v>2981</v>
      </c>
      <c r="C1728" s="406"/>
      <c r="D1728" s="749"/>
      <c r="E1728" s="407"/>
      <c r="F1728" s="670"/>
    </row>
    <row r="1729" spans="1:6">
      <c r="A1729" s="408"/>
      <c r="B1729" s="409" t="s">
        <v>2982</v>
      </c>
      <c r="C1729" s="406"/>
      <c r="D1729" s="749"/>
      <c r="E1729" s="407"/>
      <c r="F1729" s="670"/>
    </row>
    <row r="1730" spans="1:6">
      <c r="A1730" s="408"/>
      <c r="B1730" s="409" t="s">
        <v>2983</v>
      </c>
      <c r="C1730" s="406"/>
      <c r="D1730" s="749"/>
      <c r="E1730" s="407"/>
      <c r="F1730" s="670"/>
    </row>
    <row r="1731" spans="1:6">
      <c r="A1731" s="408"/>
      <c r="B1731" s="409" t="s">
        <v>2984</v>
      </c>
      <c r="C1731" s="406"/>
      <c r="D1731" s="749"/>
      <c r="E1731" s="407"/>
      <c r="F1731" s="670"/>
    </row>
    <row r="1732" spans="1:6">
      <c r="A1732" s="408"/>
      <c r="B1732" s="409" t="s">
        <v>2985</v>
      </c>
      <c r="C1732" s="406"/>
      <c r="D1732" s="749"/>
      <c r="E1732" s="407"/>
      <c r="F1732" s="670"/>
    </row>
    <row r="1733" spans="1:6">
      <c r="A1733" s="408"/>
      <c r="B1733" s="409" t="s">
        <v>2986</v>
      </c>
      <c r="C1733" s="406"/>
      <c r="D1733" s="749"/>
      <c r="E1733" s="407"/>
      <c r="F1733" s="670"/>
    </row>
    <row r="1734" spans="1:6">
      <c r="A1734" s="408"/>
      <c r="B1734" s="409" t="s">
        <v>2987</v>
      </c>
      <c r="C1734" s="406"/>
      <c r="D1734" s="749"/>
      <c r="E1734" s="407"/>
      <c r="F1734" s="670"/>
    </row>
    <row r="1735" spans="1:6">
      <c r="A1735" s="408"/>
      <c r="B1735" s="445"/>
      <c r="C1735" s="406"/>
      <c r="D1735" s="749" t="s">
        <v>2988</v>
      </c>
      <c r="E1735" s="407"/>
      <c r="F1735" s="670"/>
    </row>
    <row r="1736" spans="1:6" ht="140.25">
      <c r="A1736" s="408"/>
      <c r="B1736" s="409" t="s">
        <v>2989</v>
      </c>
      <c r="C1736" s="406"/>
      <c r="D1736" s="749"/>
      <c r="E1736" s="407"/>
      <c r="F1736" s="670"/>
    </row>
    <row r="1737" spans="1:6">
      <c r="A1737" s="408"/>
      <c r="B1737" s="409" t="s">
        <v>2990</v>
      </c>
      <c r="C1737" s="406" t="s">
        <v>30</v>
      </c>
      <c r="D1737" s="749">
        <v>1</v>
      </c>
      <c r="E1737" s="407"/>
      <c r="F1737" s="670">
        <f t="shared" si="18"/>
        <v>0</v>
      </c>
    </row>
    <row r="1738" spans="1:6">
      <c r="A1738" s="408"/>
      <c r="B1738" s="409"/>
      <c r="C1738" s="406"/>
      <c r="D1738" s="749"/>
      <c r="E1738" s="407"/>
      <c r="F1738" s="670"/>
    </row>
    <row r="1739" spans="1:6">
      <c r="A1739" s="408"/>
      <c r="B1739" s="409" t="s">
        <v>2991</v>
      </c>
      <c r="C1739" s="406"/>
      <c r="D1739" s="749"/>
      <c r="E1739" s="407"/>
      <c r="F1739" s="670"/>
    </row>
    <row r="1740" spans="1:6">
      <c r="A1740" s="408"/>
      <c r="B1740" s="409" t="s">
        <v>2976</v>
      </c>
      <c r="C1740" s="406"/>
      <c r="D1740" s="749"/>
      <c r="E1740" s="407"/>
      <c r="F1740" s="670"/>
    </row>
    <row r="1741" spans="1:6">
      <c r="A1741" s="408"/>
      <c r="B1741" s="409" t="s">
        <v>2992</v>
      </c>
      <c r="C1741" s="406"/>
      <c r="D1741" s="749"/>
      <c r="E1741" s="407"/>
      <c r="F1741" s="670"/>
    </row>
    <row r="1742" spans="1:6">
      <c r="A1742" s="408"/>
      <c r="B1742" s="409" t="s">
        <v>2993</v>
      </c>
      <c r="C1742" s="406"/>
      <c r="D1742" s="749"/>
      <c r="E1742" s="407"/>
      <c r="F1742" s="670"/>
    </row>
    <row r="1743" spans="1:6">
      <c r="A1743" s="408"/>
      <c r="B1743" s="409" t="s">
        <v>2994</v>
      </c>
      <c r="C1743" s="406"/>
      <c r="D1743" s="749"/>
      <c r="E1743" s="407"/>
      <c r="F1743" s="670"/>
    </row>
    <row r="1744" spans="1:6">
      <c r="A1744" s="408"/>
      <c r="B1744" s="409" t="s">
        <v>2995</v>
      </c>
      <c r="C1744" s="406"/>
      <c r="D1744" s="749"/>
      <c r="E1744" s="407"/>
      <c r="F1744" s="670"/>
    </row>
    <row r="1745" spans="1:6">
      <c r="A1745" s="408"/>
      <c r="B1745" s="409" t="s">
        <v>2996</v>
      </c>
      <c r="C1745" s="406"/>
      <c r="D1745" s="749"/>
      <c r="E1745" s="407"/>
      <c r="F1745" s="670"/>
    </row>
    <row r="1746" spans="1:6">
      <c r="A1746" s="408"/>
      <c r="B1746" s="409" t="s">
        <v>2997</v>
      </c>
      <c r="C1746" s="406"/>
      <c r="D1746" s="749"/>
      <c r="E1746" s="407"/>
      <c r="F1746" s="670"/>
    </row>
    <row r="1747" spans="1:6" ht="25.5">
      <c r="A1747" s="408"/>
      <c r="B1747" s="409" t="s">
        <v>2998</v>
      </c>
      <c r="C1747" s="406"/>
      <c r="D1747" s="749"/>
      <c r="E1747" s="407"/>
      <c r="F1747" s="670"/>
    </row>
    <row r="1748" spans="1:6">
      <c r="A1748" s="408"/>
      <c r="B1748" s="409" t="s">
        <v>2999</v>
      </c>
      <c r="C1748" s="406"/>
      <c r="D1748" s="749"/>
      <c r="E1748" s="407"/>
      <c r="F1748" s="670"/>
    </row>
    <row r="1749" spans="1:6">
      <c r="A1749" s="408"/>
      <c r="B1749" s="409" t="s">
        <v>3000</v>
      </c>
      <c r="C1749" s="406"/>
      <c r="D1749" s="749"/>
      <c r="E1749" s="407"/>
      <c r="F1749" s="670"/>
    </row>
    <row r="1750" spans="1:6">
      <c r="A1750" s="408"/>
      <c r="B1750" s="409" t="s">
        <v>3001</v>
      </c>
      <c r="C1750" s="406"/>
      <c r="D1750" s="749"/>
      <c r="E1750" s="407"/>
      <c r="F1750" s="670"/>
    </row>
    <row r="1751" spans="1:6">
      <c r="A1751" s="408"/>
      <c r="B1751" s="409" t="s">
        <v>3002</v>
      </c>
      <c r="C1751" s="406"/>
      <c r="D1751" s="749"/>
      <c r="E1751" s="407"/>
      <c r="F1751" s="670"/>
    </row>
    <row r="1752" spans="1:6">
      <c r="A1752" s="408"/>
      <c r="B1752" s="409" t="s">
        <v>2986</v>
      </c>
      <c r="C1752" s="406"/>
      <c r="D1752" s="749"/>
      <c r="E1752" s="407"/>
      <c r="F1752" s="670"/>
    </row>
    <row r="1753" spans="1:6">
      <c r="A1753" s="408"/>
      <c r="B1753" s="409" t="s">
        <v>2987</v>
      </c>
      <c r="C1753" s="406"/>
      <c r="D1753" s="749"/>
      <c r="E1753" s="407"/>
      <c r="F1753" s="670"/>
    </row>
    <row r="1754" spans="1:6">
      <c r="A1754" s="408"/>
      <c r="B1754" s="409"/>
      <c r="C1754" s="406"/>
      <c r="D1754" s="749"/>
      <c r="E1754" s="407"/>
      <c r="F1754" s="670"/>
    </row>
    <row r="1755" spans="1:6" ht="114.75">
      <c r="A1755" s="408"/>
      <c r="B1755" s="409" t="s">
        <v>3003</v>
      </c>
      <c r="C1755" s="406"/>
      <c r="D1755" s="749"/>
      <c r="E1755" s="407"/>
      <c r="F1755" s="670"/>
    </row>
    <row r="1756" spans="1:6">
      <c r="A1756" s="408"/>
      <c r="B1756" s="409" t="s">
        <v>3004</v>
      </c>
      <c r="C1756" s="406" t="s">
        <v>30</v>
      </c>
      <c r="D1756" s="749">
        <v>1</v>
      </c>
      <c r="E1756" s="407"/>
      <c r="F1756" s="670">
        <f t="shared" ref="F1756:F1781" si="19">D1756*E1756</f>
        <v>0</v>
      </c>
    </row>
    <row r="1757" spans="1:6">
      <c r="A1757" s="408"/>
      <c r="B1757" s="409"/>
      <c r="C1757" s="406"/>
      <c r="D1757" s="749"/>
      <c r="E1757" s="407"/>
      <c r="F1757" s="670"/>
    </row>
    <row r="1758" spans="1:6">
      <c r="A1758" s="408"/>
      <c r="B1758" s="409" t="s">
        <v>3005</v>
      </c>
      <c r="C1758" s="406"/>
      <c r="D1758" s="749"/>
      <c r="E1758" s="407"/>
      <c r="F1758" s="670"/>
    </row>
    <row r="1759" spans="1:6">
      <c r="A1759" s="408"/>
      <c r="B1759" s="409" t="s">
        <v>3006</v>
      </c>
      <c r="C1759" s="406"/>
      <c r="D1759" s="749"/>
      <c r="E1759" s="407"/>
      <c r="F1759" s="670"/>
    </row>
    <row r="1760" spans="1:6" ht="20.25" customHeight="1">
      <c r="A1760" s="408"/>
      <c r="B1760" s="409" t="s">
        <v>3007</v>
      </c>
      <c r="C1760" s="406"/>
      <c r="D1760" s="749"/>
      <c r="E1760" s="407"/>
      <c r="F1760" s="670"/>
    </row>
    <row r="1761" spans="1:6">
      <c r="A1761" s="408"/>
      <c r="B1761" s="409" t="s">
        <v>3008</v>
      </c>
      <c r="C1761" s="406"/>
      <c r="D1761" s="749"/>
      <c r="E1761" s="407"/>
      <c r="F1761" s="670"/>
    </row>
    <row r="1762" spans="1:6">
      <c r="A1762" s="408"/>
      <c r="B1762" s="409" t="s">
        <v>3009</v>
      </c>
      <c r="C1762" s="406"/>
      <c r="D1762" s="749"/>
      <c r="E1762" s="407"/>
      <c r="F1762" s="670"/>
    </row>
    <row r="1763" spans="1:6">
      <c r="A1763" s="408"/>
      <c r="B1763" s="409" t="s">
        <v>3010</v>
      </c>
      <c r="C1763" s="406"/>
      <c r="D1763" s="749"/>
      <c r="E1763" s="407"/>
      <c r="F1763" s="670"/>
    </row>
    <row r="1764" spans="1:6">
      <c r="A1764" s="408"/>
      <c r="B1764" s="409" t="s">
        <v>3011</v>
      </c>
      <c r="C1764" s="406"/>
      <c r="D1764" s="749"/>
      <c r="E1764" s="407"/>
      <c r="F1764" s="670"/>
    </row>
    <row r="1765" spans="1:6">
      <c r="A1765" s="408"/>
      <c r="B1765" s="409" t="s">
        <v>3012</v>
      </c>
      <c r="C1765" s="406"/>
      <c r="D1765" s="749"/>
      <c r="E1765" s="407"/>
      <c r="F1765" s="670"/>
    </row>
    <row r="1766" spans="1:6">
      <c r="A1766" s="408"/>
      <c r="B1766" s="409" t="s">
        <v>3013</v>
      </c>
      <c r="C1766" s="406"/>
      <c r="D1766" s="749"/>
      <c r="E1766" s="407"/>
      <c r="F1766" s="670"/>
    </row>
    <row r="1767" spans="1:6">
      <c r="A1767" s="408"/>
      <c r="B1767" s="409" t="s">
        <v>2986</v>
      </c>
      <c r="C1767" s="406"/>
      <c r="D1767" s="749"/>
      <c r="E1767" s="407"/>
      <c r="F1767" s="670"/>
    </row>
    <row r="1768" spans="1:6">
      <c r="A1768" s="408"/>
      <c r="B1768" s="409" t="s">
        <v>2987</v>
      </c>
      <c r="C1768" s="406"/>
      <c r="D1768" s="749"/>
      <c r="E1768" s="407"/>
      <c r="F1768" s="670"/>
    </row>
    <row r="1769" spans="1:6">
      <c r="A1769" s="408"/>
      <c r="B1769" s="409"/>
      <c r="C1769" s="406"/>
      <c r="D1769" s="749"/>
      <c r="E1769" s="407"/>
      <c r="F1769" s="670"/>
    </row>
    <row r="1770" spans="1:6" ht="76.5">
      <c r="A1770" s="408"/>
      <c r="B1770" s="409" t="s">
        <v>3014</v>
      </c>
      <c r="C1770" s="406"/>
      <c r="D1770" s="749"/>
      <c r="E1770" s="407"/>
      <c r="F1770" s="670"/>
    </row>
    <row r="1771" spans="1:6">
      <c r="A1771" s="408"/>
      <c r="B1771" s="409" t="s">
        <v>3015</v>
      </c>
      <c r="C1771" s="406" t="s">
        <v>30</v>
      </c>
      <c r="D1771" s="749">
        <v>1</v>
      </c>
      <c r="E1771" s="407"/>
      <c r="F1771" s="670">
        <f t="shared" si="19"/>
        <v>0</v>
      </c>
    </row>
    <row r="1772" spans="1:6">
      <c r="A1772" s="408"/>
      <c r="B1772" s="409"/>
      <c r="C1772" s="406"/>
      <c r="D1772" s="749"/>
      <c r="E1772" s="407"/>
      <c r="F1772" s="670"/>
    </row>
    <row r="1773" spans="1:6" ht="181.5" customHeight="1">
      <c r="A1773" s="408">
        <v>61</v>
      </c>
      <c r="B1773" s="409" t="s">
        <v>3016</v>
      </c>
      <c r="C1773" s="406" t="s">
        <v>93</v>
      </c>
      <c r="D1773" s="749">
        <v>30</v>
      </c>
      <c r="E1773" s="407"/>
      <c r="F1773" s="670">
        <f t="shared" si="19"/>
        <v>0</v>
      </c>
    </row>
    <row r="1774" spans="1:6">
      <c r="A1774" s="408"/>
      <c r="B1774" s="409"/>
      <c r="C1774" s="406"/>
      <c r="D1774" s="749"/>
      <c r="E1774" s="407"/>
      <c r="F1774" s="670"/>
    </row>
    <row r="1775" spans="1:6" ht="51">
      <c r="A1775" s="408">
        <v>62</v>
      </c>
      <c r="B1775" s="409" t="s">
        <v>3017</v>
      </c>
      <c r="C1775" s="406" t="s">
        <v>93</v>
      </c>
      <c r="D1775" s="749">
        <v>70</v>
      </c>
      <c r="E1775" s="407"/>
      <c r="F1775" s="670">
        <f t="shared" si="19"/>
        <v>0</v>
      </c>
    </row>
    <row r="1776" spans="1:6">
      <c r="A1776" s="408"/>
      <c r="B1776" s="409"/>
      <c r="C1776" s="406"/>
      <c r="D1776" s="749"/>
      <c r="E1776" s="407"/>
      <c r="F1776" s="670"/>
    </row>
    <row r="1777" spans="1:6">
      <c r="A1777" s="408">
        <v>63</v>
      </c>
      <c r="B1777" s="409" t="s">
        <v>3018</v>
      </c>
      <c r="C1777" s="406" t="s">
        <v>30</v>
      </c>
      <c r="D1777" s="749">
        <v>1</v>
      </c>
      <c r="E1777" s="407"/>
      <c r="F1777" s="670">
        <f t="shared" si="19"/>
        <v>0</v>
      </c>
    </row>
    <row r="1778" spans="1:6">
      <c r="A1778" s="408"/>
      <c r="B1778" s="409"/>
      <c r="C1778" s="406"/>
      <c r="D1778" s="749"/>
      <c r="E1778" s="407"/>
      <c r="F1778" s="670"/>
    </row>
    <row r="1779" spans="1:6" ht="51">
      <c r="A1779" s="408">
        <v>64</v>
      </c>
      <c r="B1779" s="409" t="s">
        <v>3019</v>
      </c>
      <c r="C1779" s="406" t="s">
        <v>30</v>
      </c>
      <c r="D1779" s="749">
        <v>20</v>
      </c>
      <c r="E1779" s="407"/>
      <c r="F1779" s="670">
        <f>D1779*E1779</f>
        <v>0</v>
      </c>
    </row>
    <row r="1780" spans="1:6">
      <c r="A1780" s="408"/>
      <c r="B1780" s="409"/>
      <c r="C1780" s="406"/>
      <c r="D1780" s="749"/>
      <c r="E1780" s="407"/>
      <c r="F1780" s="670"/>
    </row>
    <row r="1781" spans="1:6" ht="25.5">
      <c r="A1781" s="408">
        <v>65</v>
      </c>
      <c r="B1781" s="409" t="s">
        <v>3020</v>
      </c>
      <c r="C1781" s="406" t="s">
        <v>30</v>
      </c>
      <c r="D1781" s="749">
        <v>1</v>
      </c>
      <c r="E1781" s="407"/>
      <c r="F1781" s="670">
        <f t="shared" si="19"/>
        <v>0</v>
      </c>
    </row>
    <row r="1782" spans="1:6" ht="13.5" thickBot="1">
      <c r="A1782" s="411"/>
      <c r="B1782" s="412"/>
      <c r="C1782" s="413"/>
      <c r="D1782" s="750"/>
      <c r="E1782" s="414"/>
      <c r="F1782" s="414"/>
    </row>
    <row r="1783" spans="1:6" ht="13.5" thickTop="1">
      <c r="A1783" s="415"/>
      <c r="B1783" s="416"/>
      <c r="C1783" s="417"/>
      <c r="D1783" s="751"/>
      <c r="E1783" s="418"/>
      <c r="F1783" s="418"/>
    </row>
    <row r="1784" spans="1:6">
      <c r="A1784" s="510"/>
      <c r="B1784" s="510" t="s">
        <v>3021</v>
      </c>
      <c r="C1784" s="511"/>
      <c r="D1784" s="735"/>
      <c r="E1784" s="512"/>
      <c r="F1784" s="663">
        <f>SUM(F1418:F1782)</f>
        <v>0</v>
      </c>
    </row>
    <row r="1785" spans="1:6">
      <c r="A1785" s="445"/>
      <c r="B1785" s="445"/>
      <c r="C1785" s="447"/>
      <c r="D1785" s="753"/>
      <c r="E1785" s="449"/>
      <c r="F1785" s="449"/>
    </row>
    <row r="1786" spans="1:6">
      <c r="A1786" s="450" t="s">
        <v>2050</v>
      </c>
      <c r="B1786" s="451" t="s">
        <v>2051</v>
      </c>
      <c r="C1786" s="450" t="s">
        <v>1920</v>
      </c>
      <c r="D1786" s="714" t="s">
        <v>50</v>
      </c>
      <c r="E1786" s="452" t="s">
        <v>3236</v>
      </c>
      <c r="F1786" s="452" t="s">
        <v>2052</v>
      </c>
    </row>
    <row r="1787" spans="1:6">
      <c r="A1787" s="450" t="s">
        <v>2045</v>
      </c>
      <c r="B1787" s="450" t="s">
        <v>3022</v>
      </c>
      <c r="C1787" s="451"/>
      <c r="D1787" s="715"/>
      <c r="E1787" s="457"/>
      <c r="F1787" s="390"/>
    </row>
    <row r="1788" spans="1:6">
      <c r="A1788" s="455"/>
      <c r="B1788" s="456"/>
      <c r="C1788" s="434"/>
      <c r="D1788" s="716"/>
      <c r="E1788" s="457"/>
      <c r="F1788" s="390"/>
    </row>
    <row r="1789" spans="1:6" ht="79.5" customHeight="1">
      <c r="A1789" s="559" t="s">
        <v>1937</v>
      </c>
      <c r="B1789" s="467" t="s">
        <v>3023</v>
      </c>
      <c r="C1789" s="462"/>
      <c r="D1789" s="733"/>
      <c r="E1789" s="560"/>
      <c r="F1789" s="560"/>
    </row>
    <row r="1790" spans="1:6">
      <c r="A1790" s="559"/>
      <c r="B1790" s="467" t="s">
        <v>3024</v>
      </c>
      <c r="C1790" s="462"/>
      <c r="D1790" s="733"/>
      <c r="E1790" s="560"/>
      <c r="F1790" s="560"/>
    </row>
    <row r="1791" spans="1:6">
      <c r="A1791" s="559"/>
      <c r="B1791" s="467" t="s">
        <v>3025</v>
      </c>
      <c r="C1791" s="462"/>
      <c r="D1791" s="733"/>
      <c r="E1791" s="561"/>
      <c r="F1791" s="562"/>
    </row>
    <row r="1792" spans="1:6">
      <c r="A1792" s="559"/>
      <c r="B1792" s="467" t="s">
        <v>3026</v>
      </c>
      <c r="C1792" s="462" t="s">
        <v>1054</v>
      </c>
      <c r="D1792" s="733">
        <v>45</v>
      </c>
      <c r="E1792" s="420"/>
      <c r="F1792" s="563">
        <f>D1792*E1792</f>
        <v>0</v>
      </c>
    </row>
    <row r="1793" spans="1:6">
      <c r="A1793" s="559"/>
      <c r="B1793" s="467"/>
      <c r="C1793" s="462"/>
      <c r="D1793" s="733"/>
      <c r="E1793" s="564"/>
      <c r="F1793" s="563"/>
    </row>
    <row r="1794" spans="1:6" ht="51">
      <c r="A1794" s="559" t="s">
        <v>3027</v>
      </c>
      <c r="B1794" s="467" t="s">
        <v>3028</v>
      </c>
      <c r="C1794" s="462"/>
      <c r="D1794" s="733"/>
      <c r="E1794" s="421"/>
      <c r="F1794" s="563"/>
    </row>
    <row r="1795" spans="1:6">
      <c r="A1795" s="559"/>
      <c r="B1795" s="467" t="s">
        <v>3025</v>
      </c>
      <c r="C1795" s="462"/>
      <c r="D1795" s="733"/>
      <c r="E1795" s="565"/>
      <c r="F1795" s="563"/>
    </row>
    <row r="1796" spans="1:6">
      <c r="A1796" s="559"/>
      <c r="B1796" s="467" t="s">
        <v>3029</v>
      </c>
      <c r="C1796" s="462" t="s">
        <v>30</v>
      </c>
      <c r="D1796" s="733">
        <v>3</v>
      </c>
      <c r="E1796" s="420"/>
      <c r="F1796" s="563">
        <f t="shared" ref="F1796:F1804" si="20">D1796*E1796</f>
        <v>0</v>
      </c>
    </row>
    <row r="1797" spans="1:6">
      <c r="A1797" s="559"/>
      <c r="B1797" s="467"/>
      <c r="C1797" s="462"/>
      <c r="D1797" s="733"/>
      <c r="E1797" s="422"/>
      <c r="F1797" s="563"/>
    </row>
    <row r="1798" spans="1:6" ht="76.5">
      <c r="A1798" s="559" t="s">
        <v>3030</v>
      </c>
      <c r="B1798" s="467" t="s">
        <v>3031</v>
      </c>
      <c r="C1798" s="462"/>
      <c r="D1798" s="733"/>
      <c r="E1798" s="423"/>
      <c r="F1798" s="563"/>
    </row>
    <row r="1799" spans="1:6">
      <c r="A1799" s="559"/>
      <c r="B1799" s="467" t="s">
        <v>3032</v>
      </c>
      <c r="C1799" s="462"/>
      <c r="D1799" s="733"/>
      <c r="E1799" s="423"/>
      <c r="F1799" s="563"/>
    </row>
    <row r="1800" spans="1:6">
      <c r="A1800" s="559"/>
      <c r="B1800" s="467" t="s">
        <v>3025</v>
      </c>
      <c r="C1800" s="462"/>
      <c r="D1800" s="733"/>
      <c r="E1800" s="423"/>
      <c r="F1800" s="563"/>
    </row>
    <row r="1801" spans="1:6">
      <c r="A1801" s="559"/>
      <c r="B1801" s="467" t="s">
        <v>2103</v>
      </c>
      <c r="C1801" s="462" t="s">
        <v>30</v>
      </c>
      <c r="D1801" s="733">
        <v>1</v>
      </c>
      <c r="E1801" s="420"/>
      <c r="F1801" s="563">
        <f>D1801*E1801</f>
        <v>0</v>
      </c>
    </row>
    <row r="1802" spans="1:6">
      <c r="A1802" s="559"/>
      <c r="B1802" s="467"/>
      <c r="C1802" s="462"/>
      <c r="D1802" s="733"/>
      <c r="E1802" s="422"/>
      <c r="F1802" s="563"/>
    </row>
    <row r="1803" spans="1:6">
      <c r="A1803" s="559"/>
      <c r="B1803" s="467"/>
      <c r="C1803" s="462"/>
      <c r="D1803" s="733"/>
      <c r="E1803" s="566"/>
      <c r="F1803" s="563"/>
    </row>
    <row r="1804" spans="1:6">
      <c r="A1804" s="559" t="s">
        <v>1925</v>
      </c>
      <c r="B1804" s="467" t="s">
        <v>3033</v>
      </c>
      <c r="C1804" s="462" t="s">
        <v>30</v>
      </c>
      <c r="D1804" s="733">
        <v>1</v>
      </c>
      <c r="E1804" s="420"/>
      <c r="F1804" s="563">
        <f t="shared" si="20"/>
        <v>0</v>
      </c>
    </row>
    <row r="1805" spans="1:6">
      <c r="A1805" s="559"/>
      <c r="B1805" s="467"/>
      <c r="C1805" s="462"/>
      <c r="D1805" s="733"/>
      <c r="E1805" s="566"/>
      <c r="F1805" s="563"/>
    </row>
    <row r="1806" spans="1:6" ht="38.25">
      <c r="A1806" s="559" t="s">
        <v>3034</v>
      </c>
      <c r="B1806" s="467" t="s">
        <v>3035</v>
      </c>
      <c r="C1806" s="462" t="s">
        <v>30</v>
      </c>
      <c r="D1806" s="733">
        <v>1</v>
      </c>
      <c r="E1806" s="420"/>
      <c r="F1806" s="563">
        <f>D1806*E1806</f>
        <v>0</v>
      </c>
    </row>
    <row r="1807" spans="1:6">
      <c r="A1807" s="559"/>
      <c r="B1807" s="467"/>
      <c r="C1807" s="462"/>
      <c r="D1807" s="733"/>
      <c r="E1807" s="420"/>
      <c r="F1807" s="563"/>
    </row>
    <row r="1808" spans="1:6" ht="25.5">
      <c r="A1808" s="559" t="s">
        <v>3036</v>
      </c>
      <c r="B1808" s="467" t="s">
        <v>3037</v>
      </c>
      <c r="C1808" s="462" t="s">
        <v>30</v>
      </c>
      <c r="D1808" s="733">
        <v>1</v>
      </c>
      <c r="E1808" s="420"/>
      <c r="F1808" s="563">
        <f>D1808*E1808</f>
        <v>0</v>
      </c>
    </row>
    <row r="1809" spans="1:6">
      <c r="A1809" s="559"/>
      <c r="B1809" s="467"/>
      <c r="C1809" s="462"/>
      <c r="D1809" s="733"/>
      <c r="E1809" s="420"/>
      <c r="F1809" s="563"/>
    </row>
    <row r="1810" spans="1:6" ht="25.5">
      <c r="A1810" s="502" t="s">
        <v>3038</v>
      </c>
      <c r="B1810" s="393" t="s">
        <v>2328</v>
      </c>
      <c r="C1810" s="402"/>
      <c r="D1810" s="747"/>
      <c r="E1810" s="403"/>
      <c r="F1810" s="403"/>
    </row>
    <row r="1811" spans="1:6">
      <c r="A1811" s="502"/>
      <c r="B1811" s="397" t="s">
        <v>2182</v>
      </c>
      <c r="C1811" s="458"/>
      <c r="D1811" s="733"/>
      <c r="E1811" s="500"/>
      <c r="F1811" s="501"/>
    </row>
    <row r="1812" spans="1:6">
      <c r="A1812" s="398"/>
      <c r="B1812" s="399"/>
      <c r="C1812" s="458"/>
      <c r="D1812" s="733"/>
      <c r="E1812" s="500"/>
      <c r="F1812" s="501"/>
    </row>
    <row r="1813" spans="1:6" ht="38.25">
      <c r="A1813" s="502" t="s">
        <v>3039</v>
      </c>
      <c r="B1813" s="64" t="s">
        <v>2181</v>
      </c>
      <c r="C1813" s="458"/>
      <c r="D1813" s="733"/>
      <c r="E1813" s="500"/>
      <c r="F1813" s="501"/>
    </row>
    <row r="1814" spans="1:6">
      <c r="A1814" s="398"/>
      <c r="B1814" s="397" t="s">
        <v>2182</v>
      </c>
      <c r="C1814" s="458"/>
      <c r="D1814" s="733"/>
      <c r="E1814" s="500"/>
      <c r="F1814" s="501"/>
    </row>
    <row r="1815" spans="1:6">
      <c r="A1815" s="398"/>
      <c r="B1815" s="399"/>
      <c r="C1815" s="458"/>
      <c r="D1815" s="733"/>
      <c r="E1815" s="500"/>
      <c r="F1815" s="501"/>
    </row>
    <row r="1816" spans="1:6">
      <c r="A1816" s="502" t="s">
        <v>3040</v>
      </c>
      <c r="B1816" s="64" t="s">
        <v>2183</v>
      </c>
      <c r="C1816" s="458"/>
      <c r="D1816" s="733"/>
      <c r="E1816" s="500"/>
      <c r="F1816" s="501"/>
    </row>
    <row r="1817" spans="1:6">
      <c r="A1817" s="398"/>
      <c r="B1817" s="675" t="s">
        <v>2182</v>
      </c>
      <c r="C1817" s="458"/>
      <c r="D1817" s="733"/>
      <c r="E1817" s="500"/>
      <c r="F1817" s="501"/>
    </row>
    <row r="1818" spans="1:6">
      <c r="A1818" s="471"/>
      <c r="B1818" s="458"/>
      <c r="C1818" s="458"/>
      <c r="D1818" s="725"/>
      <c r="E1818" s="464"/>
      <c r="F1818" s="465"/>
    </row>
    <row r="1819" spans="1:6" ht="25.5">
      <c r="A1819" s="471">
        <v>10</v>
      </c>
      <c r="B1819" s="458" t="s">
        <v>2184</v>
      </c>
      <c r="C1819" s="462"/>
      <c r="D1819" s="718"/>
      <c r="E1819" s="463"/>
      <c r="F1819" s="463"/>
    </row>
    <row r="1820" spans="1:6">
      <c r="A1820" s="471"/>
      <c r="B1820" s="397" t="s">
        <v>2182</v>
      </c>
      <c r="C1820" s="485"/>
      <c r="D1820" s="719"/>
      <c r="E1820" s="464"/>
      <c r="F1820" s="465"/>
    </row>
    <row r="1821" spans="1:6">
      <c r="A1821" s="471"/>
      <c r="B1821" s="458"/>
      <c r="C1821" s="485"/>
      <c r="D1821" s="734"/>
      <c r="E1821" s="464"/>
      <c r="F1821" s="465"/>
    </row>
    <row r="1822" spans="1:6" ht="38.25">
      <c r="A1822" s="471">
        <v>11</v>
      </c>
      <c r="B1822" s="458" t="s">
        <v>2185</v>
      </c>
      <c r="C1822" s="485"/>
      <c r="D1822" s="734"/>
      <c r="E1822" s="464"/>
      <c r="F1822" s="465"/>
    </row>
    <row r="1823" spans="1:6">
      <c r="A1823" s="471"/>
      <c r="B1823" s="397" t="s">
        <v>2182</v>
      </c>
      <c r="C1823" s="503"/>
      <c r="D1823" s="719"/>
      <c r="E1823" s="464"/>
      <c r="F1823" s="465"/>
    </row>
    <row r="1824" spans="1:6">
      <c r="A1824" s="471"/>
      <c r="B1824" s="458"/>
      <c r="C1824" s="485"/>
      <c r="D1824" s="734"/>
      <c r="E1824" s="464"/>
      <c r="F1824" s="465"/>
    </row>
    <row r="1825" spans="1:6" ht="25.5">
      <c r="A1825" s="471">
        <v>12</v>
      </c>
      <c r="B1825" s="458" t="s">
        <v>2186</v>
      </c>
      <c r="C1825" s="485"/>
      <c r="D1825" s="719"/>
      <c r="E1825" s="504"/>
      <c r="F1825" s="465"/>
    </row>
    <row r="1826" spans="1:6">
      <c r="A1826" s="471"/>
      <c r="B1826" s="397" t="s">
        <v>2182</v>
      </c>
      <c r="C1826" s="458"/>
      <c r="D1826" s="725"/>
      <c r="E1826" s="464"/>
      <c r="F1826" s="465"/>
    </row>
    <row r="1827" spans="1:6">
      <c r="A1827" s="455"/>
      <c r="B1827" s="456"/>
      <c r="C1827" s="434"/>
      <c r="D1827" s="716"/>
      <c r="E1827" s="457"/>
      <c r="F1827" s="390"/>
    </row>
    <row r="1828" spans="1:6">
      <c r="A1828" s="510"/>
      <c r="B1828" s="510" t="s">
        <v>3041</v>
      </c>
      <c r="C1828" s="511"/>
      <c r="D1828" s="735"/>
      <c r="E1828" s="512"/>
      <c r="F1828" s="663">
        <f>SUM(F1789:F1827)</f>
        <v>0</v>
      </c>
    </row>
    <row r="1829" spans="1:6">
      <c r="A1829" s="567"/>
      <c r="B1829" s="567"/>
      <c r="C1829" s="568"/>
      <c r="D1829" s="754"/>
      <c r="E1829" s="569"/>
      <c r="F1829" s="570"/>
    </row>
    <row r="1830" spans="1:6">
      <c r="A1830" s="450" t="s">
        <v>2050</v>
      </c>
      <c r="B1830" s="451" t="s">
        <v>2051</v>
      </c>
      <c r="C1830" s="450" t="s">
        <v>1920</v>
      </c>
      <c r="D1830" s="714" t="s">
        <v>50</v>
      </c>
      <c r="E1830" s="452" t="s">
        <v>3236</v>
      </c>
      <c r="F1830" s="452" t="s">
        <v>2052</v>
      </c>
    </row>
    <row r="1831" spans="1:6">
      <c r="A1831" s="450" t="s">
        <v>2047</v>
      </c>
      <c r="B1831" s="450" t="s">
        <v>2048</v>
      </c>
      <c r="C1831" s="451"/>
      <c r="D1831" s="715"/>
      <c r="E1831" s="457"/>
      <c r="F1831" s="390"/>
    </row>
    <row r="1832" spans="1:6">
      <c r="A1832" s="455"/>
      <c r="B1832" s="456"/>
      <c r="C1832" s="434"/>
      <c r="D1832" s="716"/>
      <c r="E1832" s="457"/>
      <c r="F1832" s="390"/>
    </row>
    <row r="1833" spans="1:6" ht="38.25">
      <c r="A1833" s="391">
        <f>COUNT(#REF!)+1</f>
        <v>1</v>
      </c>
      <c r="B1833" s="571" t="s">
        <v>3042</v>
      </c>
      <c r="C1833" s="507"/>
      <c r="D1833" s="733"/>
      <c r="E1833" s="572"/>
      <c r="F1833" s="562"/>
    </row>
    <row r="1834" spans="1:6" ht="14.25">
      <c r="A1834" s="573"/>
      <c r="B1834" s="574" t="s">
        <v>3043</v>
      </c>
      <c r="C1834" s="575"/>
      <c r="D1834" s="755"/>
      <c r="E1834" s="572"/>
      <c r="F1834" s="562"/>
    </row>
    <row r="1835" spans="1:6" ht="14.25">
      <c r="A1835" s="573"/>
      <c r="B1835" s="574" t="s">
        <v>2056</v>
      </c>
      <c r="C1835" s="575"/>
      <c r="D1835" s="755"/>
      <c r="E1835" s="572"/>
      <c r="F1835" s="562"/>
    </row>
    <row r="1836" spans="1:6">
      <c r="A1836" s="573"/>
      <c r="B1836" s="467" t="s">
        <v>3044</v>
      </c>
      <c r="C1836" s="458" t="s">
        <v>1054</v>
      </c>
      <c r="D1836" s="733">
        <v>15</v>
      </c>
      <c r="E1836" s="561"/>
      <c r="F1836" s="563">
        <f>D1836*E1836</f>
        <v>0</v>
      </c>
    </row>
    <row r="1837" spans="1:6">
      <c r="A1837" s="573"/>
      <c r="B1837" s="467" t="s">
        <v>3045</v>
      </c>
      <c r="C1837" s="458" t="s">
        <v>1054</v>
      </c>
      <c r="D1837" s="733">
        <v>15</v>
      </c>
      <c r="E1837" s="561"/>
      <c r="F1837" s="563">
        <f>D1837*E1837</f>
        <v>0</v>
      </c>
    </row>
    <row r="1838" spans="1:6">
      <c r="A1838" s="573"/>
      <c r="B1838" s="467"/>
      <c r="C1838" s="458"/>
      <c r="D1838" s="733"/>
      <c r="E1838" s="561"/>
      <c r="F1838" s="563"/>
    </row>
    <row r="1839" spans="1:6" ht="38.25">
      <c r="A1839" s="391">
        <v>2</v>
      </c>
      <c r="B1839" s="467" t="s">
        <v>3046</v>
      </c>
      <c r="C1839" s="458"/>
      <c r="D1839" s="733"/>
      <c r="E1839" s="561"/>
      <c r="F1839" s="563"/>
    </row>
    <row r="1840" spans="1:6">
      <c r="A1840" s="573"/>
      <c r="B1840" s="574" t="s">
        <v>3043</v>
      </c>
      <c r="C1840" s="458"/>
      <c r="D1840" s="733"/>
      <c r="E1840" s="561"/>
      <c r="F1840" s="563"/>
    </row>
    <row r="1841" spans="1:6" ht="14.25">
      <c r="A1841" s="573"/>
      <c r="B1841" s="574" t="s">
        <v>2056</v>
      </c>
      <c r="C1841" s="575"/>
      <c r="D1841" s="755"/>
      <c r="E1841" s="572"/>
      <c r="F1841" s="562"/>
    </row>
    <row r="1842" spans="1:6">
      <c r="A1842" s="573"/>
      <c r="B1842" s="467" t="s">
        <v>3047</v>
      </c>
      <c r="C1842" s="458" t="s">
        <v>93</v>
      </c>
      <c r="D1842" s="733">
        <v>1</v>
      </c>
      <c r="E1842" s="561"/>
      <c r="F1842" s="563">
        <f t="shared" ref="F1842:F1858" si="21">D1842*E1842</f>
        <v>0</v>
      </c>
    </row>
    <row r="1843" spans="1:6">
      <c r="A1843" s="573"/>
      <c r="B1843" s="467"/>
      <c r="C1843" s="458"/>
      <c r="D1843" s="733"/>
      <c r="E1843" s="561"/>
      <c r="F1843" s="563"/>
    </row>
    <row r="1844" spans="1:6" ht="38.25">
      <c r="A1844" s="391">
        <v>3</v>
      </c>
      <c r="B1844" s="477" t="s">
        <v>3048</v>
      </c>
      <c r="C1844" s="458"/>
      <c r="D1844" s="733"/>
      <c r="E1844" s="561"/>
      <c r="F1844" s="563"/>
    </row>
    <row r="1845" spans="1:6">
      <c r="A1845" s="573"/>
      <c r="B1845" s="574" t="s">
        <v>3049</v>
      </c>
      <c r="C1845" s="458"/>
      <c r="D1845" s="733"/>
      <c r="E1845" s="561"/>
      <c r="F1845" s="563"/>
    </row>
    <row r="1846" spans="1:6" ht="14.25">
      <c r="A1846" s="573"/>
      <c r="B1846" s="574" t="s">
        <v>2056</v>
      </c>
      <c r="C1846" s="575"/>
      <c r="D1846" s="755"/>
      <c r="E1846" s="572"/>
      <c r="F1846" s="562"/>
    </row>
    <row r="1847" spans="1:6">
      <c r="A1847" s="573"/>
      <c r="B1847" s="477" t="s">
        <v>3050</v>
      </c>
      <c r="C1847" s="458" t="s">
        <v>93</v>
      </c>
      <c r="D1847" s="733">
        <v>1</v>
      </c>
      <c r="E1847" s="561"/>
      <c r="F1847" s="563">
        <f t="shared" si="21"/>
        <v>0</v>
      </c>
    </row>
    <row r="1848" spans="1:6">
      <c r="A1848" s="573"/>
      <c r="B1848" s="467"/>
      <c r="C1848" s="458"/>
      <c r="D1848" s="733"/>
      <c r="E1848" s="561"/>
      <c r="F1848" s="563"/>
    </row>
    <row r="1849" spans="1:6" ht="63.75">
      <c r="A1849" s="391">
        <v>4</v>
      </c>
      <c r="B1849" s="477" t="s">
        <v>3051</v>
      </c>
      <c r="C1849" s="458"/>
      <c r="D1849" s="733"/>
      <c r="E1849" s="561"/>
      <c r="F1849" s="563"/>
    </row>
    <row r="1850" spans="1:6">
      <c r="A1850" s="573"/>
      <c r="B1850" s="477" t="s">
        <v>2093</v>
      </c>
      <c r="C1850" s="458" t="s">
        <v>1054</v>
      </c>
      <c r="D1850" s="733">
        <v>2</v>
      </c>
      <c r="E1850" s="561"/>
      <c r="F1850" s="563">
        <f t="shared" si="21"/>
        <v>0</v>
      </c>
    </row>
    <row r="1851" spans="1:6">
      <c r="A1851" s="573"/>
      <c r="B1851" s="467"/>
      <c r="C1851" s="458"/>
      <c r="D1851" s="733"/>
      <c r="E1851" s="561"/>
      <c r="F1851" s="563"/>
    </row>
    <row r="1852" spans="1:6" ht="38.25">
      <c r="A1852" s="391">
        <v>5</v>
      </c>
      <c r="B1852" s="467" t="s">
        <v>3052</v>
      </c>
      <c r="C1852" s="485" t="s">
        <v>30</v>
      </c>
      <c r="D1852" s="733">
        <v>2</v>
      </c>
      <c r="E1852" s="561"/>
      <c r="F1852" s="563">
        <f>D1852*E1852</f>
        <v>0</v>
      </c>
    </row>
    <row r="1853" spans="1:6">
      <c r="A1853" s="573"/>
      <c r="B1853" s="467"/>
      <c r="C1853" s="458"/>
      <c r="D1853" s="733"/>
      <c r="E1853" s="561"/>
      <c r="F1853" s="563"/>
    </row>
    <row r="1854" spans="1:6" ht="63.75">
      <c r="A1854" s="391">
        <v>6</v>
      </c>
      <c r="B1854" s="467" t="s">
        <v>3053</v>
      </c>
      <c r="C1854" s="576"/>
      <c r="D1854" s="756"/>
      <c r="E1854" s="577"/>
      <c r="F1854" s="577"/>
    </row>
    <row r="1855" spans="1:6">
      <c r="A1855" s="573"/>
      <c r="B1855" s="467"/>
      <c r="C1855" s="485" t="s">
        <v>30</v>
      </c>
      <c r="D1855" s="733">
        <v>1</v>
      </c>
      <c r="E1855" s="561"/>
      <c r="F1855" s="563">
        <f>D1855*E1855</f>
        <v>0</v>
      </c>
    </row>
    <row r="1856" spans="1:6">
      <c r="A1856" s="573"/>
      <c r="B1856" s="467"/>
      <c r="C1856" s="458"/>
      <c r="D1856" s="733"/>
      <c r="E1856" s="561"/>
      <c r="F1856" s="563"/>
    </row>
    <row r="1857" spans="1:6" ht="63.75">
      <c r="A1857" s="391">
        <v>7</v>
      </c>
      <c r="B1857" s="467" t="s">
        <v>3054</v>
      </c>
      <c r="C1857" s="458"/>
      <c r="D1857" s="733"/>
      <c r="E1857" s="561"/>
      <c r="F1857" s="563"/>
    </row>
    <row r="1858" spans="1:6">
      <c r="A1858" s="573"/>
      <c r="B1858" s="467" t="s">
        <v>3055</v>
      </c>
      <c r="C1858" s="458" t="s">
        <v>30</v>
      </c>
      <c r="D1858" s="733">
        <v>1</v>
      </c>
      <c r="E1858" s="561"/>
      <c r="F1858" s="563">
        <f t="shared" si="21"/>
        <v>0</v>
      </c>
    </row>
    <row r="1859" spans="1:6">
      <c r="A1859" s="573"/>
      <c r="B1859" s="467"/>
      <c r="C1859" s="458"/>
      <c r="D1859" s="733"/>
      <c r="E1859" s="561"/>
      <c r="F1859" s="563"/>
    </row>
    <row r="1860" spans="1:6">
      <c r="A1860" s="391">
        <v>8</v>
      </c>
      <c r="B1860" s="467" t="s">
        <v>3056</v>
      </c>
      <c r="C1860" s="458" t="s">
        <v>30</v>
      </c>
      <c r="D1860" s="733">
        <v>1</v>
      </c>
      <c r="E1860" s="561"/>
      <c r="F1860" s="563">
        <f>D1860*E1860</f>
        <v>0</v>
      </c>
    </row>
    <row r="1861" spans="1:6">
      <c r="A1861" s="573"/>
      <c r="B1861" s="467"/>
      <c r="C1861" s="576"/>
      <c r="D1861" s="756"/>
      <c r="E1861" s="577"/>
      <c r="F1861" s="577"/>
    </row>
    <row r="1862" spans="1:6" ht="25.5">
      <c r="A1862" s="391">
        <v>9</v>
      </c>
      <c r="B1862" s="467" t="s">
        <v>3057</v>
      </c>
      <c r="C1862" s="485" t="s">
        <v>1054</v>
      </c>
      <c r="D1862" s="733">
        <v>15</v>
      </c>
      <c r="E1862" s="561"/>
      <c r="F1862" s="563">
        <f>D1862*E1862</f>
        <v>0</v>
      </c>
    </row>
    <row r="1863" spans="1:6">
      <c r="A1863" s="573"/>
      <c r="B1863" s="467"/>
      <c r="C1863" s="576"/>
      <c r="D1863" s="756"/>
      <c r="E1863" s="577"/>
      <c r="F1863" s="577"/>
    </row>
    <row r="1864" spans="1:6" ht="25.5">
      <c r="A1864" s="391">
        <v>10</v>
      </c>
      <c r="B1864" s="467" t="s">
        <v>3058</v>
      </c>
      <c r="C1864" s="485" t="s">
        <v>30</v>
      </c>
      <c r="D1864" s="733">
        <v>1</v>
      </c>
      <c r="E1864" s="561"/>
      <c r="F1864" s="563">
        <f>D1864*E1864</f>
        <v>0</v>
      </c>
    </row>
    <row r="1865" spans="1:6">
      <c r="A1865" s="573"/>
      <c r="B1865" s="467"/>
      <c r="C1865" s="576"/>
      <c r="D1865" s="756"/>
      <c r="E1865" s="577"/>
      <c r="F1865" s="577"/>
    </row>
    <row r="1866" spans="1:6">
      <c r="A1866" s="391">
        <v>11</v>
      </c>
      <c r="B1866" s="467" t="s">
        <v>3059</v>
      </c>
      <c r="C1866" s="485" t="s">
        <v>30</v>
      </c>
      <c r="D1866" s="733">
        <v>1</v>
      </c>
      <c r="E1866" s="561"/>
      <c r="F1866" s="563">
        <f>D1866*E1866</f>
        <v>0</v>
      </c>
    </row>
    <row r="1867" spans="1:6">
      <c r="A1867" s="573"/>
      <c r="B1867" s="467"/>
      <c r="C1867" s="576"/>
      <c r="D1867" s="756"/>
      <c r="E1867" s="577"/>
      <c r="F1867" s="577"/>
    </row>
    <row r="1868" spans="1:6" ht="25.5">
      <c r="A1868" s="391">
        <v>12</v>
      </c>
      <c r="B1868" s="467" t="s">
        <v>3060</v>
      </c>
      <c r="C1868" s="485" t="s">
        <v>30</v>
      </c>
      <c r="D1868" s="733">
        <v>1</v>
      </c>
      <c r="E1868" s="561"/>
      <c r="F1868" s="563">
        <f>D1868*E1868</f>
        <v>0</v>
      </c>
    </row>
    <row r="1869" spans="1:6">
      <c r="A1869" s="573"/>
      <c r="B1869" s="467"/>
      <c r="C1869" s="576"/>
      <c r="D1869" s="756"/>
      <c r="E1869" s="577"/>
      <c r="F1869" s="577"/>
    </row>
    <row r="1870" spans="1:6" ht="25.5">
      <c r="A1870" s="391">
        <v>13</v>
      </c>
      <c r="B1870" s="467" t="s">
        <v>3061</v>
      </c>
      <c r="C1870" s="485" t="s">
        <v>1054</v>
      </c>
      <c r="D1870" s="733">
        <v>5</v>
      </c>
      <c r="E1870" s="561"/>
      <c r="F1870" s="563">
        <f>D1870*E1870</f>
        <v>0</v>
      </c>
    </row>
    <row r="1871" spans="1:6">
      <c r="A1871" s="573"/>
      <c r="B1871" s="467"/>
      <c r="C1871" s="576"/>
      <c r="D1871" s="756"/>
      <c r="E1871" s="577"/>
      <c r="F1871" s="577"/>
    </row>
    <row r="1872" spans="1:6" ht="25.5">
      <c r="A1872" s="391">
        <v>14</v>
      </c>
      <c r="B1872" s="467" t="s">
        <v>3062</v>
      </c>
      <c r="C1872" s="485" t="s">
        <v>30</v>
      </c>
      <c r="D1872" s="733">
        <v>1</v>
      </c>
      <c r="E1872" s="561"/>
      <c r="F1872" s="563">
        <f>D1872*E1872</f>
        <v>0</v>
      </c>
    </row>
    <row r="1873" spans="1:6">
      <c r="A1873" s="455"/>
      <c r="B1873" s="456"/>
      <c r="C1873" s="434"/>
      <c r="D1873" s="716"/>
      <c r="E1873" s="457"/>
      <c r="F1873" s="390"/>
    </row>
    <row r="1874" spans="1:6">
      <c r="A1874" s="510"/>
      <c r="B1874" s="510" t="s">
        <v>3063</v>
      </c>
      <c r="C1874" s="511"/>
      <c r="D1874" s="735"/>
      <c r="E1874" s="512"/>
      <c r="F1874" s="663">
        <f>SUM(F1833:F1872)</f>
        <v>0</v>
      </c>
    </row>
  </sheetData>
  <sheetProtection algorithmName="SHA-512" hashValue="0xRIf0sNmyQ47P2HZqvPcO4j5gfKq6I8eMRSa6d4Ipv/yIrSObZRv4OFaxGg9ln9FJSeBKrixwAtMJ0P6WAPhw==" saltValue="N834vWpaNetKoAICS8cWYA==" spinCount="100000" sheet="1" objects="1" scenarios="1"/>
  <protectedRanges>
    <protectedRange sqref="E21:E1872" name="Obseg2"/>
    <protectedRange sqref="E24:E1872" name="Obseg1"/>
  </protectedRanges>
  <pageMargins left="0.51181102362204722" right="0.15748031496062992" top="0.43307086614173229" bottom="0.39370078740157483" header="0.27559055118110237" footer="0.31496062992125984"/>
  <pageSetup paperSize="9" scale="65" orientation="portrait" r:id="rId1"/>
  <headerFooter>
    <oddHeader>&amp;CMEDGENERACIJSKI CENTER VEZENINE BLED&amp;RPOPIS GOI DEL</oddHeader>
    <oddFooter>&amp;C&amp;A&amp;R&amp;P od &amp;P</oddFooter>
  </headerFooter>
  <rowBreaks count="18" manualBreakCount="18">
    <brk id="263" max="16383" man="1"/>
    <brk id="347" max="16383" man="1"/>
    <brk id="415" max="16383" man="1"/>
    <brk id="462" max="16383" man="1"/>
    <brk id="616" max="16383" man="1"/>
    <brk id="675" max="5" man="1"/>
    <brk id="766" max="5" man="1"/>
    <brk id="818" max="16383" man="1"/>
    <brk id="962" max="5" man="1"/>
    <brk id="1051" max="5" man="1"/>
    <brk id="1143" max="5" man="1"/>
    <brk id="1310" max="5" man="1"/>
    <brk id="1362" max="5" man="1"/>
    <brk id="1415" max="5" man="1"/>
    <brk id="1460" max="5" man="1"/>
    <brk id="1508" max="5" man="1"/>
    <brk id="1785" max="16383" man="1"/>
    <brk id="1829"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defaultRowHeight="12.7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2:DB191"/>
  <sheetViews>
    <sheetView view="pageBreakPreview" topLeftCell="A82" zoomScaleNormal="100" zoomScaleSheetLayoutView="100" workbookViewId="0">
      <selection activeCell="B99" sqref="B99"/>
    </sheetView>
  </sheetViews>
  <sheetFormatPr defaultRowHeight="12.75"/>
  <cols>
    <col min="1" max="1" width="3.42578125" style="23" customWidth="1"/>
    <col min="2" max="2" width="83.42578125" style="646" customWidth="1"/>
    <col min="3" max="3" width="10.42578125" style="22" hidden="1" customWidth="1"/>
    <col min="4" max="4" width="0.42578125" style="21" hidden="1" customWidth="1"/>
    <col min="5" max="5" width="1" style="21" hidden="1" customWidth="1"/>
    <col min="6" max="6" width="15.7109375" style="21" hidden="1" customWidth="1"/>
    <col min="7" max="16384" width="9.140625" style="20"/>
  </cols>
  <sheetData>
    <row r="2" spans="1:106" s="28" customFormat="1">
      <c r="A2" s="110"/>
      <c r="B2" s="637" t="s">
        <v>3206</v>
      </c>
      <c r="C2" s="34"/>
      <c r="D2" s="33"/>
      <c r="E2" s="33"/>
      <c r="F2" s="33"/>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row>
    <row r="3" spans="1:106" s="119" customFormat="1">
      <c r="A3" s="313"/>
      <c r="B3" s="638"/>
      <c r="C3" s="313"/>
      <c r="D3" s="313"/>
      <c r="E3" s="313"/>
      <c r="F3" s="313"/>
    </row>
    <row r="4" spans="1:106" s="119" customFormat="1" ht="147.75" customHeight="1">
      <c r="A4"/>
      <c r="B4" s="639" t="s">
        <v>3207</v>
      </c>
      <c r="C4"/>
      <c r="D4"/>
      <c r="E4"/>
      <c r="F4"/>
    </row>
    <row r="5" spans="1:106" s="119" customFormat="1">
      <c r="A5"/>
      <c r="B5" s="640"/>
      <c r="C5"/>
      <c r="D5"/>
      <c r="E5"/>
      <c r="F5"/>
    </row>
    <row r="6" spans="1:106" s="119" customFormat="1" ht="231" customHeight="1">
      <c r="A6"/>
      <c r="B6" s="639" t="s">
        <v>3213</v>
      </c>
      <c r="C6"/>
      <c r="D6"/>
      <c r="E6"/>
      <c r="F6"/>
    </row>
    <row r="7" spans="1:106" s="119" customFormat="1">
      <c r="A7"/>
      <c r="B7" s="641"/>
      <c r="C7"/>
      <c r="D7"/>
      <c r="E7"/>
      <c r="F7"/>
    </row>
    <row r="8" spans="1:106" s="28" customFormat="1">
      <c r="A8" s="636"/>
      <c r="B8" s="642" t="s">
        <v>3192</v>
      </c>
      <c r="C8"/>
      <c r="D8"/>
      <c r="E8"/>
      <c r="F8"/>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row>
    <row r="9" spans="1:106" s="28" customFormat="1">
      <c r="A9" s="31"/>
      <c r="B9" s="125"/>
      <c r="C9" s="24"/>
      <c r="D9" s="111"/>
      <c r="E9" s="111"/>
      <c r="F9" s="25"/>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row>
    <row r="10" spans="1:106" s="28" customFormat="1" ht="29.25" customHeight="1">
      <c r="A10" s="31"/>
      <c r="B10" s="774" t="s">
        <v>667</v>
      </c>
      <c r="C10" s="773"/>
      <c r="D10" s="773"/>
      <c r="E10" s="773"/>
      <c r="F10" s="773"/>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row>
    <row r="11" spans="1:106" s="28" customFormat="1">
      <c r="A11" s="31"/>
      <c r="B11" s="643"/>
      <c r="C11" s="24"/>
      <c r="D11" s="111"/>
      <c r="E11" s="111"/>
      <c r="F11" s="25"/>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row>
    <row r="12" spans="1:106" s="28" customFormat="1" ht="41.25" customHeight="1">
      <c r="A12" s="31"/>
      <c r="B12" s="778" t="s">
        <v>668</v>
      </c>
      <c r="C12" s="778"/>
      <c r="D12" s="778"/>
      <c r="E12" s="778"/>
      <c r="F12" s="778"/>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row>
    <row r="13" spans="1:106" s="28" customFormat="1">
      <c r="A13" s="31"/>
      <c r="B13" s="643"/>
      <c r="C13" s="24"/>
      <c r="D13" s="111"/>
      <c r="E13" s="111"/>
      <c r="F13" s="25"/>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row>
    <row r="14" spans="1:106" s="28" customFormat="1" ht="64.5" customHeight="1">
      <c r="A14" s="31"/>
      <c r="B14" s="779" t="s">
        <v>669</v>
      </c>
      <c r="C14" s="776"/>
      <c r="D14" s="776"/>
      <c r="E14" s="776"/>
      <c r="F14" s="776"/>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row>
    <row r="15" spans="1:106" s="28" customFormat="1">
      <c r="A15" s="31"/>
      <c r="B15" s="643"/>
      <c r="C15" s="24"/>
      <c r="D15" s="111"/>
      <c r="E15" s="111"/>
      <c r="F15" s="25"/>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row>
    <row r="16" spans="1:106" s="28" customFormat="1" ht="42" customHeight="1">
      <c r="A16" s="31"/>
      <c r="B16" s="774" t="s">
        <v>670</v>
      </c>
      <c r="C16" s="773"/>
      <c r="D16" s="773"/>
      <c r="E16" s="773"/>
      <c r="F16" s="773"/>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c r="CW16" s="24"/>
      <c r="CX16" s="24"/>
      <c r="CY16" s="24"/>
      <c r="CZ16" s="24"/>
      <c r="DA16" s="24"/>
      <c r="DB16" s="24"/>
    </row>
    <row r="17" spans="1:106" s="28" customFormat="1">
      <c r="A17" s="31"/>
      <c r="B17" s="643" t="s">
        <v>61</v>
      </c>
      <c r="C17" s="24"/>
      <c r="D17" s="111"/>
      <c r="E17" s="111"/>
      <c r="F17" s="25"/>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row>
    <row r="18" spans="1:106" s="28" customFormat="1" ht="42.75" customHeight="1">
      <c r="A18" s="31"/>
      <c r="B18" s="774" t="s">
        <v>671</v>
      </c>
      <c r="C18" s="773"/>
      <c r="D18" s="773"/>
      <c r="E18" s="773"/>
      <c r="F18" s="773"/>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c r="CW18" s="24"/>
      <c r="CX18" s="24"/>
      <c r="CY18" s="24"/>
      <c r="CZ18" s="24"/>
      <c r="DA18" s="24"/>
      <c r="DB18" s="24"/>
    </row>
    <row r="19" spans="1:106" s="28" customFormat="1">
      <c r="A19" s="31"/>
      <c r="B19" s="643" t="s">
        <v>94</v>
      </c>
      <c r="C19" s="24"/>
      <c r="D19" s="111"/>
      <c r="E19" s="111"/>
      <c r="F19" s="25"/>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X19" s="24"/>
      <c r="CY19" s="24"/>
      <c r="CZ19" s="24"/>
      <c r="DA19" s="24"/>
      <c r="DB19" s="24"/>
    </row>
    <row r="20" spans="1:106" s="28" customFormat="1" ht="18" customHeight="1">
      <c r="A20" s="31"/>
      <c r="B20" s="774" t="s">
        <v>672</v>
      </c>
      <c r="C20" s="773"/>
      <c r="D20" s="773"/>
      <c r="E20" s="773"/>
      <c r="F20" s="773"/>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c r="CW20" s="24"/>
      <c r="CX20" s="24"/>
      <c r="CY20" s="24"/>
      <c r="CZ20" s="24"/>
      <c r="DA20" s="24"/>
      <c r="DB20" s="24"/>
    </row>
    <row r="21" spans="1:106" s="28" customFormat="1">
      <c r="A21" s="31"/>
      <c r="B21" s="643" t="s">
        <v>95</v>
      </c>
      <c r="C21" s="24"/>
      <c r="D21" s="111"/>
      <c r="E21" s="111"/>
      <c r="F21" s="25"/>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c r="CW21" s="24"/>
      <c r="CX21" s="24"/>
      <c r="CY21" s="24"/>
      <c r="CZ21" s="24"/>
      <c r="DA21" s="24"/>
      <c r="DB21" s="24"/>
    </row>
    <row r="22" spans="1:106" s="28" customFormat="1" ht="52.5" customHeight="1">
      <c r="A22" s="29"/>
      <c r="B22" s="775" t="s">
        <v>673</v>
      </c>
      <c r="C22" s="776"/>
      <c r="D22" s="776"/>
      <c r="E22" s="776"/>
      <c r="F22" s="776"/>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s="24"/>
      <c r="CU22" s="24"/>
      <c r="CV22" s="24"/>
      <c r="CW22" s="24"/>
      <c r="CX22" s="24"/>
      <c r="CY22" s="24"/>
      <c r="CZ22" s="24"/>
      <c r="DA22" s="24"/>
      <c r="DB22" s="24"/>
    </row>
    <row r="23" spans="1:106" s="28" customFormat="1">
      <c r="A23" s="29"/>
      <c r="B23" s="644" t="s">
        <v>96</v>
      </c>
      <c r="C23" s="112"/>
      <c r="D23" s="26"/>
      <c r="E23" s="26"/>
      <c r="F23" s="25"/>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4"/>
      <c r="CU23" s="24"/>
      <c r="CV23" s="24"/>
      <c r="CW23" s="24"/>
      <c r="CX23" s="24"/>
      <c r="CY23" s="24"/>
      <c r="CZ23" s="24"/>
      <c r="DA23" s="24"/>
      <c r="DB23" s="24"/>
    </row>
    <row r="24" spans="1:106" s="28" customFormat="1" ht="31.5" customHeight="1">
      <c r="A24" s="27"/>
      <c r="B24" s="777" t="s">
        <v>674</v>
      </c>
      <c r="C24" s="773"/>
      <c r="D24" s="773"/>
      <c r="E24" s="773"/>
      <c r="F24" s="773"/>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s="24"/>
      <c r="CU24" s="24"/>
      <c r="CV24" s="24"/>
      <c r="CW24" s="24"/>
      <c r="CX24" s="24"/>
      <c r="CY24" s="24"/>
      <c r="CZ24" s="24"/>
      <c r="DA24" s="24"/>
      <c r="DB24" s="24"/>
    </row>
    <row r="25" spans="1:106" s="28" customFormat="1">
      <c r="A25" s="27"/>
      <c r="B25" s="645" t="s">
        <v>97</v>
      </c>
      <c r="C25" s="112"/>
      <c r="D25" s="26"/>
      <c r="E25" s="26"/>
      <c r="F25" s="25"/>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X25" s="24"/>
      <c r="CY25" s="24"/>
      <c r="CZ25" s="24"/>
      <c r="DA25" s="24"/>
      <c r="DB25" s="24"/>
    </row>
    <row r="26" spans="1:106" s="28" customFormat="1" ht="40.5" customHeight="1">
      <c r="A26" s="23"/>
      <c r="B26" s="772" t="s">
        <v>675</v>
      </c>
      <c r="C26" s="773"/>
      <c r="D26" s="773"/>
      <c r="E26" s="773"/>
      <c r="F26" s="773"/>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4"/>
      <c r="CU26" s="24"/>
      <c r="CV26" s="24"/>
      <c r="CW26" s="24"/>
      <c r="CX26" s="24"/>
      <c r="CY26" s="24"/>
      <c r="CZ26" s="24"/>
      <c r="DA26" s="24"/>
      <c r="DB26" s="24"/>
    </row>
    <row r="27" spans="1:106" s="28" customFormat="1">
      <c r="A27" s="23"/>
      <c r="B27" s="646" t="s">
        <v>98</v>
      </c>
      <c r="C27" s="113"/>
      <c r="D27" s="114"/>
      <c r="E27" s="114"/>
      <c r="F27" s="115"/>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c r="DB27" s="24"/>
    </row>
    <row r="28" spans="1:106" s="28" customFormat="1" ht="40.5" customHeight="1">
      <c r="A28" s="23"/>
      <c r="B28" s="772" t="s">
        <v>680</v>
      </c>
      <c r="C28" s="773"/>
      <c r="D28" s="773"/>
      <c r="E28" s="773"/>
      <c r="F28" s="773"/>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s="24"/>
      <c r="CU28" s="24"/>
      <c r="CV28" s="24"/>
      <c r="CW28" s="24"/>
      <c r="CX28" s="24"/>
      <c r="CY28" s="24"/>
      <c r="CZ28" s="24"/>
      <c r="DA28" s="24"/>
      <c r="DB28" s="24"/>
    </row>
    <row r="29" spans="1:106" s="28" customFormat="1">
      <c r="A29" s="23"/>
      <c r="B29" s="646"/>
      <c r="C29" s="113"/>
      <c r="D29" s="114"/>
      <c r="E29" s="114"/>
      <c r="F29" s="115"/>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c r="CO29" s="24"/>
      <c r="CP29" s="24"/>
      <c r="CQ29" s="24"/>
      <c r="CR29" s="24"/>
      <c r="CS29" s="24"/>
      <c r="CT29" s="24"/>
      <c r="CU29" s="24"/>
      <c r="CV29" s="24"/>
      <c r="CW29" s="24"/>
      <c r="CX29" s="24"/>
      <c r="CY29" s="24"/>
      <c r="CZ29" s="24"/>
      <c r="DA29" s="24"/>
      <c r="DB29" s="24"/>
    </row>
    <row r="30" spans="1:106" s="28" customFormat="1" ht="28.5" customHeight="1">
      <c r="A30" s="23"/>
      <c r="B30" s="770" t="s">
        <v>3199</v>
      </c>
      <c r="C30" s="771"/>
      <c r="D30" s="771"/>
      <c r="E30" s="771"/>
      <c r="F30" s="771"/>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S30" s="24"/>
      <c r="CT30" s="24"/>
      <c r="CU30" s="24"/>
      <c r="CV30" s="24"/>
      <c r="CW30" s="24"/>
      <c r="CX30" s="24"/>
      <c r="CY30" s="24"/>
      <c r="CZ30" s="24"/>
      <c r="DA30" s="24"/>
      <c r="DB30" s="24"/>
    </row>
    <row r="31" spans="1:106" s="28" customFormat="1">
      <c r="A31" s="23"/>
      <c r="B31" s="646" t="s">
        <v>61</v>
      </c>
      <c r="C31" s="113"/>
      <c r="D31" s="114"/>
      <c r="E31" s="114"/>
      <c r="F31" s="115"/>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c r="CO31" s="24"/>
      <c r="CP31" s="24"/>
      <c r="CQ31" s="24"/>
      <c r="CR31" s="24"/>
      <c r="CS31" s="24"/>
      <c r="CT31" s="24"/>
      <c r="CU31" s="24"/>
      <c r="CV31" s="24"/>
      <c r="CW31" s="24"/>
      <c r="CX31" s="24"/>
      <c r="CY31" s="24"/>
      <c r="CZ31" s="24"/>
      <c r="DA31" s="24"/>
      <c r="DB31" s="24"/>
    </row>
    <row r="32" spans="1:106" s="28" customFormat="1" ht="27" customHeight="1">
      <c r="A32" s="23"/>
      <c r="B32" s="772" t="s">
        <v>676</v>
      </c>
      <c r="C32" s="773"/>
      <c r="D32" s="773"/>
      <c r="E32" s="773"/>
      <c r="F32" s="773"/>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c r="CN32" s="24"/>
      <c r="CO32" s="24"/>
      <c r="CP32" s="24"/>
      <c r="CQ32" s="24"/>
      <c r="CR32" s="24"/>
      <c r="CS32" s="24"/>
      <c r="CT32" s="24"/>
      <c r="CU32" s="24"/>
      <c r="CV32" s="24"/>
      <c r="CW32" s="24"/>
      <c r="CX32" s="24"/>
      <c r="CY32" s="24"/>
      <c r="CZ32" s="24"/>
      <c r="DA32" s="24"/>
      <c r="DB32" s="24"/>
    </row>
    <row r="33" spans="1:106" s="28" customFormat="1">
      <c r="A33" s="23"/>
      <c r="B33" s="646" t="s">
        <v>94</v>
      </c>
      <c r="C33" s="113"/>
      <c r="D33" s="114"/>
      <c r="E33" s="114"/>
      <c r="F33" s="115"/>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S33" s="24"/>
      <c r="CT33" s="24"/>
      <c r="CU33" s="24"/>
      <c r="CV33" s="24"/>
      <c r="CW33" s="24"/>
      <c r="CX33" s="24"/>
      <c r="CY33" s="24"/>
      <c r="CZ33" s="24"/>
      <c r="DA33" s="24"/>
      <c r="DB33" s="24"/>
    </row>
    <row r="34" spans="1:106" s="28" customFormat="1" ht="39.75" customHeight="1">
      <c r="A34" s="23"/>
      <c r="B34" s="772" t="s">
        <v>677</v>
      </c>
      <c r="C34" s="773"/>
      <c r="D34" s="773"/>
      <c r="E34" s="773"/>
      <c r="F34" s="773"/>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row>
    <row r="35" spans="1:106" s="28" customFormat="1">
      <c r="A35" s="23"/>
      <c r="B35" s="646" t="s">
        <v>678</v>
      </c>
      <c r="C35" s="113"/>
      <c r="D35" s="114"/>
      <c r="E35" s="114"/>
      <c r="F35" s="115"/>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row>
    <row r="36" spans="1:106" s="28" customFormat="1" ht="68.25" customHeight="1">
      <c r="A36" s="23"/>
      <c r="B36" s="772" t="s">
        <v>3197</v>
      </c>
      <c r="C36" s="773"/>
      <c r="D36" s="773"/>
      <c r="E36" s="773"/>
      <c r="F36" s="773"/>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4"/>
      <c r="CQ36" s="24"/>
      <c r="CR36" s="24"/>
      <c r="CS36" s="24"/>
      <c r="CT36" s="24"/>
      <c r="CU36" s="24"/>
      <c r="CV36" s="24"/>
      <c r="CW36" s="24"/>
      <c r="CX36" s="24"/>
      <c r="CY36" s="24"/>
      <c r="CZ36" s="24"/>
      <c r="DA36" s="24"/>
      <c r="DB36" s="24"/>
    </row>
    <row r="37" spans="1:106" s="28" customFormat="1">
      <c r="A37" s="23"/>
      <c r="B37" s="646" t="s">
        <v>679</v>
      </c>
      <c r="C37" s="113"/>
      <c r="D37" s="114"/>
      <c r="E37" s="114"/>
      <c r="F37" s="115"/>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row>
    <row r="38" spans="1:106" s="28" customFormat="1" ht="19.5" customHeight="1">
      <c r="A38" s="23"/>
      <c r="B38" s="772" t="s">
        <v>3198</v>
      </c>
      <c r="C38" s="773"/>
      <c r="D38" s="773"/>
      <c r="E38" s="773"/>
      <c r="F38" s="773"/>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c r="CN38" s="24"/>
      <c r="CO38" s="24"/>
      <c r="CP38" s="24"/>
      <c r="CQ38" s="24"/>
      <c r="CR38" s="24"/>
      <c r="CS38" s="24"/>
      <c r="CT38" s="24"/>
      <c r="CU38" s="24"/>
      <c r="CV38" s="24"/>
      <c r="CW38" s="24"/>
      <c r="CX38" s="24"/>
      <c r="CY38" s="24"/>
      <c r="CZ38" s="24"/>
      <c r="DA38" s="24"/>
      <c r="DB38" s="24"/>
    </row>
    <row r="39" spans="1:106" s="28" customFormat="1">
      <c r="A39" s="23"/>
      <c r="B39" s="646"/>
      <c r="C39" s="767"/>
      <c r="D39" s="767"/>
      <c r="E39" s="767"/>
      <c r="F39" s="767"/>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row>
    <row r="40" spans="1:106" s="28" customFormat="1">
      <c r="A40" s="636"/>
      <c r="B40" s="642" t="s">
        <v>99</v>
      </c>
      <c r="C40"/>
      <c r="D40"/>
      <c r="E40"/>
      <c r="F40"/>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row>
    <row r="41" spans="1:106" s="24" customFormat="1">
      <c r="A41"/>
      <c r="B41" s="647"/>
      <c r="C41"/>
      <c r="D41"/>
      <c r="E41"/>
      <c r="F41"/>
    </row>
    <row r="42" spans="1:106" s="24" customFormat="1">
      <c r="A42" t="s">
        <v>61</v>
      </c>
      <c r="B42" s="648" t="s">
        <v>100</v>
      </c>
      <c r="C42"/>
      <c r="D42"/>
      <c r="E42"/>
      <c r="F42"/>
    </row>
    <row r="43" spans="1:106" s="24" customFormat="1">
      <c r="A43"/>
      <c r="B43" s="648"/>
      <c r="C43"/>
      <c r="D43"/>
      <c r="E43"/>
      <c r="F43"/>
    </row>
    <row r="44" spans="1:106" s="28" customFormat="1" ht="38.25">
      <c r="A44" s="31" t="s">
        <v>94</v>
      </c>
      <c r="B44" s="117" t="s">
        <v>81</v>
      </c>
      <c r="C44" s="24"/>
      <c r="D44" s="24"/>
      <c r="E44" s="24"/>
      <c r="F44" s="30"/>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c r="CL44" s="24"/>
      <c r="CM44" s="24"/>
      <c r="CN44" s="24"/>
      <c r="CO44" s="24"/>
      <c r="CP44" s="24"/>
      <c r="CQ44" s="24"/>
      <c r="CR44" s="24"/>
      <c r="CS44" s="24"/>
      <c r="CT44" s="24"/>
      <c r="CU44" s="24"/>
      <c r="CV44" s="24"/>
      <c r="CW44" s="24"/>
      <c r="CX44" s="24"/>
      <c r="CY44" s="24"/>
      <c r="CZ44" s="24"/>
      <c r="DA44" s="24"/>
      <c r="DB44" s="24"/>
    </row>
    <row r="45" spans="1:106" s="28" customFormat="1" ht="51">
      <c r="A45" s="29"/>
      <c r="B45" s="125" t="s">
        <v>14</v>
      </c>
      <c r="C45" s="24"/>
      <c r="D45" s="24"/>
      <c r="E45" s="24"/>
      <c r="F45" s="30"/>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c r="CR45" s="24"/>
      <c r="CS45" s="24"/>
      <c r="CT45" s="24"/>
      <c r="CU45" s="24"/>
      <c r="CV45" s="24"/>
      <c r="CW45" s="24"/>
      <c r="CX45" s="24"/>
      <c r="CY45" s="24"/>
      <c r="CZ45" s="24"/>
      <c r="DA45" s="24"/>
      <c r="DB45" s="24"/>
    </row>
    <row r="46" spans="1:106" s="28" customFormat="1" ht="76.5">
      <c r="A46" s="29"/>
      <c r="B46" s="125" t="s">
        <v>664</v>
      </c>
      <c r="C46" s="24"/>
      <c r="D46" s="24"/>
      <c r="E46" s="24"/>
      <c r="F46" s="30"/>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c r="CQ46" s="24"/>
      <c r="CR46" s="24"/>
      <c r="CS46" s="24"/>
      <c r="CT46" s="24"/>
      <c r="CU46" s="24"/>
      <c r="CV46" s="24"/>
      <c r="CW46" s="24"/>
      <c r="CX46" s="24"/>
      <c r="CY46" s="24"/>
      <c r="CZ46" s="24"/>
      <c r="DA46" s="24"/>
      <c r="DB46" s="24"/>
    </row>
    <row r="47" spans="1:106" s="28" customFormat="1" ht="25.5">
      <c r="A47" s="29"/>
      <c r="B47" s="125" t="s">
        <v>64</v>
      </c>
      <c r="C47" s="24"/>
      <c r="D47" s="24"/>
      <c r="E47" s="24"/>
      <c r="F47" s="30"/>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c r="CO47" s="24"/>
      <c r="CP47" s="24"/>
      <c r="CQ47" s="24"/>
      <c r="CR47" s="24"/>
      <c r="CS47" s="24"/>
      <c r="CT47" s="24"/>
      <c r="CU47" s="24"/>
      <c r="CV47" s="24"/>
      <c r="CW47" s="24"/>
      <c r="CX47" s="24"/>
      <c r="CY47" s="24"/>
      <c r="CZ47" s="24"/>
      <c r="DA47" s="24"/>
      <c r="DB47" s="24"/>
    </row>
    <row r="48" spans="1:106" s="28" customFormat="1" ht="25.5">
      <c r="A48" s="31"/>
      <c r="B48" s="125" t="s">
        <v>101</v>
      </c>
      <c r="C48" s="24"/>
      <c r="D48" s="24"/>
      <c r="E48" s="24"/>
      <c r="F48" s="30"/>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c r="CA48" s="24"/>
      <c r="CB48" s="24"/>
      <c r="CC48" s="24"/>
      <c r="CD48" s="24"/>
      <c r="CE48" s="24"/>
      <c r="CF48" s="24"/>
      <c r="CG48" s="24"/>
      <c r="CH48" s="24"/>
      <c r="CI48" s="24"/>
      <c r="CJ48" s="24"/>
      <c r="CK48" s="24"/>
      <c r="CL48" s="24"/>
      <c r="CM48" s="24"/>
      <c r="CN48" s="24"/>
      <c r="CO48" s="24"/>
      <c r="CP48" s="24"/>
      <c r="CQ48" s="24"/>
      <c r="CR48" s="24"/>
      <c r="CS48" s="24"/>
      <c r="CT48" s="24"/>
      <c r="CU48" s="24"/>
      <c r="CV48" s="24"/>
      <c r="CW48" s="24"/>
      <c r="CX48" s="24"/>
      <c r="CY48" s="24"/>
      <c r="CZ48" s="24"/>
      <c r="DA48" s="24"/>
      <c r="DB48" s="24"/>
    </row>
    <row r="49" spans="1:106" s="28" customFormat="1">
      <c r="A49" s="31"/>
      <c r="B49" s="649"/>
      <c r="C49" s="24"/>
      <c r="D49" s="24"/>
      <c r="E49" s="24"/>
      <c r="F49" s="30"/>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c r="CR49" s="24"/>
      <c r="CS49" s="24"/>
      <c r="CT49" s="24"/>
      <c r="CU49" s="24"/>
      <c r="CV49" s="24"/>
      <c r="CW49" s="24"/>
      <c r="CX49" s="24"/>
      <c r="CY49" s="24"/>
      <c r="CZ49" s="24"/>
      <c r="DA49" s="24"/>
      <c r="DB49" s="24"/>
    </row>
    <row r="50" spans="1:106" s="28" customFormat="1" ht="63.75">
      <c r="A50" s="31" t="s">
        <v>95</v>
      </c>
      <c r="B50" s="125" t="s">
        <v>1</v>
      </c>
      <c r="C50" s="24"/>
      <c r="D50" s="24"/>
      <c r="E50" s="24"/>
      <c r="F50" s="30"/>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c r="CR50" s="24"/>
      <c r="CS50" s="24"/>
      <c r="CT50" s="24"/>
      <c r="CU50" s="24"/>
      <c r="CV50" s="24"/>
      <c r="CW50" s="24"/>
      <c r="CX50" s="24"/>
      <c r="CY50" s="24"/>
      <c r="CZ50" s="24"/>
      <c r="DA50" s="24"/>
      <c r="DB50" s="24"/>
    </row>
    <row r="51" spans="1:106" s="28" customFormat="1" ht="25.5">
      <c r="A51" s="29"/>
      <c r="B51" s="125" t="s">
        <v>65</v>
      </c>
      <c r="C51" s="24"/>
      <c r="D51" s="24"/>
      <c r="E51" s="24"/>
      <c r="F51" s="30"/>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c r="CQ51" s="24"/>
      <c r="CR51" s="24"/>
      <c r="CS51" s="24"/>
      <c r="CT51" s="24"/>
      <c r="CU51" s="24"/>
      <c r="CV51" s="24"/>
      <c r="CW51" s="24"/>
      <c r="CX51" s="24"/>
      <c r="CY51" s="24"/>
      <c r="CZ51" s="24"/>
      <c r="DA51" s="24"/>
      <c r="DB51" s="24"/>
    </row>
    <row r="52" spans="1:106" s="28" customFormat="1">
      <c r="A52" s="29"/>
      <c r="B52" s="125"/>
      <c r="C52" s="24"/>
      <c r="D52" s="24"/>
      <c r="E52" s="24"/>
      <c r="F52" s="30"/>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c r="CK52" s="24"/>
      <c r="CL52" s="24"/>
      <c r="CM52" s="24"/>
      <c r="CN52" s="24"/>
      <c r="CO52" s="24"/>
      <c r="CP52" s="24"/>
      <c r="CQ52" s="24"/>
      <c r="CR52" s="24"/>
      <c r="CS52" s="24"/>
      <c r="CT52" s="24"/>
      <c r="CU52" s="24"/>
      <c r="CV52" s="24"/>
      <c r="CW52" s="24"/>
      <c r="CX52" s="24"/>
      <c r="CY52" s="24"/>
      <c r="CZ52" s="24"/>
      <c r="DA52" s="24"/>
      <c r="DB52" s="24"/>
    </row>
    <row r="53" spans="1:106" s="28" customFormat="1">
      <c r="A53" s="31" t="s">
        <v>96</v>
      </c>
      <c r="B53" s="125" t="s">
        <v>66</v>
      </c>
      <c r="C53" s="24"/>
      <c r="D53" s="24"/>
      <c r="E53" s="24"/>
      <c r="F53" s="30"/>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c r="BZ53" s="24"/>
      <c r="CA53" s="24"/>
      <c r="CB53" s="24"/>
      <c r="CC53" s="24"/>
      <c r="CD53" s="24"/>
      <c r="CE53" s="24"/>
      <c r="CF53" s="24"/>
      <c r="CG53" s="24"/>
      <c r="CH53" s="24"/>
      <c r="CI53" s="24"/>
      <c r="CJ53" s="24"/>
      <c r="CK53" s="24"/>
      <c r="CL53" s="24"/>
      <c r="CM53" s="24"/>
      <c r="CN53" s="24"/>
      <c r="CO53" s="24"/>
      <c r="CP53" s="24"/>
      <c r="CQ53" s="24"/>
      <c r="CR53" s="24"/>
      <c r="CS53" s="24"/>
      <c r="CT53" s="24"/>
      <c r="CU53" s="24"/>
      <c r="CV53" s="24"/>
      <c r="CW53" s="24"/>
      <c r="CX53" s="24"/>
      <c r="CY53" s="24"/>
      <c r="CZ53" s="24"/>
      <c r="DA53" s="24"/>
      <c r="DB53" s="24"/>
    </row>
    <row r="54" spans="1:106" s="28" customFormat="1" ht="25.5">
      <c r="A54" s="29"/>
      <c r="B54" s="125" t="s">
        <v>67</v>
      </c>
      <c r="C54" s="24"/>
      <c r="D54" s="24"/>
      <c r="E54" s="24"/>
      <c r="F54" s="30"/>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c r="CA54" s="24"/>
      <c r="CB54" s="24"/>
      <c r="CC54" s="24"/>
      <c r="CD54" s="24"/>
      <c r="CE54" s="24"/>
      <c r="CF54" s="24"/>
      <c r="CG54" s="24"/>
      <c r="CH54" s="24"/>
      <c r="CI54" s="24"/>
      <c r="CJ54" s="24"/>
      <c r="CK54" s="24"/>
      <c r="CL54" s="24"/>
      <c r="CM54" s="24"/>
      <c r="CN54" s="24"/>
      <c r="CO54" s="24"/>
      <c r="CP54" s="24"/>
      <c r="CQ54" s="24"/>
      <c r="CR54" s="24"/>
      <c r="CS54" s="24"/>
      <c r="CT54" s="24"/>
      <c r="CU54" s="24"/>
      <c r="CV54" s="24"/>
      <c r="CW54" s="24"/>
      <c r="CX54" s="24"/>
      <c r="CY54" s="24"/>
      <c r="CZ54" s="24"/>
      <c r="DA54" s="24"/>
      <c r="DB54" s="24"/>
    </row>
    <row r="55" spans="1:106" s="28" customFormat="1">
      <c r="A55" s="29"/>
      <c r="B55" s="650" t="s">
        <v>3202</v>
      </c>
      <c r="C55" s="24"/>
      <c r="D55" s="24"/>
      <c r="E55" s="24"/>
      <c r="F55" s="30"/>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row>
    <row r="56" spans="1:106" s="28" customFormat="1">
      <c r="A56" s="31"/>
      <c r="B56" s="650" t="s">
        <v>105</v>
      </c>
      <c r="C56" s="24"/>
      <c r="D56" s="24"/>
      <c r="E56" s="24"/>
      <c r="F56" s="30"/>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row>
    <row r="57" spans="1:106" s="28" customFormat="1" ht="25.5">
      <c r="A57" s="29"/>
      <c r="B57" s="650" t="s">
        <v>106</v>
      </c>
      <c r="C57" s="24"/>
      <c r="D57" s="24"/>
      <c r="E57" s="24"/>
      <c r="F57" s="30"/>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c r="CR57" s="24"/>
      <c r="CS57" s="24"/>
      <c r="CT57" s="24"/>
      <c r="CU57" s="24"/>
      <c r="CV57" s="24"/>
      <c r="CW57" s="24"/>
      <c r="CX57" s="24"/>
      <c r="CY57" s="24"/>
      <c r="CZ57" s="24"/>
      <c r="DA57" s="24"/>
      <c r="DB57" s="24"/>
    </row>
    <row r="58" spans="1:106" s="28" customFormat="1">
      <c r="A58" s="29"/>
      <c r="B58" s="650" t="s">
        <v>107</v>
      </c>
      <c r="C58" s="24"/>
      <c r="D58" s="24"/>
      <c r="E58" s="24"/>
      <c r="F58" s="30"/>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c r="CA58" s="24"/>
      <c r="CB58" s="24"/>
      <c r="CC58" s="24"/>
      <c r="CD58" s="24"/>
      <c r="CE58" s="24"/>
      <c r="CF58" s="24"/>
      <c r="CG58" s="24"/>
      <c r="CH58" s="24"/>
      <c r="CI58" s="24"/>
      <c r="CJ58" s="24"/>
      <c r="CK58" s="24"/>
      <c r="CL58" s="24"/>
      <c r="CM58" s="24"/>
      <c r="CN58" s="24"/>
      <c r="CO58" s="24"/>
      <c r="CP58" s="24"/>
      <c r="CQ58" s="24"/>
      <c r="CR58" s="24"/>
      <c r="CS58" s="24"/>
      <c r="CT58" s="24"/>
      <c r="CU58" s="24"/>
      <c r="CV58" s="24"/>
      <c r="CW58" s="24"/>
      <c r="CX58" s="24"/>
      <c r="CY58" s="24"/>
      <c r="CZ58" s="24"/>
      <c r="DA58" s="24"/>
      <c r="DB58" s="24"/>
    </row>
    <row r="59" spans="1:106" s="28" customFormat="1">
      <c r="A59" s="29"/>
      <c r="B59" s="650" t="s">
        <v>108</v>
      </c>
      <c r="C59" s="24"/>
      <c r="D59" s="24"/>
      <c r="E59" s="24"/>
      <c r="F59" s="30"/>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c r="CJ59" s="24"/>
      <c r="CK59" s="24"/>
      <c r="CL59" s="24"/>
      <c r="CM59" s="24"/>
      <c r="CN59" s="24"/>
      <c r="CO59" s="24"/>
      <c r="CP59" s="24"/>
      <c r="CQ59" s="24"/>
      <c r="CR59" s="24"/>
      <c r="CS59" s="24"/>
      <c r="CT59" s="24"/>
      <c r="CU59" s="24"/>
      <c r="CV59" s="24"/>
      <c r="CW59" s="24"/>
      <c r="CX59" s="24"/>
      <c r="CY59" s="24"/>
      <c r="CZ59" s="24"/>
      <c r="DA59" s="24"/>
      <c r="DB59" s="24"/>
    </row>
    <row r="60" spans="1:106" s="28" customFormat="1" ht="38.25">
      <c r="A60" s="29"/>
      <c r="B60" s="650" t="s">
        <v>68</v>
      </c>
      <c r="C60" s="24"/>
      <c r="D60" s="24"/>
      <c r="E60" s="24"/>
      <c r="F60" s="30"/>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24"/>
      <c r="BK60" s="24"/>
      <c r="BL60" s="24"/>
      <c r="BM60" s="24"/>
      <c r="BN60" s="24"/>
      <c r="BO60" s="24"/>
      <c r="BP60" s="24"/>
      <c r="BQ60" s="24"/>
      <c r="BR60" s="24"/>
      <c r="BS60" s="24"/>
      <c r="BT60" s="24"/>
      <c r="BU60" s="24"/>
      <c r="BV60" s="24"/>
      <c r="BW60" s="24"/>
      <c r="BX60" s="24"/>
      <c r="BY60" s="24"/>
      <c r="BZ60" s="24"/>
      <c r="CA60" s="24"/>
      <c r="CB60" s="24"/>
      <c r="CC60" s="24"/>
      <c r="CD60" s="24"/>
      <c r="CE60" s="24"/>
      <c r="CF60" s="24"/>
      <c r="CG60" s="24"/>
      <c r="CH60" s="24"/>
      <c r="CI60" s="24"/>
      <c r="CJ60" s="24"/>
      <c r="CK60" s="24"/>
      <c r="CL60" s="24"/>
      <c r="CM60" s="24"/>
      <c r="CN60" s="24"/>
      <c r="CO60" s="24"/>
      <c r="CP60" s="24"/>
      <c r="CQ60" s="24"/>
      <c r="CR60" s="24"/>
      <c r="CS60" s="24"/>
      <c r="CT60" s="24"/>
      <c r="CU60" s="24"/>
      <c r="CV60" s="24"/>
      <c r="CW60" s="24"/>
      <c r="CX60" s="24"/>
      <c r="CY60" s="24"/>
      <c r="CZ60" s="24"/>
      <c r="DA60" s="24"/>
      <c r="DB60" s="24"/>
    </row>
    <row r="61" spans="1:106" s="28" customFormat="1" ht="51">
      <c r="A61" s="29"/>
      <c r="B61" s="650" t="s">
        <v>74</v>
      </c>
      <c r="C61" s="24"/>
      <c r="D61" s="24"/>
      <c r="E61" s="24"/>
      <c r="F61" s="30"/>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c r="CJ61" s="24"/>
      <c r="CK61" s="24"/>
      <c r="CL61" s="24"/>
      <c r="CM61" s="24"/>
      <c r="CN61" s="24"/>
      <c r="CO61" s="24"/>
      <c r="CP61" s="24"/>
      <c r="CQ61" s="24"/>
      <c r="CR61" s="24"/>
      <c r="CS61" s="24"/>
      <c r="CT61" s="24"/>
      <c r="CU61" s="24"/>
      <c r="CV61" s="24"/>
      <c r="CW61" s="24"/>
      <c r="CX61" s="24"/>
      <c r="CY61" s="24"/>
      <c r="CZ61" s="24"/>
      <c r="DA61" s="24"/>
      <c r="DB61" s="24"/>
    </row>
    <row r="62" spans="1:106" s="28" customFormat="1">
      <c r="A62" s="29"/>
      <c r="B62" s="650" t="s">
        <v>3203</v>
      </c>
      <c r="C62" s="24"/>
      <c r="D62" s="24"/>
      <c r="E62" s="24"/>
      <c r="F62" s="30"/>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24"/>
      <c r="CG62" s="24"/>
      <c r="CH62" s="24"/>
      <c r="CI62" s="24"/>
      <c r="CJ62" s="24"/>
      <c r="CK62" s="24"/>
      <c r="CL62" s="24"/>
      <c r="CM62" s="24"/>
      <c r="CN62" s="24"/>
      <c r="CO62" s="24"/>
      <c r="CP62" s="24"/>
      <c r="CQ62" s="24"/>
      <c r="CR62" s="24"/>
      <c r="CS62" s="24"/>
      <c r="CT62" s="24"/>
      <c r="CU62" s="24"/>
      <c r="CV62" s="24"/>
      <c r="CW62" s="24"/>
      <c r="CX62" s="24"/>
      <c r="CY62" s="24"/>
      <c r="CZ62" s="24"/>
      <c r="DA62" s="24"/>
      <c r="DB62" s="24"/>
    </row>
    <row r="63" spans="1:106" s="28" customFormat="1" ht="51">
      <c r="A63" s="29"/>
      <c r="B63" s="650" t="s">
        <v>75</v>
      </c>
      <c r="C63" s="24"/>
      <c r="D63" s="24"/>
      <c r="E63" s="24"/>
      <c r="F63" s="30"/>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c r="BH63" s="24"/>
      <c r="BI63" s="24"/>
      <c r="BJ63" s="24"/>
      <c r="BK63" s="24"/>
      <c r="BL63" s="24"/>
      <c r="BM63" s="24"/>
      <c r="BN63" s="24"/>
      <c r="BO63" s="24"/>
      <c r="BP63" s="24"/>
      <c r="BQ63" s="24"/>
      <c r="BR63" s="24"/>
      <c r="BS63" s="24"/>
      <c r="BT63" s="24"/>
      <c r="BU63" s="24"/>
      <c r="BV63" s="24"/>
      <c r="BW63" s="24"/>
      <c r="BX63" s="24"/>
      <c r="BY63" s="24"/>
      <c r="BZ63" s="24"/>
      <c r="CA63" s="24"/>
      <c r="CB63" s="24"/>
      <c r="CC63" s="24"/>
      <c r="CD63" s="24"/>
      <c r="CE63" s="24"/>
      <c r="CF63" s="24"/>
      <c r="CG63" s="24"/>
      <c r="CH63" s="24"/>
      <c r="CI63" s="24"/>
      <c r="CJ63" s="24"/>
      <c r="CK63" s="24"/>
      <c r="CL63" s="24"/>
      <c r="CM63" s="24"/>
      <c r="CN63" s="24"/>
      <c r="CO63" s="24"/>
      <c r="CP63" s="24"/>
      <c r="CQ63" s="24"/>
      <c r="CR63" s="24"/>
      <c r="CS63" s="24"/>
      <c r="CT63" s="24"/>
      <c r="CU63" s="24"/>
      <c r="CV63" s="24"/>
      <c r="CW63" s="24"/>
      <c r="CX63" s="24"/>
      <c r="CY63" s="24"/>
      <c r="CZ63" s="24"/>
      <c r="DA63" s="24"/>
      <c r="DB63" s="24"/>
    </row>
    <row r="64" spans="1:106" ht="25.5">
      <c r="A64" s="29"/>
      <c r="B64" s="650" t="s">
        <v>109</v>
      </c>
      <c r="C64" s="24"/>
      <c r="D64" s="24"/>
      <c r="E64" s="24"/>
      <c r="F64" s="30"/>
    </row>
    <row r="65" spans="1:6" ht="25.5">
      <c r="A65" s="29"/>
      <c r="B65" s="650" t="s">
        <v>76</v>
      </c>
      <c r="C65" s="24"/>
      <c r="D65" s="24"/>
      <c r="E65" s="24"/>
      <c r="F65" s="30"/>
    </row>
    <row r="66" spans="1:6" ht="25.5">
      <c r="A66" s="29"/>
      <c r="B66" s="650" t="s">
        <v>110</v>
      </c>
      <c r="C66" s="24"/>
      <c r="D66" s="24"/>
      <c r="E66" s="24"/>
      <c r="F66" s="30"/>
    </row>
    <row r="67" spans="1:6" ht="15.75" customHeight="1">
      <c r="A67" s="29"/>
      <c r="B67" s="650" t="s">
        <v>111</v>
      </c>
      <c r="C67" s="24"/>
      <c r="D67" s="24"/>
      <c r="E67" s="24"/>
      <c r="F67" s="30"/>
    </row>
    <row r="68" spans="1:6">
      <c r="A68" s="29"/>
      <c r="B68" s="125" t="s">
        <v>77</v>
      </c>
      <c r="C68" s="24"/>
      <c r="D68" s="24"/>
      <c r="E68" s="24"/>
      <c r="F68" s="30"/>
    </row>
    <row r="69" spans="1:6" ht="42.75" customHeight="1">
      <c r="A69" s="29"/>
      <c r="B69" s="125" t="s">
        <v>3204</v>
      </c>
      <c r="C69" s="24"/>
      <c r="D69" s="24"/>
      <c r="E69" s="24"/>
      <c r="F69" s="30"/>
    </row>
    <row r="70" spans="1:6" ht="38.25">
      <c r="A70" s="29"/>
      <c r="B70" s="125" t="s">
        <v>78</v>
      </c>
      <c r="C70" s="24"/>
      <c r="D70" s="24"/>
      <c r="E70" s="24"/>
      <c r="F70" s="30"/>
    </row>
    <row r="71" spans="1:6" ht="15.75" customHeight="1">
      <c r="A71" s="29"/>
      <c r="B71" s="125" t="s">
        <v>3205</v>
      </c>
      <c r="C71" s="24"/>
      <c r="D71" s="24"/>
      <c r="E71" s="24"/>
      <c r="F71" s="30"/>
    </row>
    <row r="72" spans="1:6">
      <c r="A72" s="31"/>
      <c r="B72" s="650" t="s">
        <v>112</v>
      </c>
      <c r="C72" s="24"/>
      <c r="D72" s="24"/>
      <c r="E72" s="24"/>
      <c r="F72" s="30"/>
    </row>
    <row r="73" spans="1:6" ht="17.25" customHeight="1">
      <c r="A73" s="31"/>
      <c r="B73" s="125" t="s">
        <v>3193</v>
      </c>
      <c r="C73" s="24"/>
      <c r="D73" s="24"/>
      <c r="E73" s="24"/>
      <c r="F73" s="30"/>
    </row>
    <row r="74" spans="1:6">
      <c r="A74" s="31"/>
      <c r="B74" s="125" t="s">
        <v>79</v>
      </c>
      <c r="C74" s="24"/>
      <c r="D74" s="24"/>
      <c r="E74" s="24"/>
      <c r="F74" s="30"/>
    </row>
    <row r="75" spans="1:6" ht="15.75" customHeight="1">
      <c r="A75" s="31"/>
      <c r="B75" s="651" t="s">
        <v>113</v>
      </c>
      <c r="C75" s="24"/>
      <c r="D75" s="24"/>
      <c r="E75" s="24"/>
      <c r="F75" s="30"/>
    </row>
    <row r="76" spans="1:6">
      <c r="A76" s="31"/>
      <c r="B76" s="125" t="s">
        <v>80</v>
      </c>
      <c r="C76" s="24"/>
      <c r="D76" s="24"/>
      <c r="E76" s="24"/>
      <c r="F76" s="30"/>
    </row>
    <row r="77" spans="1:6" ht="38.25">
      <c r="A77" s="27"/>
      <c r="B77" s="125" t="s">
        <v>119</v>
      </c>
      <c r="C77" s="32"/>
      <c r="D77" s="30"/>
      <c r="E77" s="30"/>
      <c r="F77" s="30"/>
    </row>
    <row r="78" spans="1:6">
      <c r="A78" s="27"/>
      <c r="B78" s="125"/>
      <c r="C78" s="32"/>
      <c r="D78" s="30"/>
      <c r="E78" s="30"/>
      <c r="F78" s="30"/>
    </row>
    <row r="79" spans="1:6" ht="40.5" customHeight="1">
      <c r="A79" s="27" t="s">
        <v>98</v>
      </c>
      <c r="B79" s="125" t="s">
        <v>665</v>
      </c>
      <c r="C79" s="32"/>
      <c r="D79" s="30"/>
      <c r="E79" s="30"/>
      <c r="F79" s="30"/>
    </row>
    <row r="80" spans="1:6">
      <c r="A80" s="31"/>
      <c r="B80" s="125"/>
      <c r="C80" s="24"/>
      <c r="D80" s="24"/>
      <c r="E80" s="24"/>
      <c r="F80" s="30"/>
    </row>
    <row r="81" spans="1:6" ht="30" customHeight="1">
      <c r="A81" s="31" t="s">
        <v>20</v>
      </c>
      <c r="B81" s="125" t="s">
        <v>118</v>
      </c>
      <c r="C81" s="24"/>
      <c r="D81" s="24"/>
      <c r="E81" s="24"/>
      <c r="F81" s="30"/>
    </row>
    <row r="82" spans="1:6">
      <c r="A82" s="31"/>
      <c r="B82" s="652" t="s">
        <v>10</v>
      </c>
      <c r="C82" s="24"/>
      <c r="D82" s="24"/>
      <c r="E82" s="24"/>
      <c r="F82" s="30"/>
    </row>
    <row r="83" spans="1:6" ht="12.75" customHeight="1">
      <c r="A83" s="31"/>
      <c r="B83" s="652" t="s">
        <v>11</v>
      </c>
      <c r="C83" s="24"/>
      <c r="D83" s="24"/>
      <c r="E83" s="24"/>
      <c r="F83" s="30"/>
    </row>
    <row r="84" spans="1:6">
      <c r="A84" s="31"/>
      <c r="B84" s="653" t="s">
        <v>114</v>
      </c>
      <c r="C84" s="24"/>
      <c r="D84" s="24"/>
      <c r="E84" s="24"/>
      <c r="F84" s="30"/>
    </row>
    <row r="85" spans="1:6" ht="16.5" customHeight="1">
      <c r="A85" s="31"/>
      <c r="B85" s="653" t="s">
        <v>115</v>
      </c>
      <c r="C85" s="24"/>
      <c r="D85" s="24"/>
      <c r="E85" s="24"/>
      <c r="F85" s="30"/>
    </row>
    <row r="86" spans="1:6">
      <c r="A86" s="31"/>
      <c r="B86" s="652" t="s">
        <v>12</v>
      </c>
      <c r="C86" s="24"/>
      <c r="D86" s="24"/>
      <c r="E86" s="24"/>
      <c r="F86" s="30"/>
    </row>
    <row r="87" spans="1:6" ht="42.75" customHeight="1">
      <c r="A87" s="31"/>
      <c r="B87" s="125" t="s">
        <v>3194</v>
      </c>
      <c r="C87" s="24"/>
      <c r="D87" s="24"/>
      <c r="E87" s="24"/>
      <c r="F87" s="30"/>
    </row>
    <row r="88" spans="1:6" ht="25.5">
      <c r="A88" s="31"/>
      <c r="B88" s="125" t="s">
        <v>13</v>
      </c>
      <c r="C88" s="24"/>
      <c r="D88" s="24"/>
      <c r="E88" s="24"/>
      <c r="F88" s="30"/>
    </row>
    <row r="89" spans="1:6" ht="12.75" customHeight="1">
      <c r="A89" s="31"/>
      <c r="B89" s="125"/>
      <c r="C89" s="24"/>
      <c r="D89" s="24"/>
      <c r="E89" s="24"/>
      <c r="F89" s="30"/>
    </row>
    <row r="90" spans="1:6" ht="39" customHeight="1">
      <c r="A90" s="31" t="s">
        <v>21</v>
      </c>
      <c r="B90" s="125" t="s">
        <v>117</v>
      </c>
      <c r="C90" s="24"/>
      <c r="D90" s="24"/>
      <c r="E90" s="24"/>
      <c r="F90" s="30"/>
    </row>
    <row r="91" spans="1:6" ht="14.25" customHeight="1">
      <c r="A91" s="31"/>
      <c r="B91" s="125"/>
      <c r="C91" s="24"/>
      <c r="D91" s="24"/>
      <c r="E91" s="24"/>
      <c r="F91" s="30"/>
    </row>
    <row r="92" spans="1:6" ht="102">
      <c r="A92" s="31" t="s">
        <v>22</v>
      </c>
      <c r="B92" s="125" t="s">
        <v>116</v>
      </c>
      <c r="C92" s="24"/>
      <c r="D92" s="24"/>
      <c r="E92" s="24"/>
      <c r="F92" s="30"/>
    </row>
    <row r="93" spans="1:6" ht="12" customHeight="1">
      <c r="A93" s="29"/>
      <c r="B93" s="125"/>
      <c r="C93" s="24"/>
      <c r="D93" s="24"/>
      <c r="E93" s="24"/>
      <c r="F93" s="30"/>
    </row>
    <row r="94" spans="1:6">
      <c r="A94" s="31" t="s">
        <v>89</v>
      </c>
      <c r="B94" s="125" t="s">
        <v>0</v>
      </c>
      <c r="C94" s="24"/>
      <c r="D94" s="24"/>
      <c r="E94" s="24"/>
      <c r="F94" s="30"/>
    </row>
    <row r="95" spans="1:6" ht="14.25" customHeight="1">
      <c r="A95" s="31"/>
      <c r="B95" s="125"/>
      <c r="C95" s="24"/>
      <c r="D95" s="24"/>
      <c r="E95" s="24"/>
      <c r="F95" s="30"/>
    </row>
    <row r="96" spans="1:6" ht="25.5">
      <c r="A96" s="31" t="s">
        <v>90</v>
      </c>
      <c r="B96" s="125" t="s">
        <v>120</v>
      </c>
      <c r="C96" s="24"/>
      <c r="D96" s="24"/>
      <c r="E96" s="24"/>
      <c r="F96" s="30"/>
    </row>
    <row r="97" spans="1:6" ht="38.25">
      <c r="A97" s="31"/>
      <c r="B97" s="125" t="s">
        <v>666</v>
      </c>
      <c r="C97" s="24"/>
      <c r="D97" s="24"/>
      <c r="E97" s="24"/>
      <c r="F97" s="30"/>
    </row>
    <row r="98" spans="1:6" ht="70.5" customHeight="1">
      <c r="A98" s="29"/>
      <c r="B98" s="125" t="s">
        <v>121</v>
      </c>
      <c r="C98" s="24"/>
      <c r="D98" s="24"/>
      <c r="E98" s="24"/>
      <c r="F98" s="30"/>
    </row>
    <row r="99" spans="1:6" ht="51">
      <c r="A99" s="31"/>
      <c r="B99" s="125" t="s">
        <v>122</v>
      </c>
      <c r="C99" s="24"/>
      <c r="D99" s="24"/>
      <c r="E99" s="24"/>
      <c r="F99" s="30"/>
    </row>
    <row r="100" spans="1:6">
      <c r="A100" s="29"/>
      <c r="B100" s="643"/>
      <c r="C100" s="24"/>
      <c r="D100" s="24"/>
      <c r="E100" s="24"/>
      <c r="F100" s="30"/>
    </row>
    <row r="165" ht="12.75" customHeight="1"/>
    <row r="167" ht="12.75" customHeight="1"/>
    <row r="169" ht="12.75" customHeight="1"/>
    <row r="171" ht="12.75" customHeight="1"/>
    <row r="173" ht="12.75" customHeight="1"/>
    <row r="177" ht="12.75" customHeight="1"/>
    <row r="179" ht="12.75" customHeight="1"/>
    <row r="181" ht="12.75" customHeight="1"/>
    <row r="183" ht="12.75" customHeight="1"/>
    <row r="185" ht="12.75" customHeight="1"/>
    <row r="187" ht="12.75" customHeight="1"/>
    <row r="189" ht="12.75" customHeight="1"/>
    <row r="191" ht="12.75" customHeight="1"/>
  </sheetData>
  <sheetProtection algorithmName="SHA-512" hashValue="YRrPUaX5MgcuPLWWzBngfvglpFtVqWk7HyIp1fjQbv1BwC2JBYNvRk9W+FDrHWaBKDlC+Bz0fjsSudy7vxBsuw==" saltValue="+ejK9zP8bgLH2jAyqcz+ug==" spinCount="100000" sheet="1" objects="1" scenarios="1"/>
  <mergeCells count="15">
    <mergeCell ref="B10:F10"/>
    <mergeCell ref="B12:F12"/>
    <mergeCell ref="B14:F14"/>
    <mergeCell ref="B16:F16"/>
    <mergeCell ref="B18:F18"/>
    <mergeCell ref="B20:F20"/>
    <mergeCell ref="B22:F22"/>
    <mergeCell ref="B24:F24"/>
    <mergeCell ref="B26:F26"/>
    <mergeCell ref="B28:F28"/>
    <mergeCell ref="B30:F30"/>
    <mergeCell ref="B32:F32"/>
    <mergeCell ref="B34:F34"/>
    <mergeCell ref="B36:F36"/>
    <mergeCell ref="B38:F38"/>
  </mergeCells>
  <phoneticPr fontId="3" type="noConversion"/>
  <printOptions horizontalCentered="1"/>
  <pageMargins left="0.98425196850393704" right="0.39370078740157483" top="0.98425196850393704" bottom="0.78740157480314965" header="0.51181102362204722" footer="0.51181102362204722"/>
  <pageSetup paperSize="9" scale="86" orientation="portrait" horizontalDpi="360" verticalDpi="360" r:id="rId1"/>
  <headerFooter alignWithMargins="0">
    <oddHeader>&amp;CMEDGENERACIJSKI CENTER VEZENINE BLED&amp;RPOPIS GOI DEL</oddHeader>
    <oddFooter>&amp;C&amp;A&amp;R&amp;P od &amp;N</oddFooter>
  </headerFooter>
  <rowBreaks count="3" manualBreakCount="3">
    <brk id="22" max="1" man="1"/>
    <brk id="39" max="1" man="1"/>
    <brk id="69" max="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DB1320"/>
  <sheetViews>
    <sheetView view="pageBreakPreview" topLeftCell="A4" zoomScale="86" zoomScaleNormal="100" zoomScaleSheetLayoutView="86" workbookViewId="0">
      <selection activeCell="D96" sqref="D96:E96"/>
    </sheetView>
  </sheetViews>
  <sheetFormatPr defaultRowHeight="12.75"/>
  <cols>
    <col min="1" max="1" width="3.7109375" style="872" customWidth="1"/>
    <col min="2" max="2" width="48.42578125" style="873" customWidth="1"/>
    <col min="3" max="3" width="4.7109375" style="859" customWidth="1"/>
    <col min="4" max="4" width="9.42578125" style="874" customWidth="1"/>
    <col min="5" max="5" width="9.5703125" style="83" customWidth="1"/>
    <col min="6" max="6" width="12.28515625" style="991" customWidth="1"/>
    <col min="7" max="16384" width="9.140625" style="65"/>
  </cols>
  <sheetData>
    <row r="1" spans="1:7" s="48" customFormat="1">
      <c r="A1" s="796"/>
      <c r="B1" s="797"/>
      <c r="C1" s="798"/>
      <c r="D1" s="798"/>
      <c r="E1" s="9"/>
      <c r="F1" s="973"/>
      <c r="G1" s="59"/>
    </row>
    <row r="2" spans="1:7">
      <c r="A2" s="799"/>
      <c r="B2" s="800" t="s">
        <v>59</v>
      </c>
      <c r="C2" s="801"/>
      <c r="D2" s="802"/>
      <c r="E2" s="579"/>
      <c r="F2" s="974"/>
      <c r="G2" s="60"/>
    </row>
    <row r="3" spans="1:7">
      <c r="A3" s="803"/>
      <c r="B3" s="804"/>
      <c r="C3" s="803"/>
      <c r="D3" s="803"/>
      <c r="E3" s="7"/>
      <c r="F3" s="975"/>
      <c r="G3" s="61"/>
    </row>
    <row r="4" spans="1:7" s="48" customFormat="1">
      <c r="A4" s="805"/>
      <c r="B4" s="806"/>
      <c r="C4" s="805"/>
      <c r="D4" s="805"/>
      <c r="E4" s="50"/>
      <c r="F4" s="976" t="s">
        <v>16</v>
      </c>
    </row>
    <row r="5" spans="1:7" s="48" customFormat="1" ht="12.75" customHeight="1">
      <c r="A5" s="803"/>
      <c r="B5" s="804"/>
      <c r="C5" s="803"/>
      <c r="D5" s="803"/>
      <c r="E5" s="7"/>
      <c r="F5" s="977"/>
    </row>
    <row r="6" spans="1:7" s="48" customFormat="1" ht="12.75" customHeight="1">
      <c r="A6" s="803"/>
      <c r="B6" s="804"/>
      <c r="C6" s="803"/>
      <c r="D6" s="803"/>
      <c r="E6" s="7"/>
      <c r="F6" s="977"/>
    </row>
    <row r="7" spans="1:7" s="53" customFormat="1" ht="12.75" customHeight="1">
      <c r="A7" s="803" t="s">
        <v>72</v>
      </c>
      <c r="B7" s="804" t="s">
        <v>312</v>
      </c>
      <c r="C7" s="803"/>
      <c r="D7" s="803"/>
      <c r="E7" s="7"/>
      <c r="F7" s="977">
        <f>F72</f>
        <v>0</v>
      </c>
    </row>
    <row r="8" spans="1:7" s="48" customFormat="1" ht="12.75" customHeight="1">
      <c r="A8" s="803"/>
      <c r="B8" s="804"/>
      <c r="C8" s="803"/>
      <c r="D8" s="803"/>
      <c r="E8" s="7"/>
      <c r="F8" s="977"/>
    </row>
    <row r="9" spans="1:7" s="48" customFormat="1" ht="12.75" customHeight="1">
      <c r="A9" s="803" t="s">
        <v>63</v>
      </c>
      <c r="B9" s="804" t="s">
        <v>19</v>
      </c>
      <c r="C9" s="803"/>
      <c r="D9" s="803"/>
      <c r="E9" s="7"/>
      <c r="F9" s="978">
        <f>F111</f>
        <v>0</v>
      </c>
    </row>
    <row r="10" spans="1:7" s="48" customFormat="1" ht="12.75" customHeight="1">
      <c r="A10" s="803"/>
      <c r="B10" s="804"/>
      <c r="C10" s="803"/>
      <c r="D10" s="803"/>
      <c r="E10" s="7"/>
      <c r="F10" s="977"/>
    </row>
    <row r="11" spans="1:7" s="48" customFormat="1" ht="12.75" customHeight="1">
      <c r="A11" s="807" t="s">
        <v>73</v>
      </c>
      <c r="B11" s="808" t="s">
        <v>654</v>
      </c>
      <c r="C11" s="803"/>
      <c r="D11" s="809" t="s">
        <v>71</v>
      </c>
      <c r="E11" s="49"/>
      <c r="F11" s="979">
        <f>F169</f>
        <v>0</v>
      </c>
    </row>
    <row r="12" spans="1:7" s="18" customFormat="1" ht="12.75" customHeight="1">
      <c r="A12" s="807"/>
      <c r="B12" s="808"/>
      <c r="C12" s="803"/>
      <c r="D12" s="809"/>
      <c r="E12" s="49"/>
      <c r="F12" s="979"/>
    </row>
    <row r="13" spans="1:7" s="18" customFormat="1" ht="12.75" customHeight="1">
      <c r="A13" s="810" t="s">
        <v>70</v>
      </c>
      <c r="B13" s="811" t="s">
        <v>655</v>
      </c>
      <c r="C13" s="803"/>
      <c r="D13" s="809"/>
      <c r="E13" s="49"/>
      <c r="F13" s="979">
        <f>F237</f>
        <v>0</v>
      </c>
    </row>
    <row r="14" spans="1:7" s="18" customFormat="1" ht="12.75" customHeight="1">
      <c r="A14" s="807"/>
      <c r="B14" s="808"/>
      <c r="C14" s="803"/>
      <c r="D14" s="798"/>
      <c r="E14" s="9"/>
      <c r="F14" s="979"/>
    </row>
    <row r="15" spans="1:7" s="18" customFormat="1" ht="12.75" customHeight="1">
      <c r="A15" s="810" t="s">
        <v>53</v>
      </c>
      <c r="B15" s="811" t="s">
        <v>47</v>
      </c>
      <c r="C15" s="803"/>
      <c r="D15" s="803"/>
      <c r="E15" s="7"/>
      <c r="F15" s="979">
        <f>F272</f>
        <v>0</v>
      </c>
    </row>
    <row r="16" spans="1:7" s="18" customFormat="1" ht="12.75" customHeight="1">
      <c r="A16" s="812"/>
      <c r="B16" s="813"/>
      <c r="C16" s="814"/>
      <c r="D16" s="815"/>
      <c r="E16" s="13"/>
      <c r="F16" s="980"/>
    </row>
    <row r="17" spans="1:106" s="18" customFormat="1" ht="12.75" customHeight="1">
      <c r="A17" s="816"/>
      <c r="B17" s="817"/>
      <c r="C17" s="818"/>
      <c r="D17" s="819"/>
      <c r="E17" s="14"/>
      <c r="F17" s="981"/>
    </row>
    <row r="18" spans="1:106" s="18" customFormat="1" ht="12.75" customHeight="1">
      <c r="A18" s="820"/>
      <c r="B18" s="821" t="s">
        <v>660</v>
      </c>
      <c r="C18" s="822"/>
      <c r="D18" s="823"/>
      <c r="E18" s="95"/>
      <c r="F18" s="982">
        <f>SUM(F7:F15)</f>
        <v>0</v>
      </c>
    </row>
    <row r="19" spans="1:106" s="18" customFormat="1" ht="12.75" customHeight="1">
      <c r="A19" s="824"/>
      <c r="B19" s="825"/>
      <c r="C19" s="826"/>
      <c r="D19" s="827"/>
      <c r="E19" s="11"/>
      <c r="F19" s="979" t="s">
        <v>71</v>
      </c>
    </row>
    <row r="20" spans="1:106" s="18" customFormat="1" ht="12.75" customHeight="1">
      <c r="A20" s="824"/>
      <c r="B20" s="825"/>
      <c r="C20" s="826"/>
      <c r="D20" s="827"/>
      <c r="E20" s="11"/>
      <c r="F20" s="979"/>
    </row>
    <row r="21" spans="1:106" s="18" customFormat="1" ht="12.75" customHeight="1">
      <c r="A21" s="828"/>
      <c r="B21" s="829" t="s">
        <v>60</v>
      </c>
      <c r="C21" s="801"/>
      <c r="D21" s="802"/>
      <c r="E21" s="579"/>
      <c r="F21" s="983"/>
    </row>
    <row r="22" spans="1:106" s="18" customFormat="1" ht="12.75" customHeight="1">
      <c r="A22" s="824"/>
      <c r="B22" s="825"/>
      <c r="C22" s="826"/>
      <c r="D22" s="827"/>
      <c r="E22" s="11"/>
      <c r="F22" s="984"/>
    </row>
    <row r="23" spans="1:106" s="18" customFormat="1" ht="12.75" customHeight="1">
      <c r="A23" s="803"/>
      <c r="B23" s="804"/>
      <c r="C23" s="803"/>
      <c r="D23" s="803"/>
      <c r="E23" s="7"/>
      <c r="F23" s="977"/>
    </row>
    <row r="24" spans="1:106" s="18" customFormat="1" ht="15.75" customHeight="1">
      <c r="A24" s="803" t="s">
        <v>72</v>
      </c>
      <c r="B24" s="804" t="s">
        <v>34</v>
      </c>
      <c r="C24" s="803"/>
      <c r="D24" s="803"/>
      <c r="E24" s="7"/>
      <c r="F24" s="978">
        <f>F399</f>
        <v>0</v>
      </c>
    </row>
    <row r="25" spans="1:106" s="18" customFormat="1">
      <c r="A25" s="803"/>
      <c r="B25" s="804"/>
      <c r="C25" s="803"/>
      <c r="D25" s="803"/>
      <c r="E25" s="7"/>
      <c r="F25" s="977"/>
    </row>
    <row r="26" spans="1:106" s="18" customFormat="1">
      <c r="A26" s="803" t="s">
        <v>63</v>
      </c>
      <c r="B26" s="808" t="s">
        <v>35</v>
      </c>
      <c r="C26" s="803"/>
      <c r="D26" s="809" t="s">
        <v>71</v>
      </c>
      <c r="E26" s="49"/>
      <c r="F26" s="979">
        <f>F488</f>
        <v>0</v>
      </c>
    </row>
    <row r="27" spans="1:106" s="18" customFormat="1">
      <c r="A27" s="803"/>
      <c r="B27" s="808"/>
      <c r="C27" s="803"/>
      <c r="D27" s="803"/>
      <c r="E27" s="7"/>
      <c r="F27" s="979"/>
    </row>
    <row r="28" spans="1:106" s="18" customFormat="1">
      <c r="A28" s="807" t="s">
        <v>73</v>
      </c>
      <c r="B28" s="811" t="s">
        <v>656</v>
      </c>
      <c r="C28" s="803"/>
      <c r="D28" s="803"/>
      <c r="E28" s="7"/>
      <c r="F28" s="979">
        <f>F541</f>
        <v>0</v>
      </c>
    </row>
    <row r="29" spans="1:106" s="18" customFormat="1">
      <c r="A29" s="807"/>
      <c r="B29" s="808"/>
      <c r="C29" s="803"/>
      <c r="D29" s="803"/>
      <c r="E29" s="7"/>
      <c r="F29" s="979"/>
    </row>
    <row r="30" spans="1:106" s="18" customFormat="1">
      <c r="A30" s="807" t="s">
        <v>70</v>
      </c>
      <c r="B30" s="811" t="s">
        <v>657</v>
      </c>
      <c r="C30" s="803"/>
      <c r="D30" s="803"/>
      <c r="E30" s="7"/>
      <c r="F30" s="979">
        <f>F774</f>
        <v>0</v>
      </c>
    </row>
    <row r="31" spans="1:106" s="80" customFormat="1">
      <c r="A31" s="807"/>
      <c r="B31" s="804"/>
      <c r="C31" s="803"/>
      <c r="D31" s="803"/>
      <c r="E31" s="7"/>
      <c r="F31" s="985"/>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row>
    <row r="32" spans="1:106" s="80" customFormat="1">
      <c r="A32" s="810" t="s">
        <v>53</v>
      </c>
      <c r="B32" s="804" t="s">
        <v>36</v>
      </c>
      <c r="C32" s="803"/>
      <c r="D32" s="803"/>
      <c r="E32" s="7"/>
      <c r="F32" s="977">
        <f>F974</f>
        <v>0</v>
      </c>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row>
    <row r="33" spans="1:106" s="80" customFormat="1">
      <c r="A33" s="803"/>
      <c r="B33" s="804"/>
      <c r="C33" s="803"/>
      <c r="D33" s="803"/>
      <c r="E33" s="7"/>
      <c r="F33" s="977"/>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row>
    <row r="34" spans="1:106" s="80" customFormat="1">
      <c r="A34" s="803" t="s">
        <v>48</v>
      </c>
      <c r="B34" s="808" t="s">
        <v>37</v>
      </c>
      <c r="C34" s="803"/>
      <c r="D34" s="830" t="s">
        <v>71</v>
      </c>
      <c r="E34" s="51"/>
      <c r="F34" s="979">
        <f>F1040</f>
        <v>0</v>
      </c>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c r="BA34" s="79"/>
      <c r="BB34" s="79"/>
      <c r="BC34" s="79"/>
      <c r="BD34" s="79"/>
      <c r="BE34" s="79"/>
      <c r="BF34" s="79"/>
      <c r="BG34" s="79"/>
      <c r="BH34" s="79"/>
      <c r="BI34" s="79"/>
      <c r="BJ34" s="79"/>
      <c r="BK34" s="79"/>
      <c r="BL34" s="79"/>
      <c r="BM34" s="79"/>
      <c r="BN34" s="79"/>
      <c r="BO34" s="79"/>
      <c r="BP34" s="79"/>
      <c r="BQ34" s="79"/>
      <c r="BR34" s="79"/>
      <c r="BS34" s="79"/>
      <c r="BT34" s="79"/>
      <c r="BU34" s="79"/>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row>
    <row r="35" spans="1:106" s="80" customFormat="1">
      <c r="A35" s="803"/>
      <c r="B35" s="808"/>
      <c r="C35" s="803"/>
      <c r="D35" s="803"/>
      <c r="E35" s="7"/>
      <c r="F35" s="9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79"/>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row>
    <row r="36" spans="1:106">
      <c r="A36" s="807" t="s">
        <v>54</v>
      </c>
      <c r="B36" s="808" t="s">
        <v>38</v>
      </c>
      <c r="C36" s="803"/>
      <c r="D36" s="803"/>
      <c r="E36" s="7"/>
      <c r="F36" s="979">
        <f>F1140</f>
        <v>0</v>
      </c>
    </row>
    <row r="37" spans="1:106">
      <c r="A37" s="807"/>
      <c r="B37" s="808"/>
      <c r="C37" s="803"/>
      <c r="D37" s="803"/>
      <c r="E37" s="7"/>
      <c r="F37" s="979"/>
    </row>
    <row r="38" spans="1:106">
      <c r="A38" s="810" t="s">
        <v>27</v>
      </c>
      <c r="B38" s="811" t="s">
        <v>39</v>
      </c>
      <c r="C38" s="803"/>
      <c r="D38" s="803"/>
      <c r="E38" s="7"/>
      <c r="F38" s="979">
        <f>F1171</f>
        <v>0</v>
      </c>
    </row>
    <row r="39" spans="1:106">
      <c r="A39" s="807"/>
      <c r="B39" s="825"/>
      <c r="C39" s="827"/>
      <c r="D39" s="827"/>
      <c r="E39" s="11"/>
      <c r="F39" s="979"/>
    </row>
    <row r="40" spans="1:106">
      <c r="A40" s="810" t="s">
        <v>32</v>
      </c>
      <c r="B40" s="811" t="s">
        <v>40</v>
      </c>
      <c r="C40" s="803"/>
      <c r="D40" s="803"/>
      <c r="E40" s="7"/>
      <c r="F40" s="979">
        <f>F1249</f>
        <v>0</v>
      </c>
    </row>
    <row r="41" spans="1:106">
      <c r="A41" s="807"/>
      <c r="B41" s="811"/>
      <c r="C41" s="803"/>
      <c r="D41" s="803"/>
      <c r="E41" s="7"/>
      <c r="F41" s="979"/>
    </row>
    <row r="42" spans="1:106">
      <c r="A42" s="810" t="s">
        <v>6</v>
      </c>
      <c r="B42" s="808" t="s">
        <v>41</v>
      </c>
      <c r="C42" s="803"/>
      <c r="D42" s="830" t="s">
        <v>71</v>
      </c>
      <c r="E42" s="51"/>
      <c r="F42" s="979">
        <f>F1320</f>
        <v>0</v>
      </c>
    </row>
    <row r="43" spans="1:106">
      <c r="A43" s="810"/>
      <c r="B43" s="808"/>
      <c r="C43" s="803"/>
      <c r="D43" s="803"/>
      <c r="E43" s="7"/>
      <c r="F43" s="979"/>
    </row>
    <row r="44" spans="1:106">
      <c r="A44" s="816"/>
      <c r="B44" s="817"/>
      <c r="C44" s="818"/>
      <c r="D44" s="819"/>
      <c r="E44" s="14"/>
      <c r="F44" s="981"/>
    </row>
    <row r="45" spans="1:106">
      <c r="A45" s="820"/>
      <c r="B45" s="821" t="s">
        <v>661</v>
      </c>
      <c r="C45" s="823"/>
      <c r="D45" s="822"/>
      <c r="E45" s="95"/>
      <c r="F45" s="982">
        <f>SUM(F23:F43)</f>
        <v>0</v>
      </c>
    </row>
    <row r="46" spans="1:106">
      <c r="A46" s="812"/>
      <c r="B46" s="813"/>
      <c r="C46" s="814"/>
      <c r="D46" s="815"/>
      <c r="E46" s="13"/>
      <c r="F46" s="980"/>
    </row>
    <row r="47" spans="1:106">
      <c r="A47" s="816"/>
      <c r="B47" s="817"/>
      <c r="C47" s="818"/>
      <c r="D47" s="819"/>
      <c r="E47" s="14"/>
      <c r="F47" s="981"/>
    </row>
    <row r="48" spans="1:106" ht="13.5" thickBot="1">
      <c r="A48" s="831" t="s">
        <v>662</v>
      </c>
      <c r="B48" s="832"/>
      <c r="C48" s="833"/>
      <c r="D48" s="834"/>
      <c r="E48" s="96"/>
      <c r="F48" s="986">
        <f>+F18+F45</f>
        <v>0</v>
      </c>
    </row>
    <row r="49" spans="1:7" s="18" customFormat="1" ht="13.5" thickTop="1">
      <c r="A49" s="835"/>
      <c r="B49" s="836"/>
      <c r="C49" s="837"/>
      <c r="D49" s="838"/>
      <c r="E49" s="120"/>
      <c r="F49" s="987"/>
    </row>
    <row r="50" spans="1:7">
      <c r="A50" s="835"/>
      <c r="B50" s="836"/>
      <c r="C50" s="837"/>
      <c r="D50" s="838"/>
      <c r="E50" s="120"/>
      <c r="F50" s="987"/>
    </row>
    <row r="51" spans="1:7">
      <c r="A51" s="839" t="s">
        <v>72</v>
      </c>
      <c r="B51" s="840" t="s">
        <v>141</v>
      </c>
      <c r="C51" s="841"/>
      <c r="D51" s="842"/>
      <c r="E51" s="578"/>
      <c r="F51" s="988"/>
    </row>
    <row r="52" spans="1:7">
      <c r="A52" s="843"/>
      <c r="B52" s="844"/>
      <c r="C52" s="845"/>
      <c r="D52" s="160"/>
      <c r="E52" s="74"/>
      <c r="F52" s="157"/>
    </row>
    <row r="53" spans="1:7">
      <c r="A53" s="846"/>
      <c r="B53" s="847" t="s">
        <v>52</v>
      </c>
      <c r="C53" s="848" t="s">
        <v>49</v>
      </c>
      <c r="D53" s="849" t="s">
        <v>50</v>
      </c>
      <c r="E53" s="76" t="s">
        <v>82</v>
      </c>
      <c r="F53" s="849" t="s">
        <v>51</v>
      </c>
    </row>
    <row r="54" spans="1:7" ht="11.25" customHeight="1">
      <c r="A54" s="850"/>
      <c r="B54" s="851"/>
      <c r="C54" s="852"/>
      <c r="D54" s="853"/>
      <c r="E54" s="93"/>
      <c r="F54" s="853"/>
    </row>
    <row r="55" spans="1:7">
      <c r="A55" s="854">
        <v>1</v>
      </c>
      <c r="B55" s="855" t="s">
        <v>124</v>
      </c>
      <c r="C55" s="856"/>
      <c r="D55" s="856"/>
      <c r="E55" s="18"/>
      <c r="F55" s="856"/>
    </row>
    <row r="56" spans="1:7" ht="280.5">
      <c r="A56" s="854"/>
      <c r="B56" s="857" t="s">
        <v>126</v>
      </c>
      <c r="C56" s="856"/>
      <c r="D56" s="856"/>
      <c r="E56" s="18"/>
      <c r="F56" s="856"/>
      <c r="G56" s="48"/>
    </row>
    <row r="57" spans="1:7" ht="51">
      <c r="A57" s="854" t="s">
        <v>83</v>
      </c>
      <c r="B57" s="858" t="s">
        <v>760</v>
      </c>
      <c r="C57" s="859" t="s">
        <v>43</v>
      </c>
      <c r="D57" s="860">
        <v>1</v>
      </c>
      <c r="E57" s="78"/>
      <c r="F57" s="989">
        <f>D57*E57</f>
        <v>0</v>
      </c>
    </row>
    <row r="58" spans="1:7" ht="54.75" customHeight="1">
      <c r="A58" s="854" t="s">
        <v>84</v>
      </c>
      <c r="B58" s="858" t="s">
        <v>127</v>
      </c>
      <c r="C58" s="859" t="s">
        <v>43</v>
      </c>
      <c r="D58" s="860">
        <v>1</v>
      </c>
      <c r="E58" s="78"/>
      <c r="F58" s="989">
        <f>D58*E58</f>
        <v>0</v>
      </c>
    </row>
    <row r="59" spans="1:7">
      <c r="A59" s="854"/>
      <c r="B59" s="861"/>
      <c r="C59" s="856"/>
      <c r="D59" s="856"/>
      <c r="E59" s="18"/>
      <c r="F59" s="856"/>
      <c r="G59" s="48"/>
    </row>
    <row r="60" spans="1:7" ht="80.25" customHeight="1">
      <c r="A60" s="854">
        <v>2</v>
      </c>
      <c r="B60" s="862" t="s">
        <v>3208</v>
      </c>
      <c r="C60" s="859" t="s">
        <v>43</v>
      </c>
      <c r="D60" s="860">
        <v>1</v>
      </c>
      <c r="E60" s="78"/>
      <c r="F60" s="989">
        <f>D60*E60</f>
        <v>0</v>
      </c>
      <c r="G60" s="48"/>
    </row>
    <row r="61" spans="1:7">
      <c r="A61" s="863"/>
      <c r="B61" s="861"/>
      <c r="C61" s="864"/>
      <c r="D61" s="864"/>
      <c r="E61" s="18"/>
      <c r="F61" s="856"/>
      <c r="G61" s="48"/>
    </row>
    <row r="62" spans="1:7" ht="96" customHeight="1">
      <c r="A62" s="854">
        <v>3</v>
      </c>
      <c r="B62" s="862" t="s">
        <v>3209</v>
      </c>
      <c r="C62" s="859" t="s">
        <v>43</v>
      </c>
      <c r="D62" s="860">
        <v>1</v>
      </c>
      <c r="E62" s="78"/>
      <c r="F62" s="989">
        <f>D62*E62</f>
        <v>0</v>
      </c>
      <c r="G62" s="53"/>
    </row>
    <row r="63" spans="1:7">
      <c r="A63" s="863"/>
      <c r="B63" s="861"/>
      <c r="C63" s="845"/>
      <c r="D63" s="865"/>
      <c r="E63" s="18"/>
      <c r="F63" s="856"/>
      <c r="G63" s="48"/>
    </row>
    <row r="64" spans="1:7" ht="42" customHeight="1">
      <c r="A64" s="854">
        <v>4</v>
      </c>
      <c r="B64" s="862" t="s">
        <v>3226</v>
      </c>
      <c r="C64" s="859" t="s">
        <v>43</v>
      </c>
      <c r="D64" s="860">
        <v>1</v>
      </c>
      <c r="E64" s="78"/>
      <c r="F64" s="989">
        <f>D64*E64</f>
        <v>0</v>
      </c>
      <c r="G64" s="48"/>
    </row>
    <row r="65" spans="1:7">
      <c r="A65" s="854"/>
      <c r="B65" s="861"/>
      <c r="D65" s="860"/>
      <c r="E65" s="78"/>
      <c r="F65" s="989"/>
      <c r="G65" s="48"/>
    </row>
    <row r="66" spans="1:7" ht="25.5">
      <c r="A66" s="866">
        <v>5</v>
      </c>
      <c r="B66" s="867" t="s">
        <v>125</v>
      </c>
      <c r="C66" s="859" t="s">
        <v>43</v>
      </c>
      <c r="D66" s="860">
        <v>1</v>
      </c>
      <c r="E66" s="78"/>
      <c r="F66" s="989">
        <f>D66*E66</f>
        <v>0</v>
      </c>
      <c r="G66" s="48"/>
    </row>
    <row r="67" spans="1:7">
      <c r="A67" s="866"/>
      <c r="B67" s="868"/>
      <c r="C67" s="869"/>
      <c r="D67" s="870"/>
      <c r="E67" s="80"/>
      <c r="F67" s="990"/>
      <c r="G67" s="18"/>
    </row>
    <row r="68" spans="1:7" ht="25.5">
      <c r="A68" s="854">
        <v>6</v>
      </c>
      <c r="B68" s="871" t="s">
        <v>44</v>
      </c>
      <c r="C68" s="859" t="s">
        <v>43</v>
      </c>
      <c r="D68" s="860">
        <v>1</v>
      </c>
      <c r="E68" s="78"/>
      <c r="F68" s="989">
        <f>D68*E68</f>
        <v>0</v>
      </c>
      <c r="G68" s="18"/>
    </row>
    <row r="69" spans="1:7">
      <c r="A69" s="854"/>
      <c r="B69" s="871"/>
      <c r="D69" s="860"/>
      <c r="E69" s="78"/>
      <c r="F69" s="989"/>
      <c r="G69" s="18"/>
    </row>
    <row r="70" spans="1:7" ht="67.5" customHeight="1">
      <c r="A70" s="854">
        <v>7</v>
      </c>
      <c r="B70" s="871" t="s">
        <v>729</v>
      </c>
      <c r="C70" s="859" t="s">
        <v>43</v>
      </c>
      <c r="D70" s="860">
        <v>1</v>
      </c>
      <c r="E70" s="78"/>
      <c r="F70" s="989">
        <f>D70*E70</f>
        <v>0</v>
      </c>
      <c r="G70" s="18"/>
    </row>
    <row r="71" spans="1:7">
      <c r="G71" s="18"/>
    </row>
    <row r="72" spans="1:7">
      <c r="A72" s="875"/>
      <c r="B72" s="876" t="s">
        <v>103</v>
      </c>
      <c r="C72" s="877"/>
      <c r="D72" s="878"/>
      <c r="E72" s="89"/>
      <c r="F72" s="992">
        <f>SUM(F57:F71)</f>
        <v>0</v>
      </c>
      <c r="G72" s="18"/>
    </row>
    <row r="73" spans="1:7">
      <c r="A73" s="835"/>
      <c r="B73" s="836"/>
      <c r="C73" s="837"/>
      <c r="D73" s="838"/>
      <c r="E73" s="120"/>
      <c r="F73" s="987"/>
      <c r="G73" s="18"/>
    </row>
    <row r="74" spans="1:7">
      <c r="A74" s="879"/>
      <c r="B74" s="880"/>
      <c r="C74" s="881"/>
      <c r="D74" s="882"/>
      <c r="E74" s="56"/>
      <c r="F74" s="993"/>
      <c r="G74" s="18"/>
    </row>
    <row r="75" spans="1:7">
      <c r="A75" s="839" t="s">
        <v>63</v>
      </c>
      <c r="B75" s="840" t="s">
        <v>104</v>
      </c>
      <c r="C75" s="841"/>
      <c r="D75" s="842"/>
      <c r="E75" s="578"/>
      <c r="F75" s="988"/>
      <c r="G75" s="18"/>
    </row>
    <row r="76" spans="1:7">
      <c r="A76" s="843"/>
      <c r="B76" s="844"/>
      <c r="C76" s="845"/>
      <c r="D76" s="160"/>
      <c r="E76" s="74"/>
      <c r="F76" s="157"/>
      <c r="G76" s="18"/>
    </row>
    <row r="77" spans="1:7">
      <c r="A77" s="846"/>
      <c r="B77" s="847" t="s">
        <v>52</v>
      </c>
      <c r="C77" s="848" t="s">
        <v>49</v>
      </c>
      <c r="D77" s="849" t="s">
        <v>50</v>
      </c>
      <c r="E77" s="76" t="s">
        <v>82</v>
      </c>
      <c r="F77" s="849" t="s">
        <v>51</v>
      </c>
      <c r="G77" s="18"/>
    </row>
    <row r="78" spans="1:7">
      <c r="A78" s="883"/>
      <c r="C78" s="881"/>
      <c r="D78" s="882"/>
      <c r="E78" s="55"/>
      <c r="F78" s="993"/>
      <c r="G78" s="18"/>
    </row>
    <row r="79" spans="1:7">
      <c r="A79" s="884"/>
      <c r="B79" s="885" t="s">
        <v>140</v>
      </c>
      <c r="C79" s="886"/>
      <c r="D79" s="887"/>
      <c r="E79" s="92"/>
      <c r="F79" s="994"/>
      <c r="G79" s="18"/>
    </row>
    <row r="80" spans="1:7">
      <c r="A80" s="888"/>
      <c r="B80" s="844"/>
      <c r="C80" s="881"/>
      <c r="D80" s="882"/>
      <c r="E80" s="55"/>
      <c r="F80" s="995"/>
      <c r="G80" s="18"/>
    </row>
    <row r="81" spans="1:7" ht="47.25" customHeight="1">
      <c r="A81" s="883"/>
      <c r="B81" s="873" t="s">
        <v>138</v>
      </c>
      <c r="C81" s="881"/>
      <c r="D81" s="882"/>
      <c r="E81" s="55"/>
      <c r="F81" s="993"/>
      <c r="G81" s="18"/>
    </row>
    <row r="82" spans="1:7" ht="84.75" customHeight="1">
      <c r="A82" s="883"/>
      <c r="B82" s="873" t="s">
        <v>136</v>
      </c>
      <c r="C82" s="881"/>
      <c r="D82" s="882"/>
      <c r="E82" s="55"/>
      <c r="F82" s="993"/>
      <c r="G82" s="18"/>
    </row>
    <row r="83" spans="1:7" ht="30" customHeight="1">
      <c r="A83" s="883"/>
      <c r="B83" s="873" t="s">
        <v>137</v>
      </c>
      <c r="C83" s="881"/>
      <c r="D83" s="882"/>
      <c r="E83" s="55"/>
      <c r="F83" s="993"/>
      <c r="G83" s="79"/>
    </row>
    <row r="84" spans="1:7" ht="103.5" customHeight="1">
      <c r="A84" s="883"/>
      <c r="B84" s="873" t="s">
        <v>139</v>
      </c>
      <c r="C84" s="881"/>
      <c r="D84" s="882"/>
      <c r="E84" s="55"/>
      <c r="F84" s="993"/>
      <c r="G84" s="79"/>
    </row>
    <row r="85" spans="1:7" ht="53.25" customHeight="1">
      <c r="A85" s="854"/>
      <c r="B85" s="857" t="s">
        <v>761</v>
      </c>
      <c r="D85" s="860"/>
      <c r="E85" s="78"/>
      <c r="F85" s="989"/>
      <c r="G85" s="79"/>
    </row>
    <row r="86" spans="1:7" ht="52.5" customHeight="1">
      <c r="A86" s="854"/>
      <c r="B86" s="857" t="s">
        <v>129</v>
      </c>
      <c r="D86" s="860"/>
      <c r="E86" s="78"/>
      <c r="F86" s="989"/>
      <c r="G86" s="79"/>
    </row>
    <row r="87" spans="1:7">
      <c r="A87" s="854"/>
      <c r="B87" s="857"/>
      <c r="D87" s="860"/>
      <c r="E87" s="78"/>
      <c r="F87" s="989"/>
      <c r="G87" s="79"/>
    </row>
    <row r="88" spans="1:7">
      <c r="A88" s="889"/>
      <c r="B88" s="890"/>
      <c r="C88" s="891"/>
      <c r="D88" s="892"/>
      <c r="E88" s="91"/>
      <c r="F88" s="996"/>
    </row>
    <row r="89" spans="1:7">
      <c r="A89" s="854"/>
      <c r="B89" s="857"/>
      <c r="D89" s="860"/>
      <c r="E89" s="78"/>
      <c r="F89" s="989"/>
    </row>
    <row r="90" spans="1:7" ht="25.5">
      <c r="A90" s="854">
        <v>1</v>
      </c>
      <c r="B90" s="893" t="s">
        <v>45</v>
      </c>
      <c r="C90" s="856"/>
      <c r="D90" s="856"/>
      <c r="E90" s="18"/>
      <c r="F90" s="856"/>
    </row>
    <row r="91" spans="1:7" ht="38.25">
      <c r="A91" s="854"/>
      <c r="B91" s="894" t="s">
        <v>128</v>
      </c>
      <c r="C91" s="859" t="s">
        <v>62</v>
      </c>
      <c r="D91" s="860">
        <v>1095</v>
      </c>
      <c r="E91" s="78"/>
      <c r="F91" s="989">
        <f>D91*E91</f>
        <v>0</v>
      </c>
    </row>
    <row r="92" spans="1:7">
      <c r="A92" s="854"/>
      <c r="B92" s="858"/>
      <c r="D92" s="860"/>
      <c r="E92" s="78"/>
      <c r="F92" s="989"/>
    </row>
    <row r="93" spans="1:7" ht="25.5">
      <c r="A93" s="854">
        <v>2</v>
      </c>
      <c r="B93" s="895" t="s">
        <v>8</v>
      </c>
      <c r="C93" s="859" t="s">
        <v>91</v>
      </c>
      <c r="D93" s="860">
        <v>670</v>
      </c>
      <c r="E93" s="78"/>
      <c r="F93" s="989">
        <f>D93*E93</f>
        <v>0</v>
      </c>
    </row>
    <row r="94" spans="1:7">
      <c r="A94" s="854"/>
      <c r="B94" s="862"/>
      <c r="D94" s="860"/>
      <c r="E94" s="78"/>
      <c r="F94" s="989"/>
    </row>
    <row r="95" spans="1:7" ht="25.5">
      <c r="A95" s="863">
        <v>3</v>
      </c>
      <c r="B95" s="896" t="s">
        <v>46</v>
      </c>
      <c r="C95" s="864"/>
      <c r="D95" s="864"/>
      <c r="E95" s="18"/>
      <c r="F95" s="856"/>
    </row>
    <row r="96" spans="1:7" ht="76.5">
      <c r="A96" s="854"/>
      <c r="B96" s="897" t="s">
        <v>976</v>
      </c>
      <c r="C96" s="859" t="s">
        <v>62</v>
      </c>
      <c r="D96" s="860">
        <v>469</v>
      </c>
      <c r="E96" s="78"/>
      <c r="F96" s="989">
        <f>D96*E96</f>
        <v>0</v>
      </c>
    </row>
    <row r="97" spans="1:6">
      <c r="A97" s="854"/>
      <c r="B97" s="897"/>
      <c r="D97" s="860"/>
      <c r="E97" s="78"/>
      <c r="F97" s="989"/>
    </row>
    <row r="98" spans="1:6" ht="16.5" customHeight="1">
      <c r="A98" s="854">
        <v>4</v>
      </c>
      <c r="B98" s="898" t="s">
        <v>135</v>
      </c>
      <c r="C98" s="859" t="s">
        <v>91</v>
      </c>
      <c r="D98" s="860">
        <v>670</v>
      </c>
      <c r="E98" s="78"/>
      <c r="F98" s="989">
        <f>D98*E98</f>
        <v>0</v>
      </c>
    </row>
    <row r="99" spans="1:6">
      <c r="A99" s="863"/>
      <c r="B99" s="861"/>
      <c r="C99" s="845"/>
      <c r="D99" s="865"/>
      <c r="E99" s="18"/>
      <c r="F99" s="856"/>
    </row>
    <row r="100" spans="1:6" ht="38.25">
      <c r="A100" s="854">
        <v>5</v>
      </c>
      <c r="B100" s="862" t="s">
        <v>131</v>
      </c>
      <c r="C100" s="859" t="s">
        <v>91</v>
      </c>
      <c r="D100" s="860">
        <v>670</v>
      </c>
      <c r="E100" s="78"/>
      <c r="F100" s="989">
        <f>D100*E100</f>
        <v>0</v>
      </c>
    </row>
    <row r="101" spans="1:6">
      <c r="A101" s="854"/>
      <c r="B101" s="899"/>
      <c r="D101" s="860"/>
      <c r="E101" s="78"/>
      <c r="F101" s="989"/>
    </row>
    <row r="102" spans="1:6" ht="38.25">
      <c r="A102" s="854">
        <v>6</v>
      </c>
      <c r="B102" s="899" t="s">
        <v>762</v>
      </c>
      <c r="D102" s="860"/>
      <c r="E102" s="78"/>
      <c r="F102" s="989"/>
    </row>
    <row r="103" spans="1:6" ht="51.75" customHeight="1">
      <c r="A103" s="854"/>
      <c r="B103" s="900" t="s">
        <v>134</v>
      </c>
      <c r="C103" s="859" t="s">
        <v>62</v>
      </c>
      <c r="D103" s="860">
        <v>56</v>
      </c>
      <c r="E103" s="78"/>
      <c r="F103" s="989">
        <f>D103*E103</f>
        <v>0</v>
      </c>
    </row>
    <row r="104" spans="1:6">
      <c r="A104" s="854"/>
      <c r="B104" s="861"/>
      <c r="D104" s="860"/>
      <c r="E104" s="78"/>
      <c r="F104" s="989"/>
    </row>
    <row r="105" spans="1:6">
      <c r="A105" s="866">
        <v>7</v>
      </c>
      <c r="B105" s="901" t="s">
        <v>132</v>
      </c>
      <c r="D105" s="860"/>
      <c r="E105" s="78"/>
      <c r="F105" s="989"/>
    </row>
    <row r="106" spans="1:6" ht="38.25">
      <c r="A106" s="866"/>
      <c r="B106" s="902" t="s">
        <v>133</v>
      </c>
      <c r="C106" s="859" t="s">
        <v>30</v>
      </c>
      <c r="D106" s="860">
        <v>1</v>
      </c>
      <c r="E106" s="78"/>
      <c r="F106" s="989">
        <f>D106*E106</f>
        <v>0</v>
      </c>
    </row>
    <row r="107" spans="1:6">
      <c r="A107" s="866"/>
      <c r="B107" s="902"/>
      <c r="D107" s="860"/>
      <c r="E107" s="78"/>
      <c r="F107" s="989"/>
    </row>
    <row r="108" spans="1:6" ht="40.5" customHeight="1">
      <c r="A108" s="866">
        <v>8</v>
      </c>
      <c r="B108" s="903" t="s">
        <v>785</v>
      </c>
      <c r="C108" s="859" t="s">
        <v>30</v>
      </c>
      <c r="D108" s="860">
        <v>1</v>
      </c>
      <c r="E108" s="78"/>
      <c r="F108" s="989">
        <f>D108*E108</f>
        <v>0</v>
      </c>
    </row>
    <row r="109" spans="1:6">
      <c r="A109" s="866"/>
      <c r="B109" s="902"/>
      <c r="D109" s="860"/>
      <c r="E109" s="78"/>
      <c r="F109" s="989"/>
    </row>
    <row r="111" spans="1:6">
      <c r="A111" s="875"/>
      <c r="B111" s="876" t="s">
        <v>130</v>
      </c>
      <c r="C111" s="877"/>
      <c r="D111" s="878"/>
      <c r="E111" s="89"/>
      <c r="F111" s="992">
        <f>SUM(F74:F110)</f>
        <v>0</v>
      </c>
    </row>
    <row r="113" spans="1:6">
      <c r="A113" s="879"/>
      <c r="B113" s="880"/>
      <c r="C113" s="881"/>
      <c r="D113" s="882"/>
      <c r="E113" s="56"/>
      <c r="F113" s="993"/>
    </row>
    <row r="114" spans="1:6">
      <c r="A114" s="839" t="s">
        <v>73</v>
      </c>
      <c r="B114" s="840" t="s">
        <v>723</v>
      </c>
      <c r="C114" s="841"/>
      <c r="D114" s="842"/>
      <c r="E114" s="578"/>
      <c r="F114" s="988"/>
    </row>
    <row r="115" spans="1:6">
      <c r="A115" s="843"/>
      <c r="B115" s="844"/>
      <c r="C115" s="845"/>
      <c r="D115" s="160"/>
      <c r="E115" s="74"/>
      <c r="F115" s="157"/>
    </row>
    <row r="116" spans="1:6">
      <c r="A116" s="846"/>
      <c r="B116" s="847" t="s">
        <v>52</v>
      </c>
      <c r="C116" s="848" t="s">
        <v>49</v>
      </c>
      <c r="D116" s="849" t="s">
        <v>50</v>
      </c>
      <c r="E116" s="76" t="s">
        <v>82</v>
      </c>
      <c r="F116" s="849" t="s">
        <v>51</v>
      </c>
    </row>
    <row r="117" spans="1:6">
      <c r="A117" s="883"/>
      <c r="C117" s="881"/>
      <c r="D117" s="882"/>
      <c r="E117" s="55"/>
      <c r="F117" s="993"/>
    </row>
    <row r="118" spans="1:6">
      <c r="A118" s="884"/>
      <c r="B118" s="885" t="s">
        <v>140</v>
      </c>
      <c r="C118" s="886"/>
      <c r="D118" s="887"/>
      <c r="E118" s="92"/>
      <c r="F118" s="994"/>
    </row>
    <row r="119" spans="1:6" ht="81" customHeight="1">
      <c r="A119" s="888"/>
      <c r="B119" s="904" t="s">
        <v>313</v>
      </c>
      <c r="C119" s="881"/>
      <c r="D119" s="882"/>
      <c r="E119" s="55"/>
      <c r="F119" s="995"/>
    </row>
    <row r="120" spans="1:6" ht="51">
      <c r="A120" s="883"/>
      <c r="B120" s="873" t="s">
        <v>314</v>
      </c>
      <c r="C120" s="881"/>
      <c r="D120" s="882"/>
      <c r="E120" s="55"/>
      <c r="F120" s="993"/>
    </row>
    <row r="121" spans="1:6" ht="38.25">
      <c r="A121" s="883"/>
      <c r="B121" s="873" t="s">
        <v>315</v>
      </c>
      <c r="C121" s="881"/>
      <c r="D121" s="882"/>
      <c r="E121" s="55"/>
      <c r="F121" s="993"/>
    </row>
    <row r="122" spans="1:6" ht="107.25" customHeight="1">
      <c r="A122" s="883"/>
      <c r="B122" s="873" t="s">
        <v>316</v>
      </c>
      <c r="C122" s="881"/>
      <c r="D122" s="882"/>
      <c r="E122" s="55"/>
      <c r="F122" s="993"/>
    </row>
    <row r="123" spans="1:6" ht="9" customHeight="1">
      <c r="A123" s="854"/>
      <c r="B123" s="857"/>
      <c r="D123" s="860"/>
      <c r="E123" s="78"/>
      <c r="F123" s="989"/>
    </row>
    <row r="124" spans="1:6">
      <c r="A124" s="889"/>
      <c r="B124" s="890"/>
      <c r="C124" s="891"/>
      <c r="D124" s="892"/>
      <c r="E124" s="91"/>
      <c r="F124" s="996"/>
    </row>
    <row r="125" spans="1:6">
      <c r="A125" s="854"/>
      <c r="B125" s="857"/>
      <c r="D125" s="860"/>
      <c r="E125" s="78"/>
      <c r="F125" s="989"/>
    </row>
    <row r="126" spans="1:6" ht="25.5">
      <c r="A126" s="854">
        <v>1</v>
      </c>
      <c r="B126" s="893" t="s">
        <v>307</v>
      </c>
      <c r="C126" s="856"/>
      <c r="D126" s="856"/>
      <c r="E126" s="18"/>
      <c r="F126" s="856"/>
    </row>
    <row r="127" spans="1:6" ht="25.5">
      <c r="A127" s="854"/>
      <c r="B127" s="894" t="s">
        <v>308</v>
      </c>
      <c r="C127" s="859" t="s">
        <v>62</v>
      </c>
      <c r="D127" s="860">
        <v>55.5</v>
      </c>
      <c r="E127" s="78"/>
      <c r="F127" s="989">
        <f>D127*E127</f>
        <v>0</v>
      </c>
    </row>
    <row r="128" spans="1:6">
      <c r="A128" s="854"/>
      <c r="B128" s="858"/>
      <c r="D128" s="860"/>
      <c r="E128" s="78"/>
      <c r="F128" s="989"/>
    </row>
    <row r="129" spans="1:6" ht="38.25">
      <c r="A129" s="854">
        <v>2</v>
      </c>
      <c r="B129" s="895" t="s">
        <v>884</v>
      </c>
      <c r="D129" s="860"/>
      <c r="E129" s="78"/>
      <c r="F129" s="989"/>
    </row>
    <row r="130" spans="1:6" ht="66" customHeight="1">
      <c r="A130" s="854"/>
      <c r="B130" s="905" t="s">
        <v>969</v>
      </c>
      <c r="C130" s="859" t="s">
        <v>62</v>
      </c>
      <c r="D130" s="860">
        <v>215</v>
      </c>
      <c r="E130" s="78"/>
      <c r="F130" s="989">
        <f>D130*E130</f>
        <v>0</v>
      </c>
    </row>
    <row r="131" spans="1:6">
      <c r="A131" s="863"/>
      <c r="B131" s="896"/>
      <c r="C131" s="864"/>
      <c r="D131" s="864"/>
      <c r="E131" s="18"/>
      <c r="F131" s="856"/>
    </row>
    <row r="132" spans="1:6" ht="38.25">
      <c r="A132" s="854">
        <v>3</v>
      </c>
      <c r="B132" s="893" t="s">
        <v>42</v>
      </c>
      <c r="D132" s="860"/>
      <c r="E132" s="78"/>
      <c r="F132" s="989"/>
    </row>
    <row r="133" spans="1:6">
      <c r="A133" s="854" t="s">
        <v>83</v>
      </c>
      <c r="B133" s="894" t="s">
        <v>309</v>
      </c>
      <c r="C133" s="859" t="s">
        <v>102</v>
      </c>
      <c r="D133" s="860">
        <v>3401</v>
      </c>
      <c r="E133" s="78"/>
      <c r="F133" s="989">
        <f>D133*E133</f>
        <v>0</v>
      </c>
    </row>
    <row r="134" spans="1:6">
      <c r="A134" s="854" t="s">
        <v>84</v>
      </c>
      <c r="B134" s="894" t="s">
        <v>310</v>
      </c>
      <c r="C134" s="859" t="s">
        <v>102</v>
      </c>
      <c r="D134" s="860">
        <v>747</v>
      </c>
      <c r="E134" s="78"/>
      <c r="F134" s="989">
        <f>D134*E134</f>
        <v>0</v>
      </c>
    </row>
    <row r="135" spans="1:6">
      <c r="A135" s="863" t="s">
        <v>85</v>
      </c>
      <c r="B135" s="861" t="s">
        <v>311</v>
      </c>
      <c r="C135" s="859" t="s">
        <v>102</v>
      </c>
      <c r="D135" s="860">
        <v>10503</v>
      </c>
      <c r="E135" s="78"/>
      <c r="F135" s="989">
        <f>D135*E135</f>
        <v>0</v>
      </c>
    </row>
    <row r="136" spans="1:6">
      <c r="A136" s="854"/>
      <c r="B136" s="905" t="s">
        <v>504</v>
      </c>
      <c r="D136" s="860"/>
      <c r="E136" s="78"/>
      <c r="F136" s="989"/>
    </row>
    <row r="137" spans="1:6">
      <c r="A137" s="854"/>
      <c r="B137" s="900"/>
      <c r="D137" s="860"/>
      <c r="E137" s="78"/>
      <c r="F137" s="989"/>
    </row>
    <row r="138" spans="1:6">
      <c r="A138" s="889"/>
      <c r="B138" s="906" t="s">
        <v>705</v>
      </c>
      <c r="C138" s="891"/>
      <c r="D138" s="892"/>
      <c r="E138" s="91"/>
      <c r="F138" s="996"/>
    </row>
    <row r="139" spans="1:6">
      <c r="A139" s="854"/>
      <c r="B139" s="857"/>
      <c r="D139" s="860"/>
      <c r="E139" s="78"/>
      <c r="F139" s="989"/>
    </row>
    <row r="140" spans="1:6" ht="38.25">
      <c r="A140" s="854">
        <v>1</v>
      </c>
      <c r="B140" s="907" t="s">
        <v>715</v>
      </c>
      <c r="C140" s="856"/>
      <c r="D140" s="856"/>
      <c r="E140" s="18"/>
      <c r="F140" s="856"/>
    </row>
    <row r="141" spans="1:6" s="655" customFormat="1" ht="38.25">
      <c r="A141" s="854"/>
      <c r="B141" s="908" t="s">
        <v>706</v>
      </c>
      <c r="C141" s="856"/>
      <c r="D141" s="856"/>
      <c r="E141" s="676"/>
      <c r="F141" s="856"/>
    </row>
    <row r="142" spans="1:6" s="655" customFormat="1" ht="25.5">
      <c r="A142" s="854"/>
      <c r="B142" s="857" t="s">
        <v>708</v>
      </c>
      <c r="C142" s="859"/>
      <c r="D142" s="860"/>
      <c r="E142" s="78"/>
      <c r="F142" s="989"/>
    </row>
    <row r="143" spans="1:6" ht="52.5" customHeight="1">
      <c r="A143" s="854"/>
      <c r="B143" s="857" t="s">
        <v>707</v>
      </c>
    </row>
    <row r="144" spans="1:6">
      <c r="A144" s="854"/>
      <c r="B144" s="894"/>
      <c r="C144" s="859" t="s">
        <v>91</v>
      </c>
      <c r="D144" s="860">
        <v>36.18</v>
      </c>
      <c r="E144" s="78"/>
      <c r="F144" s="989">
        <f>D144*E144</f>
        <v>0</v>
      </c>
    </row>
    <row r="145" spans="1:6" ht="38.25">
      <c r="A145" s="854">
        <v>2</v>
      </c>
      <c r="B145" s="909" t="s">
        <v>716</v>
      </c>
      <c r="C145" s="856"/>
      <c r="D145" s="856"/>
      <c r="E145" s="18"/>
      <c r="F145" s="856"/>
    </row>
    <row r="146" spans="1:6" ht="40.5" customHeight="1">
      <c r="A146" s="854"/>
      <c r="B146" s="857" t="s">
        <v>709</v>
      </c>
      <c r="D146" s="860"/>
      <c r="E146" s="78"/>
      <c r="F146" s="989"/>
    </row>
    <row r="147" spans="1:6" ht="51">
      <c r="A147" s="854"/>
      <c r="B147" s="857" t="s">
        <v>712</v>
      </c>
    </row>
    <row r="148" spans="1:6">
      <c r="A148" s="854"/>
      <c r="B148" s="857"/>
      <c r="C148" s="859" t="s">
        <v>91</v>
      </c>
      <c r="D148" s="860">
        <v>41.91</v>
      </c>
      <c r="E148" s="78"/>
      <c r="F148" s="989">
        <f>D148*E148</f>
        <v>0</v>
      </c>
    </row>
    <row r="149" spans="1:6" ht="38.25">
      <c r="A149" s="854">
        <v>3</v>
      </c>
      <c r="B149" s="909" t="s">
        <v>713</v>
      </c>
      <c r="D149" s="860"/>
      <c r="E149" s="78"/>
      <c r="F149" s="989"/>
    </row>
    <row r="150" spans="1:6" ht="51">
      <c r="A150" s="854"/>
      <c r="B150" s="857" t="s">
        <v>714</v>
      </c>
      <c r="C150" s="859" t="s">
        <v>91</v>
      </c>
      <c r="D150" s="860">
        <v>10.52</v>
      </c>
      <c r="E150" s="78"/>
      <c r="F150" s="989">
        <f>D150*E150</f>
        <v>0</v>
      </c>
    </row>
    <row r="151" spans="1:6">
      <c r="A151" s="854"/>
      <c r="B151" s="857"/>
      <c r="D151" s="860"/>
      <c r="E151" s="78"/>
      <c r="F151" s="989"/>
    </row>
    <row r="152" spans="1:6" ht="25.5">
      <c r="A152" s="854">
        <v>4</v>
      </c>
      <c r="B152" s="899" t="s">
        <v>710</v>
      </c>
      <c r="D152" s="860"/>
      <c r="E152" s="78"/>
      <c r="F152" s="989"/>
    </row>
    <row r="153" spans="1:6" ht="25.5">
      <c r="A153" s="854"/>
      <c r="B153" s="900" t="s">
        <v>711</v>
      </c>
      <c r="C153" s="859" t="s">
        <v>91</v>
      </c>
      <c r="D153" s="860">
        <v>43.59</v>
      </c>
      <c r="E153" s="78"/>
      <c r="F153" s="989">
        <f>D153*E153</f>
        <v>0</v>
      </c>
    </row>
    <row r="154" spans="1:6">
      <c r="A154" s="854"/>
      <c r="B154" s="900"/>
      <c r="D154" s="860"/>
      <c r="E154" s="78"/>
      <c r="F154" s="989"/>
    </row>
    <row r="155" spans="1:6" ht="25.5">
      <c r="A155" s="854">
        <v>5</v>
      </c>
      <c r="B155" s="899" t="s">
        <v>800</v>
      </c>
      <c r="D155" s="860"/>
      <c r="E155" s="78"/>
      <c r="F155" s="989"/>
    </row>
    <row r="156" spans="1:6" ht="63.75">
      <c r="A156" s="854"/>
      <c r="B156" s="900" t="s">
        <v>724</v>
      </c>
      <c r="C156" s="856"/>
      <c r="D156" s="856"/>
      <c r="E156" s="18"/>
      <c r="F156" s="856"/>
    </row>
    <row r="157" spans="1:6">
      <c r="A157" s="854"/>
      <c r="B157" s="900" t="s">
        <v>725</v>
      </c>
      <c r="C157" s="859" t="s">
        <v>91</v>
      </c>
      <c r="D157" s="860">
        <v>18.53</v>
      </c>
      <c r="E157" s="78"/>
      <c r="F157" s="989">
        <f>D157*E157</f>
        <v>0</v>
      </c>
    </row>
    <row r="158" spans="1:6">
      <c r="A158" s="854"/>
      <c r="B158" s="900" t="s">
        <v>726</v>
      </c>
      <c r="C158" s="859" t="s">
        <v>91</v>
      </c>
      <c r="D158" s="860">
        <v>20.51</v>
      </c>
      <c r="E158" s="78"/>
      <c r="F158" s="989">
        <f>D158*E158</f>
        <v>0</v>
      </c>
    </row>
    <row r="159" spans="1:6">
      <c r="A159" s="854"/>
      <c r="B159" s="900"/>
      <c r="D159" s="860"/>
      <c r="E159" s="78"/>
      <c r="F159" s="989"/>
    </row>
    <row r="160" spans="1:6" ht="25.5">
      <c r="A160" s="854">
        <v>6</v>
      </c>
      <c r="B160" s="899" t="s">
        <v>727</v>
      </c>
      <c r="D160" s="860"/>
      <c r="E160" s="78"/>
      <c r="F160" s="989"/>
    </row>
    <row r="161" spans="1:6" ht="38.25">
      <c r="A161" s="854"/>
      <c r="B161" s="900" t="s">
        <v>728</v>
      </c>
      <c r="C161" s="859" t="s">
        <v>91</v>
      </c>
      <c r="D161" s="860">
        <v>2.04</v>
      </c>
      <c r="E161" s="78"/>
      <c r="F161" s="989">
        <f>D161*E161</f>
        <v>0</v>
      </c>
    </row>
    <row r="162" spans="1:6">
      <c r="A162" s="854"/>
      <c r="B162" s="900"/>
      <c r="D162" s="860"/>
      <c r="E162" s="78"/>
      <c r="F162" s="989"/>
    </row>
    <row r="163" spans="1:6">
      <c r="A163" s="854" t="s">
        <v>20</v>
      </c>
      <c r="B163" s="899" t="s">
        <v>757</v>
      </c>
      <c r="D163" s="860"/>
      <c r="E163" s="78"/>
      <c r="F163" s="989"/>
    </row>
    <row r="164" spans="1:6" ht="51">
      <c r="A164" s="854"/>
      <c r="B164" s="902" t="s">
        <v>758</v>
      </c>
      <c r="D164" s="860"/>
      <c r="E164" s="78"/>
      <c r="F164" s="989"/>
    </row>
    <row r="165" spans="1:6" ht="66" customHeight="1">
      <c r="A165" s="854"/>
      <c r="B165" s="902" t="s">
        <v>759</v>
      </c>
    </row>
    <row r="166" spans="1:6">
      <c r="A166" s="854"/>
      <c r="B166" s="902"/>
      <c r="C166" s="859" t="s">
        <v>91</v>
      </c>
      <c r="D166" s="860">
        <v>2.59</v>
      </c>
      <c r="E166" s="78"/>
      <c r="F166" s="989">
        <f>D166*E166</f>
        <v>0</v>
      </c>
    </row>
    <row r="167" spans="1:6" ht="38.25">
      <c r="A167" s="854" t="s">
        <v>21</v>
      </c>
      <c r="B167" s="903" t="s">
        <v>23</v>
      </c>
      <c r="C167" s="859" t="s">
        <v>24</v>
      </c>
      <c r="D167" s="860">
        <v>1200</v>
      </c>
      <c r="E167" s="78"/>
      <c r="F167" s="989">
        <f>D167*E167</f>
        <v>0</v>
      </c>
    </row>
    <row r="168" spans="1:6">
      <c r="A168" s="854"/>
      <c r="B168" s="899"/>
      <c r="D168" s="860"/>
      <c r="E168" s="78"/>
      <c r="F168" s="989"/>
    </row>
    <row r="169" spans="1:6">
      <c r="A169" s="875"/>
      <c r="B169" s="910" t="s">
        <v>722</v>
      </c>
      <c r="C169" s="877"/>
      <c r="D169" s="878"/>
      <c r="E169" s="89"/>
      <c r="F169" s="992">
        <f>SUM(F113:F168)</f>
        <v>0</v>
      </c>
    </row>
    <row r="171" spans="1:6">
      <c r="A171" s="879"/>
      <c r="B171" s="880"/>
      <c r="C171" s="881"/>
      <c r="D171" s="882"/>
      <c r="E171" s="56"/>
      <c r="F171" s="993"/>
    </row>
    <row r="172" spans="1:6">
      <c r="A172" s="839" t="s">
        <v>70</v>
      </c>
      <c r="B172" s="840" t="s">
        <v>653</v>
      </c>
      <c r="C172" s="841"/>
      <c r="D172" s="842"/>
      <c r="E172" s="578"/>
      <c r="F172" s="988"/>
    </row>
    <row r="173" spans="1:6">
      <c r="A173" s="843"/>
      <c r="B173" s="844"/>
      <c r="C173" s="845"/>
      <c r="D173" s="160"/>
      <c r="E173" s="74"/>
      <c r="F173" s="157"/>
    </row>
    <row r="174" spans="1:6">
      <c r="A174" s="846"/>
      <c r="B174" s="847" t="s">
        <v>52</v>
      </c>
      <c r="C174" s="848" t="s">
        <v>49</v>
      </c>
      <c r="D174" s="849" t="s">
        <v>50</v>
      </c>
      <c r="E174" s="76" t="s">
        <v>82</v>
      </c>
      <c r="F174" s="849" t="s">
        <v>51</v>
      </c>
    </row>
    <row r="175" spans="1:6">
      <c r="A175" s="883"/>
      <c r="C175" s="881"/>
      <c r="D175" s="882"/>
      <c r="E175" s="55"/>
      <c r="F175" s="993"/>
    </row>
    <row r="176" spans="1:6">
      <c r="A176" s="884"/>
      <c r="B176" s="885" t="s">
        <v>140</v>
      </c>
      <c r="C176" s="886"/>
      <c r="D176" s="887"/>
      <c r="E176" s="92"/>
      <c r="F176" s="994"/>
    </row>
    <row r="177" spans="1:6" ht="40.5" customHeight="1">
      <c r="A177" s="888"/>
      <c r="B177" s="904" t="s">
        <v>682</v>
      </c>
      <c r="C177" s="881"/>
      <c r="D177" s="882"/>
      <c r="E177" s="55"/>
      <c r="F177" s="995"/>
    </row>
    <row r="178" spans="1:6" ht="29.25" customHeight="1">
      <c r="A178" s="888"/>
      <c r="B178" s="904" t="s">
        <v>683</v>
      </c>
      <c r="C178" s="881"/>
      <c r="D178" s="882"/>
      <c r="E178" s="55"/>
      <c r="F178" s="995"/>
    </row>
    <row r="179" spans="1:6" ht="30" customHeight="1">
      <c r="A179" s="888"/>
      <c r="B179" s="904" t="s">
        <v>684</v>
      </c>
      <c r="C179" s="881"/>
      <c r="D179" s="882"/>
      <c r="E179" s="55"/>
      <c r="F179" s="995"/>
    </row>
    <row r="180" spans="1:6" ht="66" customHeight="1">
      <c r="A180" s="888"/>
      <c r="B180" s="904" t="s">
        <v>685</v>
      </c>
      <c r="C180" s="881"/>
      <c r="D180" s="882"/>
      <c r="E180" s="55"/>
      <c r="F180" s="995"/>
    </row>
    <row r="181" spans="1:6" ht="27" customHeight="1">
      <c r="A181" s="888"/>
      <c r="B181" s="904" t="s">
        <v>3210</v>
      </c>
      <c r="C181" s="881"/>
      <c r="D181" s="882"/>
      <c r="E181" s="55"/>
      <c r="F181" s="995"/>
    </row>
    <row r="182" spans="1:6" ht="66" customHeight="1">
      <c r="A182" s="888"/>
      <c r="B182" s="904" t="s">
        <v>686</v>
      </c>
      <c r="C182" s="881"/>
      <c r="D182" s="882"/>
      <c r="E182" s="55"/>
      <c r="F182" s="995"/>
    </row>
    <row r="183" spans="1:6" ht="151.5" customHeight="1">
      <c r="A183" s="888"/>
      <c r="B183" s="911" t="s">
        <v>702</v>
      </c>
      <c r="C183" s="881"/>
      <c r="D183" s="882"/>
      <c r="E183" s="55"/>
      <c r="F183" s="995"/>
    </row>
    <row r="184" spans="1:6" ht="81" customHeight="1">
      <c r="A184" s="888"/>
      <c r="B184" s="911" t="s">
        <v>704</v>
      </c>
      <c r="C184" s="881"/>
      <c r="D184" s="882"/>
      <c r="E184" s="55"/>
      <c r="F184" s="995"/>
    </row>
    <row r="185" spans="1:6" ht="132" customHeight="1">
      <c r="A185" s="888"/>
      <c r="B185" s="904" t="s">
        <v>703</v>
      </c>
      <c r="C185" s="881"/>
      <c r="D185" s="882"/>
      <c r="E185" s="55"/>
      <c r="F185" s="995"/>
    </row>
    <row r="186" spans="1:6" ht="346.5" customHeight="1">
      <c r="A186" s="888"/>
      <c r="B186" s="911" t="s">
        <v>802</v>
      </c>
      <c r="C186" s="881"/>
      <c r="D186" s="882"/>
      <c r="E186" s="55"/>
      <c r="F186" s="995"/>
    </row>
    <row r="187" spans="1:6" ht="187.5" customHeight="1">
      <c r="A187" s="888"/>
      <c r="B187" s="844" t="s">
        <v>687</v>
      </c>
      <c r="C187" s="881"/>
      <c r="D187" s="882"/>
      <c r="E187" s="55"/>
      <c r="F187" s="995"/>
    </row>
    <row r="188" spans="1:6" ht="80.25" customHeight="1">
      <c r="A188" s="888"/>
      <c r="B188" s="904" t="s">
        <v>907</v>
      </c>
      <c r="C188" s="881"/>
      <c r="D188" s="882"/>
      <c r="E188" s="55"/>
      <c r="F188" s="995"/>
    </row>
    <row r="189" spans="1:6" ht="38.25">
      <c r="A189" s="854"/>
      <c r="B189" s="904" t="s">
        <v>906</v>
      </c>
      <c r="D189" s="860"/>
      <c r="E189" s="78"/>
      <c r="F189" s="989"/>
    </row>
    <row r="190" spans="1:6" ht="38.25">
      <c r="A190" s="854"/>
      <c r="B190" s="904" t="s">
        <v>977</v>
      </c>
      <c r="D190" s="860"/>
      <c r="E190" s="78"/>
      <c r="F190" s="989"/>
    </row>
    <row r="191" spans="1:6" ht="56.25" customHeight="1">
      <c r="A191" s="854"/>
      <c r="B191" s="857" t="s">
        <v>890</v>
      </c>
      <c r="D191" s="860"/>
      <c r="E191" s="78"/>
      <c r="F191" s="989"/>
    </row>
    <row r="192" spans="1:6" ht="53.25" customHeight="1">
      <c r="A192" s="854"/>
      <c r="B192" s="857" t="s">
        <v>891</v>
      </c>
      <c r="D192" s="860"/>
      <c r="E192" s="78"/>
      <c r="F192" s="989"/>
    </row>
    <row r="193" spans="1:6">
      <c r="A193" s="854"/>
      <c r="B193" s="857"/>
      <c r="D193" s="860"/>
      <c r="E193" s="78"/>
      <c r="F193" s="989"/>
    </row>
    <row r="194" spans="1:6">
      <c r="A194" s="889"/>
      <c r="B194" s="906" t="s">
        <v>688</v>
      </c>
      <c r="C194" s="891"/>
      <c r="D194" s="892"/>
      <c r="E194" s="91"/>
      <c r="F194" s="996"/>
    </row>
    <row r="195" spans="1:6">
      <c r="A195" s="854"/>
      <c r="B195" s="857"/>
      <c r="D195" s="860"/>
      <c r="E195" s="78"/>
      <c r="F195" s="989"/>
    </row>
    <row r="196" spans="1:6" ht="63.75">
      <c r="A196" s="854">
        <v>1</v>
      </c>
      <c r="B196" s="907" t="s">
        <v>929</v>
      </c>
      <c r="C196" s="859" t="s">
        <v>91</v>
      </c>
      <c r="D196" s="860">
        <v>85.51</v>
      </c>
      <c r="E196" s="78"/>
      <c r="F196" s="989">
        <f>D196*E196</f>
        <v>0</v>
      </c>
    </row>
    <row r="197" spans="1:6">
      <c r="A197" s="854"/>
      <c r="B197" s="908"/>
      <c r="C197" s="856"/>
      <c r="D197" s="856"/>
      <c r="E197" s="18"/>
      <c r="F197" s="856"/>
    </row>
    <row r="198" spans="1:6" ht="78" customHeight="1">
      <c r="A198" s="854">
        <v>2</v>
      </c>
      <c r="B198" s="862" t="s">
        <v>928</v>
      </c>
      <c r="C198" s="859" t="s">
        <v>91</v>
      </c>
      <c r="D198" s="860">
        <v>458.61</v>
      </c>
      <c r="E198" s="78"/>
      <c r="F198" s="989">
        <f>D198*E198</f>
        <v>0</v>
      </c>
    </row>
    <row r="199" spans="1:6">
      <c r="A199" s="854"/>
      <c r="B199" s="899"/>
      <c r="D199" s="860"/>
      <c r="E199" s="78"/>
      <c r="F199" s="989"/>
    </row>
    <row r="200" spans="1:6" ht="67.5" customHeight="1">
      <c r="A200" s="854">
        <v>3</v>
      </c>
      <c r="B200" s="899" t="s">
        <v>930</v>
      </c>
      <c r="C200" s="859" t="s">
        <v>91</v>
      </c>
      <c r="D200" s="860">
        <v>86.71</v>
      </c>
      <c r="E200" s="78"/>
      <c r="F200" s="989">
        <f>D200*E200</f>
        <v>0</v>
      </c>
    </row>
    <row r="201" spans="1:6">
      <c r="A201" s="854"/>
      <c r="B201" s="899"/>
      <c r="D201" s="860"/>
      <c r="E201" s="78"/>
      <c r="F201" s="989"/>
    </row>
    <row r="202" spans="1:6" ht="66" customHeight="1">
      <c r="A202" s="854">
        <v>4</v>
      </c>
      <c r="B202" s="899" t="s">
        <v>931</v>
      </c>
      <c r="C202" s="859" t="s">
        <v>91</v>
      </c>
      <c r="D202" s="860">
        <v>444.77</v>
      </c>
      <c r="E202" s="78"/>
      <c r="F202" s="989">
        <f>D202*E202</f>
        <v>0</v>
      </c>
    </row>
    <row r="203" spans="1:6">
      <c r="A203" s="854"/>
      <c r="B203" s="899"/>
      <c r="D203" s="860"/>
      <c r="E203" s="78"/>
      <c r="F203" s="989"/>
    </row>
    <row r="204" spans="1:6" ht="78" customHeight="1">
      <c r="A204" s="854">
        <v>5</v>
      </c>
      <c r="B204" s="899" t="s">
        <v>932</v>
      </c>
      <c r="C204" s="859" t="s">
        <v>91</v>
      </c>
      <c r="D204" s="860">
        <v>1524.47</v>
      </c>
      <c r="E204" s="78"/>
      <c r="F204" s="989">
        <f>D204*E204</f>
        <v>0</v>
      </c>
    </row>
    <row r="205" spans="1:6">
      <c r="A205" s="854"/>
      <c r="B205" s="899"/>
      <c r="D205" s="860"/>
      <c r="E205" s="78"/>
      <c r="F205" s="989"/>
    </row>
    <row r="206" spans="1:6" ht="66" customHeight="1">
      <c r="A206" s="854">
        <v>6</v>
      </c>
      <c r="B206" s="899" t="s">
        <v>933</v>
      </c>
      <c r="C206" s="859" t="s">
        <v>91</v>
      </c>
      <c r="D206" s="860">
        <v>42.76</v>
      </c>
      <c r="E206" s="78"/>
      <c r="F206" s="989">
        <f>D206*E206</f>
        <v>0</v>
      </c>
    </row>
    <row r="207" spans="1:6">
      <c r="A207" s="854"/>
      <c r="B207" s="899"/>
      <c r="D207" s="860"/>
      <c r="E207" s="78"/>
      <c r="F207" s="989"/>
    </row>
    <row r="208" spans="1:6" ht="77.25" customHeight="1">
      <c r="A208" s="854">
        <v>7</v>
      </c>
      <c r="B208" s="899" t="s">
        <v>934</v>
      </c>
      <c r="C208" s="859" t="s">
        <v>91</v>
      </c>
      <c r="D208" s="860">
        <v>366.09</v>
      </c>
      <c r="E208" s="78"/>
      <c r="F208" s="989">
        <f>D208*E208</f>
        <v>0</v>
      </c>
    </row>
    <row r="209" spans="1:6">
      <c r="A209" s="854"/>
      <c r="B209" s="899"/>
      <c r="D209" s="860"/>
      <c r="E209" s="78"/>
      <c r="F209" s="989"/>
    </row>
    <row r="210" spans="1:6" ht="66" customHeight="1">
      <c r="A210" s="854">
        <v>8</v>
      </c>
      <c r="B210" s="899" t="s">
        <v>935</v>
      </c>
      <c r="C210" s="859" t="s">
        <v>91</v>
      </c>
      <c r="D210" s="860">
        <v>107.33</v>
      </c>
      <c r="E210" s="78"/>
      <c r="F210" s="989">
        <f>D210*E210</f>
        <v>0</v>
      </c>
    </row>
    <row r="211" spans="1:6">
      <c r="A211" s="854"/>
      <c r="B211" s="899"/>
      <c r="D211" s="860"/>
      <c r="E211" s="78"/>
      <c r="F211" s="989"/>
    </row>
    <row r="212" spans="1:6" ht="66" customHeight="1">
      <c r="A212" s="854">
        <v>9</v>
      </c>
      <c r="B212" s="899" t="s">
        <v>936</v>
      </c>
      <c r="C212" s="859" t="s">
        <v>91</v>
      </c>
      <c r="D212" s="860">
        <v>678.9</v>
      </c>
      <c r="E212" s="78"/>
      <c r="F212" s="989">
        <f>D212*E212</f>
        <v>0</v>
      </c>
    </row>
    <row r="213" spans="1:6">
      <c r="A213" s="854"/>
      <c r="B213" s="899"/>
      <c r="D213" s="860"/>
      <c r="E213" s="78"/>
      <c r="F213" s="989"/>
    </row>
    <row r="214" spans="1:6" ht="66" customHeight="1">
      <c r="A214" s="854">
        <v>10</v>
      </c>
      <c r="B214" s="899" t="s">
        <v>937</v>
      </c>
      <c r="C214" s="859" t="s">
        <v>91</v>
      </c>
      <c r="D214" s="860">
        <v>1231.83</v>
      </c>
      <c r="E214" s="78"/>
      <c r="F214" s="989">
        <f>D214*E214</f>
        <v>0</v>
      </c>
    </row>
    <row r="215" spans="1:6">
      <c r="A215" s="854"/>
      <c r="B215" s="899"/>
      <c r="D215" s="860"/>
      <c r="E215" s="78"/>
      <c r="F215" s="989"/>
    </row>
    <row r="216" spans="1:6">
      <c r="A216" s="854"/>
      <c r="B216" s="903" t="s">
        <v>689</v>
      </c>
      <c r="C216" s="859" t="s">
        <v>91</v>
      </c>
      <c r="D216" s="860">
        <f>SUM(D171:D215)</f>
        <v>5026.9799999999996</v>
      </c>
      <c r="E216" s="78"/>
      <c r="F216" s="989"/>
    </row>
    <row r="217" spans="1:6">
      <c r="A217" s="854"/>
      <c r="B217" s="903"/>
      <c r="D217" s="860"/>
      <c r="E217" s="78"/>
      <c r="F217" s="989"/>
    </row>
    <row r="218" spans="1:6">
      <c r="A218" s="854"/>
      <c r="B218" s="903" t="s">
        <v>695</v>
      </c>
      <c r="D218" s="860"/>
      <c r="E218" s="78"/>
      <c r="F218" s="989"/>
    </row>
    <row r="219" spans="1:6" ht="39.75" customHeight="1">
      <c r="A219" s="854" t="s">
        <v>83</v>
      </c>
      <c r="B219" s="902" t="s">
        <v>805</v>
      </c>
      <c r="D219" s="860"/>
      <c r="E219" s="78"/>
      <c r="F219" s="989"/>
    </row>
    <row r="220" spans="1:6">
      <c r="A220" s="854"/>
      <c r="B220" s="894" t="s">
        <v>803</v>
      </c>
      <c r="D220" s="860"/>
      <c r="E220" s="78"/>
      <c r="F220" s="989"/>
    </row>
    <row r="221" spans="1:6">
      <c r="A221" s="854"/>
      <c r="B221" s="894" t="s">
        <v>804</v>
      </c>
      <c r="D221" s="860"/>
      <c r="E221" s="78"/>
      <c r="F221" s="989"/>
    </row>
    <row r="222" spans="1:6">
      <c r="A222" s="854"/>
      <c r="B222" s="894" t="s">
        <v>806</v>
      </c>
      <c r="D222" s="860"/>
      <c r="E222" s="78"/>
      <c r="F222" s="989"/>
    </row>
    <row r="223" spans="1:6" ht="45.75" customHeight="1">
      <c r="A223" s="854" t="s">
        <v>84</v>
      </c>
      <c r="B223" s="902" t="s">
        <v>974</v>
      </c>
      <c r="D223" s="860"/>
      <c r="E223" s="78"/>
      <c r="F223" s="989"/>
    </row>
    <row r="224" spans="1:6">
      <c r="A224" s="854"/>
      <c r="B224" s="899"/>
      <c r="D224" s="860"/>
      <c r="E224" s="78"/>
      <c r="F224" s="989"/>
    </row>
    <row r="225" spans="1:6">
      <c r="A225" s="889"/>
      <c r="B225" s="912" t="s">
        <v>690</v>
      </c>
      <c r="C225" s="891"/>
      <c r="D225" s="892"/>
      <c r="E225" s="91"/>
      <c r="F225" s="996"/>
    </row>
    <row r="226" spans="1:6">
      <c r="A226" s="854"/>
      <c r="B226" s="899"/>
      <c r="D226" s="860"/>
      <c r="E226" s="78"/>
      <c r="F226" s="989"/>
    </row>
    <row r="227" spans="1:6" ht="38.25">
      <c r="A227" s="854">
        <v>11</v>
      </c>
      <c r="B227" s="899" t="s">
        <v>691</v>
      </c>
      <c r="C227" s="859" t="s">
        <v>62</v>
      </c>
      <c r="D227" s="860">
        <v>4.46</v>
      </c>
      <c r="E227" s="78"/>
      <c r="F227" s="989">
        <f>D227*E227</f>
        <v>0</v>
      </c>
    </row>
    <row r="228" spans="1:6">
      <c r="A228" s="854"/>
      <c r="B228" s="899"/>
      <c r="D228" s="860"/>
      <c r="E228" s="78"/>
      <c r="F228" s="989"/>
    </row>
    <row r="229" spans="1:6">
      <c r="A229" s="889"/>
      <c r="B229" s="912" t="s">
        <v>692</v>
      </c>
      <c r="C229" s="891"/>
      <c r="D229" s="892"/>
      <c r="E229" s="91"/>
      <c r="F229" s="996"/>
    </row>
    <row r="230" spans="1:6">
      <c r="A230" s="854"/>
      <c r="B230" s="899"/>
      <c r="D230" s="860"/>
      <c r="E230" s="78"/>
      <c r="F230" s="989"/>
    </row>
    <row r="231" spans="1:6" ht="94.5" customHeight="1">
      <c r="A231" s="854">
        <v>12</v>
      </c>
      <c r="B231" s="899" t="s">
        <v>693</v>
      </c>
      <c r="C231" s="859" t="s">
        <v>62</v>
      </c>
      <c r="D231" s="860">
        <v>6.42</v>
      </c>
      <c r="E231" s="78"/>
      <c r="F231" s="989">
        <f>D231*E231</f>
        <v>0</v>
      </c>
    </row>
    <row r="232" spans="1:6">
      <c r="A232" s="854"/>
      <c r="B232" s="899"/>
      <c r="D232" s="860"/>
      <c r="E232" s="78"/>
      <c r="F232" s="989"/>
    </row>
    <row r="233" spans="1:6" ht="93" customHeight="1">
      <c r="A233" s="854">
        <v>13</v>
      </c>
      <c r="B233" s="899" t="s">
        <v>694</v>
      </c>
      <c r="C233" s="859" t="s">
        <v>62</v>
      </c>
      <c r="D233" s="860">
        <v>24.6</v>
      </c>
      <c r="E233" s="78"/>
      <c r="F233" s="989">
        <f>D233*E233</f>
        <v>0</v>
      </c>
    </row>
    <row r="234" spans="1:6">
      <c r="A234" s="854"/>
      <c r="B234" s="899"/>
      <c r="D234" s="860"/>
      <c r="E234" s="78"/>
      <c r="F234" s="989"/>
    </row>
    <row r="235" spans="1:6">
      <c r="B235" s="873" t="s">
        <v>689</v>
      </c>
      <c r="C235" s="859" t="s">
        <v>62</v>
      </c>
      <c r="D235" s="860">
        <f>SUM(D231+D233)</f>
        <v>31.020000000000003</v>
      </c>
    </row>
    <row r="236" spans="1:6">
      <c r="D236" s="860"/>
    </row>
    <row r="237" spans="1:6">
      <c r="A237" s="875"/>
      <c r="B237" s="910" t="s">
        <v>652</v>
      </c>
      <c r="C237" s="877"/>
      <c r="D237" s="878"/>
      <c r="E237" s="89"/>
      <c r="F237" s="997">
        <f>SUM(F171:F235)</f>
        <v>0</v>
      </c>
    </row>
    <row r="239" spans="1:6">
      <c r="A239" s="879"/>
      <c r="B239" s="880"/>
      <c r="C239" s="881"/>
      <c r="D239" s="882"/>
      <c r="E239" s="56"/>
      <c r="F239" s="993"/>
    </row>
    <row r="240" spans="1:6">
      <c r="A240" s="839" t="s">
        <v>53</v>
      </c>
      <c r="B240" s="840" t="s">
        <v>25</v>
      </c>
      <c r="C240" s="841"/>
      <c r="D240" s="842"/>
      <c r="E240" s="578"/>
      <c r="F240" s="988"/>
    </row>
    <row r="241" spans="1:6">
      <c r="A241" s="843"/>
      <c r="B241" s="844"/>
      <c r="C241" s="845"/>
      <c r="D241" s="160"/>
      <c r="E241" s="74"/>
      <c r="F241" s="157"/>
    </row>
    <row r="242" spans="1:6">
      <c r="A242" s="846"/>
      <c r="B242" s="847" t="s">
        <v>52</v>
      </c>
      <c r="C242" s="848" t="s">
        <v>49</v>
      </c>
      <c r="D242" s="849" t="s">
        <v>50</v>
      </c>
      <c r="E242" s="76" t="s">
        <v>82</v>
      </c>
      <c r="F242" s="849" t="s">
        <v>51</v>
      </c>
    </row>
    <row r="243" spans="1:6">
      <c r="A243" s="883"/>
      <c r="C243" s="881"/>
      <c r="D243" s="882"/>
      <c r="E243" s="55"/>
      <c r="F243" s="993"/>
    </row>
    <row r="244" spans="1:6">
      <c r="A244" s="884"/>
      <c r="B244" s="885" t="s">
        <v>140</v>
      </c>
      <c r="C244" s="886"/>
      <c r="D244" s="887"/>
      <c r="E244" s="92"/>
      <c r="F244" s="994"/>
    </row>
    <row r="245" spans="1:6" ht="12" customHeight="1">
      <c r="A245" s="883"/>
      <c r="C245" s="881"/>
      <c r="D245" s="882"/>
      <c r="E245" s="55"/>
      <c r="F245" s="993"/>
    </row>
    <row r="246" spans="1:6">
      <c r="A246" s="883"/>
      <c r="B246" s="873" t="s">
        <v>763</v>
      </c>
      <c r="C246" s="881"/>
      <c r="D246" s="882"/>
      <c r="E246" s="55"/>
      <c r="F246" s="993"/>
    </row>
    <row r="247" spans="1:6">
      <c r="A247" s="854"/>
      <c r="B247" s="857"/>
      <c r="D247" s="860"/>
      <c r="E247" s="78"/>
      <c r="F247" s="989"/>
    </row>
    <row r="248" spans="1:6">
      <c r="A248" s="889"/>
      <c r="B248" s="890"/>
      <c r="C248" s="891"/>
      <c r="D248" s="892"/>
      <c r="E248" s="91"/>
      <c r="F248" s="996"/>
    </row>
    <row r="249" spans="1:6">
      <c r="A249" s="854"/>
      <c r="B249" s="857"/>
      <c r="D249" s="860"/>
      <c r="E249" s="78"/>
      <c r="F249" s="989"/>
    </row>
    <row r="250" spans="1:6" ht="25.5">
      <c r="A250" s="854">
        <v>1</v>
      </c>
      <c r="B250" s="893" t="s">
        <v>9</v>
      </c>
      <c r="C250" s="856"/>
      <c r="D250" s="856"/>
      <c r="E250" s="18"/>
      <c r="F250" s="856"/>
    </row>
    <row r="251" spans="1:6" ht="14.25" customHeight="1">
      <c r="A251" s="854"/>
      <c r="B251" s="894" t="s">
        <v>318</v>
      </c>
      <c r="C251" s="859" t="s">
        <v>92</v>
      </c>
      <c r="D251" s="860">
        <v>112</v>
      </c>
      <c r="E251" s="78"/>
      <c r="F251" s="989">
        <f>D251*E251</f>
        <v>0</v>
      </c>
    </row>
    <row r="252" spans="1:6" ht="15" customHeight="1">
      <c r="A252" s="854"/>
      <c r="B252" s="894" t="s">
        <v>319</v>
      </c>
      <c r="C252" s="859" t="s">
        <v>92</v>
      </c>
      <c r="D252" s="860">
        <v>11.21</v>
      </c>
      <c r="E252" s="78"/>
      <c r="F252" s="989">
        <f>D252*E252</f>
        <v>0</v>
      </c>
    </row>
    <row r="253" spans="1:6">
      <c r="A253" s="854"/>
      <c r="B253" s="893"/>
      <c r="D253" s="860"/>
      <c r="E253" s="78"/>
      <c r="F253" s="989"/>
    </row>
    <row r="254" spans="1:6" ht="25.5">
      <c r="A254" s="854">
        <v>2</v>
      </c>
      <c r="B254" s="893" t="s">
        <v>320</v>
      </c>
      <c r="D254" s="860"/>
      <c r="E254" s="78"/>
      <c r="F254" s="989"/>
    </row>
    <row r="255" spans="1:6">
      <c r="A255" s="854"/>
      <c r="B255" s="913" t="s">
        <v>321</v>
      </c>
      <c r="C255" s="859" t="s">
        <v>92</v>
      </c>
      <c r="D255" s="860">
        <v>6.4</v>
      </c>
      <c r="E255" s="78"/>
      <c r="F255" s="989">
        <f>D255*E255</f>
        <v>0</v>
      </c>
    </row>
    <row r="256" spans="1:6">
      <c r="A256" s="854"/>
      <c r="B256" s="913" t="s">
        <v>322</v>
      </c>
      <c r="C256" s="859" t="s">
        <v>92</v>
      </c>
      <c r="D256" s="860">
        <v>11.21</v>
      </c>
      <c r="E256" s="78"/>
      <c r="F256" s="989">
        <f>D256*E256</f>
        <v>0</v>
      </c>
    </row>
    <row r="257" spans="1:6">
      <c r="A257" s="854"/>
      <c r="B257" s="905"/>
      <c r="D257" s="860"/>
      <c r="E257" s="78"/>
      <c r="F257" s="989"/>
    </row>
    <row r="258" spans="1:6" ht="65.25" customHeight="1">
      <c r="A258" s="863">
        <v>3</v>
      </c>
      <c r="B258" s="914" t="s">
        <v>972</v>
      </c>
      <c r="C258" s="864"/>
      <c r="D258" s="864"/>
      <c r="E258" s="18"/>
      <c r="F258" s="856"/>
    </row>
    <row r="259" spans="1:6" ht="27" customHeight="1">
      <c r="A259" s="863"/>
      <c r="B259" s="899" t="s">
        <v>325</v>
      </c>
      <c r="C259" s="864"/>
      <c r="D259" s="864"/>
      <c r="E259" s="18"/>
      <c r="F259" s="856"/>
    </row>
    <row r="260" spans="1:6" ht="146.25" customHeight="1">
      <c r="A260" s="863"/>
      <c r="B260" s="900" t="s">
        <v>971</v>
      </c>
      <c r="C260" s="864"/>
      <c r="D260" s="864"/>
      <c r="E260" s="18"/>
      <c r="F260" s="856"/>
    </row>
    <row r="261" spans="1:6">
      <c r="A261" s="915" t="s">
        <v>83</v>
      </c>
      <c r="B261" s="916" t="s">
        <v>323</v>
      </c>
      <c r="C261" s="856"/>
      <c r="D261" s="856"/>
      <c r="E261" s="18"/>
      <c r="F261" s="856"/>
    </row>
    <row r="262" spans="1:6">
      <c r="A262" s="854"/>
      <c r="B262" s="894" t="s">
        <v>324</v>
      </c>
      <c r="C262" s="859" t="s">
        <v>93</v>
      </c>
      <c r="D262" s="860">
        <v>1</v>
      </c>
      <c r="E262" s="78"/>
      <c r="F262" s="989">
        <f>D262*E262</f>
        <v>0</v>
      </c>
    </row>
    <row r="263" spans="1:6">
      <c r="A263" s="863"/>
      <c r="B263" s="861" t="s">
        <v>970</v>
      </c>
      <c r="C263" s="859" t="s">
        <v>93</v>
      </c>
      <c r="D263" s="860">
        <v>7</v>
      </c>
      <c r="E263" s="78"/>
      <c r="F263" s="989">
        <f>D263*E263</f>
        <v>0</v>
      </c>
    </row>
    <row r="264" spans="1:6">
      <c r="A264" s="854"/>
      <c r="B264" s="905" t="s">
        <v>973</v>
      </c>
      <c r="C264" s="859" t="s">
        <v>93</v>
      </c>
      <c r="D264" s="860">
        <v>8</v>
      </c>
      <c r="E264" s="78"/>
      <c r="F264" s="989">
        <f>D264*E264</f>
        <v>0</v>
      </c>
    </row>
    <row r="265" spans="1:6">
      <c r="A265" s="854"/>
      <c r="B265" s="900"/>
      <c r="D265" s="860"/>
      <c r="E265" s="78"/>
      <c r="F265" s="989"/>
    </row>
    <row r="266" spans="1:6" ht="27.75" customHeight="1">
      <c r="A266" s="854">
        <v>4</v>
      </c>
      <c r="B266" s="899" t="s">
        <v>29</v>
      </c>
      <c r="C266" s="859" t="s">
        <v>62</v>
      </c>
      <c r="D266" s="860">
        <v>70</v>
      </c>
      <c r="E266" s="78"/>
      <c r="F266" s="989">
        <f>D266*E266</f>
        <v>0</v>
      </c>
    </row>
    <row r="267" spans="1:6">
      <c r="A267" s="854"/>
      <c r="B267" s="900"/>
      <c r="D267" s="860"/>
      <c r="E267" s="78"/>
      <c r="F267" s="989"/>
    </row>
    <row r="268" spans="1:6" ht="42" customHeight="1">
      <c r="A268" s="854">
        <v>5</v>
      </c>
      <c r="B268" s="899" t="s">
        <v>326</v>
      </c>
      <c r="C268" s="859" t="s">
        <v>91</v>
      </c>
      <c r="D268" s="860">
        <v>1575</v>
      </c>
      <c r="E268" s="78"/>
      <c r="F268" s="989">
        <f>D268*E268</f>
        <v>0</v>
      </c>
    </row>
    <row r="269" spans="1:6">
      <c r="A269" s="854"/>
      <c r="B269" s="900"/>
      <c r="D269" s="860"/>
      <c r="E269" s="78"/>
      <c r="F269" s="989"/>
    </row>
    <row r="270" spans="1:6" ht="53.25" customHeight="1">
      <c r="A270" s="854">
        <v>6</v>
      </c>
      <c r="B270" s="917" t="s">
        <v>3217</v>
      </c>
      <c r="C270" s="859" t="s">
        <v>91</v>
      </c>
      <c r="D270" s="860">
        <v>1870</v>
      </c>
      <c r="E270" s="78"/>
      <c r="F270" s="989">
        <f>D270*E270</f>
        <v>0</v>
      </c>
    </row>
    <row r="271" spans="1:6">
      <c r="A271" s="854"/>
      <c r="B271" s="899"/>
      <c r="D271" s="860"/>
      <c r="E271" s="78"/>
      <c r="F271" s="989"/>
    </row>
    <row r="272" spans="1:6">
      <c r="A272" s="875"/>
      <c r="B272" s="910" t="s">
        <v>317</v>
      </c>
      <c r="C272" s="877"/>
      <c r="D272" s="878"/>
      <c r="E272" s="89"/>
      <c r="F272" s="992">
        <f>SUM(F239:F271)</f>
        <v>0</v>
      </c>
    </row>
    <row r="274" spans="1:6">
      <c r="A274" s="879"/>
      <c r="B274" s="880"/>
      <c r="C274" s="881"/>
      <c r="D274" s="882"/>
      <c r="E274" s="56"/>
      <c r="F274" s="993"/>
    </row>
    <row r="275" spans="1:6">
      <c r="A275" s="839" t="s">
        <v>72</v>
      </c>
      <c r="B275" s="840" t="s">
        <v>31</v>
      </c>
      <c r="C275" s="841"/>
      <c r="D275" s="842"/>
      <c r="E275" s="578"/>
      <c r="F275" s="988"/>
    </row>
    <row r="276" spans="1:6">
      <c r="A276" s="843"/>
      <c r="B276" s="844"/>
      <c r="C276" s="845"/>
      <c r="D276" s="160"/>
      <c r="E276" s="74"/>
      <c r="F276" s="157"/>
    </row>
    <row r="277" spans="1:6">
      <c r="A277" s="846"/>
      <c r="B277" s="847" t="s">
        <v>52</v>
      </c>
      <c r="C277" s="848" t="s">
        <v>49</v>
      </c>
      <c r="D277" s="849" t="s">
        <v>50</v>
      </c>
      <c r="E277" s="76" t="s">
        <v>82</v>
      </c>
      <c r="F277" s="849" t="s">
        <v>51</v>
      </c>
    </row>
    <row r="278" spans="1:6">
      <c r="A278" s="883"/>
      <c r="C278" s="881"/>
      <c r="D278" s="882"/>
      <c r="E278" s="55"/>
      <c r="F278" s="993"/>
    </row>
    <row r="279" spans="1:6">
      <c r="A279" s="884"/>
      <c r="B279" s="885" t="s">
        <v>140</v>
      </c>
      <c r="C279" s="886"/>
      <c r="D279" s="887"/>
      <c r="E279" s="92"/>
      <c r="F279" s="994"/>
    </row>
    <row r="280" spans="1:6" ht="125.25" customHeight="1">
      <c r="A280" s="888"/>
      <c r="B280" s="904" t="s">
        <v>247</v>
      </c>
      <c r="C280" s="881"/>
      <c r="D280" s="882"/>
      <c r="E280" s="55"/>
      <c r="F280" s="995"/>
    </row>
    <row r="281" spans="1:6" ht="72.75" customHeight="1">
      <c r="A281" s="854"/>
      <c r="B281" s="904" t="s">
        <v>248</v>
      </c>
      <c r="D281" s="860"/>
      <c r="E281" s="78"/>
      <c r="F281" s="989"/>
    </row>
    <row r="282" spans="1:6" ht="66" customHeight="1">
      <c r="A282" s="854"/>
      <c r="B282" s="857" t="s">
        <v>249</v>
      </c>
      <c r="D282" s="860"/>
      <c r="E282" s="78"/>
      <c r="F282" s="989"/>
    </row>
    <row r="283" spans="1:6" ht="56.25" customHeight="1">
      <c r="A283" s="854"/>
      <c r="B283" s="857" t="s">
        <v>251</v>
      </c>
      <c r="D283" s="860"/>
      <c r="E283" s="78"/>
      <c r="F283" s="989"/>
    </row>
    <row r="284" spans="1:6" ht="27" customHeight="1">
      <c r="A284" s="854"/>
      <c r="B284" s="857" t="s">
        <v>897</v>
      </c>
      <c r="D284" s="860"/>
      <c r="E284" s="78"/>
      <c r="F284" s="989"/>
    </row>
    <row r="285" spans="1:6" ht="27.75" customHeight="1">
      <c r="A285" s="854"/>
      <c r="B285" s="857" t="s">
        <v>898</v>
      </c>
      <c r="D285" s="860"/>
      <c r="E285" s="78"/>
      <c r="F285" s="989"/>
    </row>
    <row r="286" spans="1:6">
      <c r="A286" s="854"/>
      <c r="B286" s="857"/>
      <c r="D286" s="860"/>
      <c r="E286" s="78"/>
      <c r="F286" s="989"/>
    </row>
    <row r="287" spans="1:6">
      <c r="A287" s="889"/>
      <c r="B287" s="906" t="s">
        <v>245</v>
      </c>
      <c r="C287" s="891"/>
      <c r="D287" s="892"/>
      <c r="E287" s="91"/>
      <c r="F287" s="996"/>
    </row>
    <row r="288" spans="1:6" ht="10.5" customHeight="1">
      <c r="A288" s="854"/>
      <c r="B288" s="857"/>
      <c r="D288" s="860"/>
      <c r="E288" s="78"/>
      <c r="F288" s="989"/>
    </row>
    <row r="289" spans="1:6" ht="29.25" customHeight="1">
      <c r="A289" s="854"/>
      <c r="B289" s="857" t="s">
        <v>277</v>
      </c>
      <c r="D289" s="860"/>
      <c r="E289" s="78"/>
      <c r="F289" s="989"/>
    </row>
    <row r="290" spans="1:6">
      <c r="A290" s="854"/>
      <c r="B290" s="857"/>
      <c r="D290" s="860"/>
      <c r="E290" s="78"/>
      <c r="F290" s="989"/>
    </row>
    <row r="291" spans="1:6" ht="25.5">
      <c r="A291" s="854">
        <v>1</v>
      </c>
      <c r="B291" s="918" t="s">
        <v>246</v>
      </c>
      <c r="C291" s="856"/>
      <c r="D291" s="856"/>
      <c r="E291" s="18"/>
      <c r="F291" s="856"/>
    </row>
    <row r="292" spans="1:6" ht="27" customHeight="1">
      <c r="A292" s="854"/>
      <c r="B292" s="919" t="s">
        <v>774</v>
      </c>
      <c r="C292" s="856"/>
      <c r="D292" s="856"/>
      <c r="E292" s="18"/>
      <c r="F292" s="856"/>
    </row>
    <row r="293" spans="1:6" ht="27" customHeight="1">
      <c r="A293" s="854"/>
      <c r="B293" s="919" t="s">
        <v>250</v>
      </c>
      <c r="C293" s="856"/>
      <c r="D293" s="856"/>
      <c r="E293" s="18"/>
      <c r="F293" s="856"/>
    </row>
    <row r="294" spans="1:6" ht="42.75" customHeight="1">
      <c r="A294" s="854"/>
      <c r="B294" s="919" t="s">
        <v>792</v>
      </c>
      <c r="C294" s="856"/>
      <c r="D294" s="856"/>
      <c r="E294" s="18"/>
      <c r="F294" s="856"/>
    </row>
    <row r="295" spans="1:6" ht="42" customHeight="1">
      <c r="A295" s="854"/>
      <c r="B295" s="919" t="s">
        <v>793</v>
      </c>
      <c r="C295" s="856"/>
      <c r="D295" s="856"/>
      <c r="E295" s="18"/>
      <c r="F295" s="856"/>
    </row>
    <row r="296" spans="1:6" ht="47.25" customHeight="1">
      <c r="A296" s="854"/>
      <c r="B296" s="919" t="s">
        <v>3218</v>
      </c>
      <c r="C296" s="856"/>
      <c r="D296" s="856"/>
      <c r="E296" s="18"/>
      <c r="F296" s="856"/>
    </row>
    <row r="297" spans="1:6" ht="111" customHeight="1">
      <c r="A297" s="854"/>
      <c r="B297" s="919" t="s">
        <v>978</v>
      </c>
      <c r="C297" s="856"/>
      <c r="D297" s="856"/>
      <c r="E297" s="18"/>
      <c r="F297" s="856"/>
    </row>
    <row r="298" spans="1:6" ht="67.5" customHeight="1">
      <c r="A298" s="854"/>
      <c r="B298" s="920" t="s">
        <v>252</v>
      </c>
      <c r="C298" s="856"/>
      <c r="D298" s="856"/>
      <c r="E298" s="18"/>
      <c r="F298" s="856"/>
    </row>
    <row r="299" spans="1:6" ht="146.25" customHeight="1">
      <c r="A299" s="854"/>
      <c r="B299" s="921" t="s">
        <v>253</v>
      </c>
      <c r="C299" s="922"/>
      <c r="D299" s="922"/>
      <c r="E299" s="65"/>
      <c r="F299" s="922"/>
    </row>
    <row r="300" spans="1:6" ht="15.75" customHeight="1">
      <c r="A300" s="854"/>
      <c r="B300" s="921"/>
      <c r="C300" s="859" t="s">
        <v>91</v>
      </c>
      <c r="D300" s="860">
        <v>520</v>
      </c>
      <c r="E300" s="78"/>
      <c r="F300" s="989">
        <f>D300*E300</f>
        <v>0</v>
      </c>
    </row>
    <row r="301" spans="1:6" ht="39.75" customHeight="1">
      <c r="A301" s="854"/>
      <c r="B301" s="919" t="s">
        <v>771</v>
      </c>
      <c r="C301" s="859" t="s">
        <v>91</v>
      </c>
      <c r="D301" s="860">
        <v>16.21</v>
      </c>
      <c r="E301" s="78"/>
      <c r="F301" s="989">
        <f>D301*E301</f>
        <v>0</v>
      </c>
    </row>
    <row r="302" spans="1:6">
      <c r="A302" s="854"/>
      <c r="B302" s="923"/>
      <c r="D302" s="860"/>
      <c r="E302" s="78"/>
      <c r="F302" s="989"/>
    </row>
    <row r="303" spans="1:6" ht="27.75" customHeight="1">
      <c r="A303" s="854">
        <v>2</v>
      </c>
      <c r="B303" s="918" t="s">
        <v>254</v>
      </c>
      <c r="D303" s="860"/>
      <c r="E303" s="78"/>
      <c r="F303" s="989"/>
    </row>
    <row r="304" spans="1:6" ht="23.25" customHeight="1">
      <c r="A304" s="854"/>
      <c r="B304" s="924" t="s">
        <v>255</v>
      </c>
      <c r="D304" s="860"/>
      <c r="E304" s="78"/>
      <c r="F304" s="989"/>
    </row>
    <row r="305" spans="1:6" ht="29.25" customHeight="1">
      <c r="A305" s="854"/>
      <c r="B305" s="924" t="s">
        <v>250</v>
      </c>
      <c r="D305" s="860"/>
      <c r="E305" s="78"/>
      <c r="F305" s="989"/>
    </row>
    <row r="306" spans="1:6" ht="93.75" customHeight="1">
      <c r="A306" s="854"/>
      <c r="B306" s="924" t="s">
        <v>788</v>
      </c>
      <c r="D306" s="860"/>
      <c r="E306" s="78"/>
      <c r="F306" s="989"/>
    </row>
    <row r="307" spans="1:6" ht="97.5" customHeight="1">
      <c r="A307" s="854"/>
      <c r="B307" s="925" t="s">
        <v>789</v>
      </c>
      <c r="D307" s="860"/>
      <c r="E307" s="78"/>
      <c r="F307" s="989"/>
    </row>
    <row r="308" spans="1:6" ht="51">
      <c r="A308" s="854"/>
      <c r="B308" s="925" t="s">
        <v>256</v>
      </c>
      <c r="D308" s="860"/>
      <c r="E308" s="78"/>
      <c r="F308" s="989"/>
    </row>
    <row r="309" spans="1:6" ht="109.5" customHeight="1">
      <c r="A309" s="854"/>
      <c r="B309" s="924" t="s">
        <v>772</v>
      </c>
      <c r="D309" s="860"/>
      <c r="E309" s="78"/>
      <c r="F309" s="989"/>
    </row>
    <row r="310" spans="1:6" ht="145.5" customHeight="1">
      <c r="A310" s="854"/>
      <c r="B310" s="923" t="s">
        <v>257</v>
      </c>
      <c r="C310" s="922"/>
      <c r="D310" s="922"/>
      <c r="E310" s="65"/>
      <c r="F310" s="922"/>
    </row>
    <row r="311" spans="1:6">
      <c r="A311" s="854"/>
      <c r="B311" s="923"/>
      <c r="C311" s="859" t="s">
        <v>91</v>
      </c>
      <c r="D311" s="860">
        <v>75</v>
      </c>
      <c r="E311" s="78"/>
      <c r="F311" s="989">
        <f>D311*E311</f>
        <v>0</v>
      </c>
    </row>
    <row r="312" spans="1:6" ht="29.25" customHeight="1">
      <c r="A312" s="854">
        <v>3</v>
      </c>
      <c r="B312" s="918" t="s">
        <v>258</v>
      </c>
      <c r="D312" s="860"/>
      <c r="E312" s="78"/>
      <c r="F312" s="989"/>
    </row>
    <row r="313" spans="1:6" ht="93.75" customHeight="1">
      <c r="A313" s="854"/>
      <c r="B313" s="924" t="s">
        <v>264</v>
      </c>
      <c r="D313" s="860"/>
      <c r="E313" s="78"/>
      <c r="F313" s="989"/>
    </row>
    <row r="314" spans="1:6" ht="93" customHeight="1">
      <c r="A314" s="854"/>
      <c r="B314" s="924" t="s">
        <v>263</v>
      </c>
      <c r="D314" s="860"/>
      <c r="E314" s="78"/>
      <c r="F314" s="989"/>
    </row>
    <row r="315" spans="1:6" ht="38.25">
      <c r="A315" s="854"/>
      <c r="B315" s="924" t="s">
        <v>262</v>
      </c>
      <c r="D315" s="860"/>
      <c r="E315" s="78"/>
      <c r="F315" s="989"/>
    </row>
    <row r="316" spans="1:6" ht="59.25" customHeight="1">
      <c r="A316" s="854"/>
      <c r="B316" s="924" t="s">
        <v>261</v>
      </c>
      <c r="D316" s="860"/>
      <c r="E316" s="78"/>
      <c r="F316" s="989"/>
    </row>
    <row r="317" spans="1:6" ht="39" customHeight="1">
      <c r="A317" s="854"/>
      <c r="B317" s="924" t="s">
        <v>260</v>
      </c>
      <c r="D317" s="860"/>
      <c r="E317" s="78"/>
      <c r="F317" s="989"/>
    </row>
    <row r="318" spans="1:6" ht="27.75" customHeight="1">
      <c r="A318" s="854"/>
      <c r="B318" s="924" t="s">
        <v>259</v>
      </c>
      <c r="D318" s="860"/>
      <c r="E318" s="78"/>
      <c r="F318" s="989"/>
    </row>
    <row r="319" spans="1:6" ht="99.75" customHeight="1">
      <c r="A319" s="854"/>
      <c r="B319" s="924" t="s">
        <v>790</v>
      </c>
      <c r="D319" s="860"/>
      <c r="E319" s="78"/>
      <c r="F319" s="989"/>
    </row>
    <row r="320" spans="1:6" ht="86.25" customHeight="1">
      <c r="A320" s="854"/>
      <c r="B320" s="924" t="s">
        <v>791</v>
      </c>
      <c r="D320" s="860"/>
      <c r="E320" s="78"/>
      <c r="F320" s="989"/>
    </row>
    <row r="321" spans="1:6" ht="112.5" customHeight="1">
      <c r="A321" s="854"/>
      <c r="B321" s="924" t="s">
        <v>773</v>
      </c>
      <c r="D321" s="860"/>
      <c r="E321" s="78"/>
      <c r="F321" s="989"/>
    </row>
    <row r="322" spans="1:6" ht="147" customHeight="1">
      <c r="A322" s="854"/>
      <c r="B322" s="923" t="s">
        <v>265</v>
      </c>
      <c r="C322" s="922"/>
      <c r="D322" s="922"/>
      <c r="E322" s="65"/>
      <c r="F322" s="922"/>
    </row>
    <row r="323" spans="1:6">
      <c r="A323" s="854"/>
      <c r="B323" s="923"/>
      <c r="C323" s="859" t="s">
        <v>91</v>
      </c>
      <c r="D323" s="860">
        <v>44</v>
      </c>
      <c r="E323" s="78"/>
      <c r="F323" s="989">
        <f>D323*E323</f>
        <v>0</v>
      </c>
    </row>
    <row r="324" spans="1:6">
      <c r="A324" s="889"/>
      <c r="B324" s="906" t="s">
        <v>266</v>
      </c>
      <c r="C324" s="891"/>
      <c r="D324" s="892"/>
      <c r="E324" s="91"/>
      <c r="F324" s="996"/>
    </row>
    <row r="325" spans="1:6">
      <c r="A325" s="854"/>
      <c r="B325" s="901"/>
      <c r="D325" s="860"/>
      <c r="E325" s="78"/>
      <c r="F325" s="989"/>
    </row>
    <row r="326" spans="1:6" ht="25.5">
      <c r="A326" s="854"/>
      <c r="B326" s="857" t="s">
        <v>278</v>
      </c>
      <c r="D326" s="860"/>
      <c r="E326" s="78"/>
      <c r="F326" s="989"/>
    </row>
    <row r="327" spans="1:6">
      <c r="A327" s="854"/>
      <c r="B327" s="923"/>
      <c r="D327" s="860"/>
      <c r="E327" s="78"/>
      <c r="F327" s="989"/>
    </row>
    <row r="328" spans="1:6" ht="25.5">
      <c r="A328" s="854">
        <v>4</v>
      </c>
      <c r="B328" s="851" t="s">
        <v>267</v>
      </c>
      <c r="D328" s="860"/>
      <c r="E328" s="78"/>
      <c r="F328" s="989"/>
    </row>
    <row r="329" spans="1:6" ht="123.75" customHeight="1">
      <c r="A329" s="854"/>
      <c r="B329" s="924" t="s">
        <v>269</v>
      </c>
      <c r="D329" s="860"/>
      <c r="E329" s="78"/>
      <c r="F329" s="989"/>
    </row>
    <row r="330" spans="1:6" ht="54" customHeight="1">
      <c r="A330" s="854"/>
      <c r="B330" s="924" t="s">
        <v>979</v>
      </c>
      <c r="D330" s="860"/>
      <c r="E330" s="78"/>
      <c r="F330" s="989"/>
    </row>
    <row r="331" spans="1:6" ht="38.25">
      <c r="A331" s="854"/>
      <c r="B331" s="926" t="s">
        <v>271</v>
      </c>
      <c r="D331" s="860"/>
      <c r="E331" s="78"/>
      <c r="F331" s="989"/>
    </row>
    <row r="332" spans="1:6" ht="60" customHeight="1">
      <c r="A332" s="854"/>
      <c r="B332" s="924" t="s">
        <v>279</v>
      </c>
      <c r="D332" s="860"/>
      <c r="E332" s="78"/>
      <c r="F332" s="989"/>
    </row>
    <row r="333" spans="1:6" ht="25.5">
      <c r="A333" s="854"/>
      <c r="B333" s="927" t="s">
        <v>270</v>
      </c>
      <c r="C333" s="859" t="s">
        <v>123</v>
      </c>
      <c r="D333" s="860">
        <v>161.31</v>
      </c>
      <c r="E333" s="78"/>
      <c r="F333" s="989">
        <f>D333*E333</f>
        <v>0</v>
      </c>
    </row>
    <row r="334" spans="1:6">
      <c r="A334" s="854"/>
      <c r="B334" s="923"/>
      <c r="D334" s="860"/>
      <c r="E334" s="78"/>
      <c r="F334" s="989"/>
    </row>
    <row r="335" spans="1:6" ht="25.5">
      <c r="A335" s="854">
        <v>5</v>
      </c>
      <c r="B335" s="851" t="s">
        <v>273</v>
      </c>
      <c r="D335" s="860"/>
      <c r="E335" s="78"/>
      <c r="F335" s="989"/>
    </row>
    <row r="336" spans="1:6" ht="123" customHeight="1">
      <c r="A336" s="854"/>
      <c r="B336" s="924" t="s">
        <v>272</v>
      </c>
      <c r="D336" s="860"/>
      <c r="E336" s="78"/>
      <c r="F336" s="989"/>
    </row>
    <row r="337" spans="1:6" ht="79.5" customHeight="1">
      <c r="A337" s="854"/>
      <c r="B337" s="923" t="s">
        <v>274</v>
      </c>
      <c r="C337" s="922"/>
      <c r="D337" s="922"/>
      <c r="E337" s="65"/>
      <c r="F337" s="922"/>
    </row>
    <row r="338" spans="1:6">
      <c r="A338" s="854"/>
      <c r="B338" s="923"/>
      <c r="C338" s="859" t="s">
        <v>123</v>
      </c>
      <c r="D338" s="860">
        <v>27.52</v>
      </c>
      <c r="E338" s="78"/>
      <c r="F338" s="989">
        <f>D338*E338</f>
        <v>0</v>
      </c>
    </row>
    <row r="339" spans="1:6">
      <c r="A339" s="889"/>
      <c r="B339" s="906" t="s">
        <v>275</v>
      </c>
      <c r="C339" s="891"/>
      <c r="D339" s="892"/>
      <c r="E339" s="91"/>
      <c r="F339" s="996"/>
    </row>
    <row r="340" spans="1:6">
      <c r="A340" s="854"/>
      <c r="B340" s="923"/>
      <c r="D340" s="860"/>
      <c r="E340" s="78"/>
      <c r="F340" s="989"/>
    </row>
    <row r="341" spans="1:6" ht="42" customHeight="1">
      <c r="A341" s="854">
        <v>6</v>
      </c>
      <c r="B341" s="851" t="s">
        <v>281</v>
      </c>
      <c r="D341" s="860"/>
      <c r="E341" s="78"/>
      <c r="F341" s="989"/>
    </row>
    <row r="342" spans="1:6" ht="42" customHeight="1">
      <c r="A342" s="854"/>
      <c r="B342" s="926" t="s">
        <v>271</v>
      </c>
      <c r="D342" s="860"/>
      <c r="E342" s="78"/>
      <c r="F342" s="989"/>
    </row>
    <row r="343" spans="1:6" ht="98.25" customHeight="1">
      <c r="A343" s="854"/>
      <c r="B343" s="923" t="s">
        <v>280</v>
      </c>
      <c r="C343" s="859" t="s">
        <v>91</v>
      </c>
      <c r="D343" s="860">
        <v>40.97</v>
      </c>
      <c r="E343" s="78"/>
      <c r="F343" s="989">
        <f>D343*E343</f>
        <v>0</v>
      </c>
    </row>
    <row r="344" spans="1:6">
      <c r="A344" s="854"/>
      <c r="B344" s="927" t="s">
        <v>276</v>
      </c>
      <c r="C344" s="856"/>
      <c r="D344" s="856"/>
      <c r="E344" s="18"/>
      <c r="F344" s="856"/>
    </row>
    <row r="345" spans="1:6">
      <c r="A345" s="854"/>
      <c r="B345" s="923"/>
      <c r="D345" s="860"/>
      <c r="E345" s="78"/>
      <c r="F345" s="989"/>
    </row>
    <row r="346" spans="1:6" ht="25.5">
      <c r="A346" s="854">
        <v>7</v>
      </c>
      <c r="B346" s="851" t="s">
        <v>282</v>
      </c>
      <c r="D346" s="860"/>
      <c r="E346" s="78"/>
      <c r="F346" s="989"/>
    </row>
    <row r="347" spans="1:6" ht="46.5" customHeight="1">
      <c r="A347" s="854"/>
      <c r="B347" s="923" t="s">
        <v>284</v>
      </c>
      <c r="C347" s="859" t="s">
        <v>123</v>
      </c>
      <c r="D347" s="860">
        <v>16.96</v>
      </c>
      <c r="E347" s="78"/>
      <c r="F347" s="989">
        <f>D347*E347</f>
        <v>0</v>
      </c>
    </row>
    <row r="348" spans="1:6" ht="39" customHeight="1">
      <c r="A348" s="854"/>
      <c r="B348" s="927" t="s">
        <v>271</v>
      </c>
      <c r="D348" s="860"/>
      <c r="E348" s="78"/>
      <c r="F348" s="989"/>
    </row>
    <row r="349" spans="1:6" ht="67.5" customHeight="1">
      <c r="A349" s="854"/>
      <c r="B349" s="923" t="s">
        <v>283</v>
      </c>
      <c r="C349" s="859" t="s">
        <v>91</v>
      </c>
      <c r="D349" s="860">
        <v>12.14</v>
      </c>
      <c r="E349" s="78"/>
      <c r="F349" s="989">
        <f>D349*E349</f>
        <v>0</v>
      </c>
    </row>
    <row r="350" spans="1:6" ht="76.5">
      <c r="A350" s="854"/>
      <c r="B350" s="923" t="s">
        <v>285</v>
      </c>
      <c r="C350" s="859" t="s">
        <v>91</v>
      </c>
      <c r="D350" s="860">
        <v>11.96</v>
      </c>
      <c r="E350" s="78"/>
      <c r="F350" s="989">
        <f>D350*E350</f>
        <v>0</v>
      </c>
    </row>
    <row r="351" spans="1:6">
      <c r="A351" s="854"/>
      <c r="B351" s="927" t="s">
        <v>276</v>
      </c>
      <c r="C351" s="856"/>
      <c r="D351" s="856"/>
      <c r="E351" s="18"/>
      <c r="F351" s="856"/>
    </row>
    <row r="352" spans="1:6">
      <c r="A352" s="854"/>
      <c r="B352" s="923"/>
      <c r="D352" s="860"/>
      <c r="E352" s="78"/>
      <c r="F352" s="989"/>
    </row>
    <row r="353" spans="1:6" ht="38.25">
      <c r="A353" s="854">
        <v>8</v>
      </c>
      <c r="B353" s="851" t="s">
        <v>286</v>
      </c>
      <c r="D353" s="860"/>
      <c r="E353" s="78"/>
      <c r="F353" s="989"/>
    </row>
    <row r="354" spans="1:6" ht="38.25">
      <c r="A354" s="854"/>
      <c r="B354" s="926" t="s">
        <v>271</v>
      </c>
      <c r="D354" s="860"/>
      <c r="E354" s="78"/>
      <c r="F354" s="989"/>
    </row>
    <row r="355" spans="1:6" ht="63.75">
      <c r="A355" s="854"/>
      <c r="B355" s="923" t="s">
        <v>304</v>
      </c>
      <c r="C355" s="859" t="s">
        <v>91</v>
      </c>
      <c r="D355" s="860">
        <v>6.16</v>
      </c>
      <c r="E355" s="78"/>
      <c r="F355" s="989">
        <f>D355*E355</f>
        <v>0</v>
      </c>
    </row>
    <row r="356" spans="1:6">
      <c r="A356" s="854"/>
      <c r="B356" s="927" t="s">
        <v>276</v>
      </c>
      <c r="C356" s="856"/>
      <c r="D356" s="856"/>
      <c r="E356" s="18"/>
      <c r="F356" s="856"/>
    </row>
    <row r="357" spans="1:6">
      <c r="A357" s="854"/>
      <c r="B357" s="927"/>
      <c r="D357" s="860"/>
      <c r="E357" s="78"/>
      <c r="F357" s="989"/>
    </row>
    <row r="358" spans="1:6" ht="30.75" customHeight="1">
      <c r="A358" s="854">
        <v>9</v>
      </c>
      <c r="B358" s="928" t="s">
        <v>287</v>
      </c>
      <c r="D358" s="860"/>
      <c r="E358" s="78"/>
      <c r="F358" s="989"/>
    </row>
    <row r="359" spans="1:6" ht="38.25">
      <c r="A359" s="854"/>
      <c r="B359" s="923" t="s">
        <v>288</v>
      </c>
      <c r="C359" s="859" t="s">
        <v>123</v>
      </c>
      <c r="D359" s="860">
        <v>14.57</v>
      </c>
      <c r="E359" s="78"/>
      <c r="F359" s="989">
        <f>D359*E359</f>
        <v>0</v>
      </c>
    </row>
    <row r="360" spans="1:6" ht="38.25">
      <c r="A360" s="854"/>
      <c r="B360" s="923" t="s">
        <v>289</v>
      </c>
      <c r="C360" s="859" t="s">
        <v>123</v>
      </c>
      <c r="D360" s="860">
        <v>7.47</v>
      </c>
      <c r="E360" s="78"/>
      <c r="F360" s="989">
        <f>D360*E360</f>
        <v>0</v>
      </c>
    </row>
    <row r="361" spans="1:6" ht="38.25">
      <c r="A361" s="854"/>
      <c r="B361" s="923" t="s">
        <v>290</v>
      </c>
      <c r="C361" s="859" t="s">
        <v>123</v>
      </c>
      <c r="D361" s="860">
        <v>41</v>
      </c>
      <c r="E361" s="78"/>
      <c r="F361" s="989">
        <f>D361*E361</f>
        <v>0</v>
      </c>
    </row>
    <row r="362" spans="1:6" ht="63.75">
      <c r="A362" s="854"/>
      <c r="B362" s="923" t="s">
        <v>303</v>
      </c>
      <c r="C362" s="859" t="s">
        <v>91</v>
      </c>
      <c r="D362" s="860">
        <v>24.41</v>
      </c>
      <c r="E362" s="78"/>
      <c r="F362" s="989">
        <f>D362*E362</f>
        <v>0</v>
      </c>
    </row>
    <row r="363" spans="1:6" ht="38.25">
      <c r="A363" s="854"/>
      <c r="B363" s="927" t="s">
        <v>271</v>
      </c>
      <c r="D363" s="860"/>
      <c r="E363" s="78"/>
      <c r="F363" s="989"/>
    </row>
    <row r="364" spans="1:6">
      <c r="A364" s="854"/>
      <c r="B364" s="927" t="s">
        <v>276</v>
      </c>
      <c r="D364" s="860"/>
      <c r="E364" s="78"/>
      <c r="F364" s="989"/>
    </row>
    <row r="365" spans="1:6">
      <c r="A365" s="854"/>
      <c r="B365" s="927"/>
      <c r="D365" s="860"/>
      <c r="E365" s="78"/>
      <c r="F365" s="989"/>
    </row>
    <row r="366" spans="1:6" ht="30.75" customHeight="1">
      <c r="A366" s="854">
        <v>10</v>
      </c>
      <c r="B366" s="928" t="s">
        <v>299</v>
      </c>
      <c r="D366" s="860"/>
      <c r="E366" s="78"/>
      <c r="F366" s="989"/>
    </row>
    <row r="367" spans="1:6" ht="34.5" customHeight="1">
      <c r="A367" s="854"/>
      <c r="B367" s="923" t="s">
        <v>300</v>
      </c>
      <c r="C367" s="859" t="s">
        <v>123</v>
      </c>
      <c r="D367" s="860">
        <v>55.61</v>
      </c>
      <c r="E367" s="78"/>
      <c r="F367" s="989">
        <f>D367*E367</f>
        <v>0</v>
      </c>
    </row>
    <row r="368" spans="1:6">
      <c r="A368" s="854"/>
      <c r="B368" s="923"/>
      <c r="D368" s="860"/>
      <c r="E368" s="78"/>
      <c r="F368" s="989"/>
    </row>
    <row r="369" spans="1:6" ht="25.5">
      <c r="A369" s="854">
        <v>11</v>
      </c>
      <c r="B369" s="928" t="s">
        <v>301</v>
      </c>
      <c r="D369" s="860"/>
      <c r="E369" s="78"/>
      <c r="F369" s="989"/>
    </row>
    <row r="370" spans="1:6" ht="25.5">
      <c r="A370" s="854"/>
      <c r="B370" s="923" t="s">
        <v>302</v>
      </c>
      <c r="C370" s="859" t="s">
        <v>91</v>
      </c>
      <c r="D370" s="860">
        <v>1.75</v>
      </c>
      <c r="E370" s="78"/>
      <c r="F370" s="989">
        <f>D370*E370</f>
        <v>0</v>
      </c>
    </row>
    <row r="371" spans="1:6">
      <c r="A371" s="854"/>
      <c r="B371" s="923"/>
      <c r="D371" s="860"/>
      <c r="E371" s="78"/>
      <c r="F371" s="989"/>
    </row>
    <row r="372" spans="1:6" ht="28.5" customHeight="1">
      <c r="A372" s="854">
        <v>12</v>
      </c>
      <c r="B372" s="928" t="s">
        <v>305</v>
      </c>
      <c r="D372" s="860"/>
      <c r="E372" s="78"/>
      <c r="F372" s="989"/>
    </row>
    <row r="373" spans="1:6" ht="38.25">
      <c r="A373" s="854"/>
      <c r="B373" s="923" t="s">
        <v>306</v>
      </c>
      <c r="C373" s="859" t="s">
        <v>123</v>
      </c>
      <c r="D373" s="860">
        <v>6.19</v>
      </c>
      <c r="E373" s="78"/>
      <c r="F373" s="989">
        <f>D373*E373</f>
        <v>0</v>
      </c>
    </row>
    <row r="374" spans="1:6">
      <c r="A374" s="854"/>
      <c r="B374" s="923"/>
      <c r="D374" s="860"/>
      <c r="E374" s="78"/>
      <c r="F374" s="989"/>
    </row>
    <row r="375" spans="1:6">
      <c r="A375" s="889"/>
      <c r="B375" s="906" t="s">
        <v>291</v>
      </c>
      <c r="C375" s="891"/>
      <c r="D375" s="892"/>
      <c r="E375" s="91"/>
      <c r="F375" s="996"/>
    </row>
    <row r="376" spans="1:6">
      <c r="A376" s="854"/>
      <c r="B376" s="928"/>
      <c r="D376" s="860"/>
      <c r="E376" s="78"/>
      <c r="F376" s="989"/>
    </row>
    <row r="377" spans="1:6" ht="38.25">
      <c r="A377" s="854">
        <v>13</v>
      </c>
      <c r="B377" s="928" t="s">
        <v>292</v>
      </c>
      <c r="D377" s="860"/>
      <c r="E377" s="78"/>
      <c r="F377" s="989"/>
    </row>
    <row r="378" spans="1:6" ht="53.25" customHeight="1">
      <c r="A378" s="854"/>
      <c r="B378" s="923" t="s">
        <v>718</v>
      </c>
      <c r="D378" s="860"/>
      <c r="E378" s="78"/>
      <c r="F378" s="989"/>
    </row>
    <row r="379" spans="1:6">
      <c r="A379" s="854"/>
      <c r="B379" s="923" t="s">
        <v>717</v>
      </c>
      <c r="C379" s="859" t="s">
        <v>93</v>
      </c>
      <c r="D379" s="860">
        <v>9</v>
      </c>
      <c r="E379" s="78"/>
      <c r="F379" s="989">
        <f>D379*E379</f>
        <v>0</v>
      </c>
    </row>
    <row r="380" spans="1:6">
      <c r="A380" s="854"/>
      <c r="B380" s="927"/>
      <c r="D380" s="860"/>
      <c r="E380" s="78"/>
      <c r="F380" s="989"/>
    </row>
    <row r="381" spans="1:6" ht="45" customHeight="1">
      <c r="A381" s="854">
        <v>14</v>
      </c>
      <c r="B381" s="928" t="s">
        <v>293</v>
      </c>
      <c r="D381" s="860"/>
      <c r="E381" s="78"/>
      <c r="F381" s="989"/>
    </row>
    <row r="382" spans="1:6" ht="59.25" customHeight="1">
      <c r="A382" s="854"/>
      <c r="B382" s="923" t="s">
        <v>453</v>
      </c>
      <c r="D382" s="860"/>
      <c r="E382" s="78"/>
      <c r="F382" s="989"/>
    </row>
    <row r="383" spans="1:6">
      <c r="A383" s="854" t="s">
        <v>83</v>
      </c>
      <c r="B383" s="928" t="s">
        <v>454</v>
      </c>
      <c r="D383" s="860"/>
      <c r="E383" s="78"/>
      <c r="F383" s="989"/>
    </row>
    <row r="384" spans="1:6" ht="80.25" customHeight="1">
      <c r="A384" s="854"/>
      <c r="B384" s="923" t="s">
        <v>452</v>
      </c>
      <c r="C384" s="859" t="s">
        <v>93</v>
      </c>
      <c r="D384" s="860">
        <v>5</v>
      </c>
      <c r="E384" s="78"/>
      <c r="F384" s="989">
        <f>D384*E384</f>
        <v>0</v>
      </c>
    </row>
    <row r="385" spans="1:6">
      <c r="A385" s="854" t="s">
        <v>84</v>
      </c>
      <c r="B385" s="928" t="s">
        <v>455</v>
      </c>
      <c r="D385" s="860"/>
      <c r="E385" s="78"/>
      <c r="F385" s="989"/>
    </row>
    <row r="386" spans="1:6" ht="93" customHeight="1">
      <c r="A386" s="854"/>
      <c r="B386" s="923" t="s">
        <v>456</v>
      </c>
      <c r="C386" s="859" t="s">
        <v>93</v>
      </c>
      <c r="D386" s="860">
        <v>1</v>
      </c>
      <c r="E386" s="78"/>
      <c r="F386" s="989">
        <f>D386*E386</f>
        <v>0</v>
      </c>
    </row>
    <row r="387" spans="1:6">
      <c r="A387" s="854" t="s">
        <v>458</v>
      </c>
      <c r="B387" s="928" t="s">
        <v>459</v>
      </c>
      <c r="D387" s="860"/>
      <c r="E387" s="78"/>
      <c r="F387" s="989"/>
    </row>
    <row r="388" spans="1:6" ht="120" customHeight="1">
      <c r="A388" s="854"/>
      <c r="B388" s="923" t="s">
        <v>457</v>
      </c>
      <c r="C388" s="859" t="s">
        <v>93</v>
      </c>
      <c r="D388" s="860">
        <v>2</v>
      </c>
      <c r="E388" s="78"/>
      <c r="F388" s="989">
        <f>D388*E388</f>
        <v>0</v>
      </c>
    </row>
    <row r="389" spans="1:6">
      <c r="A389" s="854"/>
      <c r="B389" s="923"/>
      <c r="D389" s="860"/>
      <c r="E389" s="78"/>
      <c r="F389" s="989"/>
    </row>
    <row r="390" spans="1:6" ht="27.75" customHeight="1">
      <c r="A390" s="854">
        <v>15</v>
      </c>
      <c r="B390" s="928" t="s">
        <v>460</v>
      </c>
      <c r="D390" s="860"/>
      <c r="E390" s="78"/>
      <c r="F390" s="989"/>
    </row>
    <row r="391" spans="1:6" ht="82.5" customHeight="1">
      <c r="A391" s="854"/>
      <c r="B391" s="923" t="s">
        <v>461</v>
      </c>
      <c r="C391" s="859" t="s">
        <v>93</v>
      </c>
      <c r="D391" s="860">
        <v>21</v>
      </c>
      <c r="E391" s="78"/>
      <c r="F391" s="989">
        <f>D391*E391</f>
        <v>0</v>
      </c>
    </row>
    <row r="392" spans="1:6">
      <c r="A392" s="854"/>
      <c r="B392" s="923"/>
      <c r="D392" s="860"/>
      <c r="E392" s="78"/>
      <c r="F392" s="989"/>
    </row>
    <row r="393" spans="1:6" ht="38.25">
      <c r="A393" s="854">
        <v>16</v>
      </c>
      <c r="B393" s="928" t="s">
        <v>295</v>
      </c>
      <c r="D393" s="860"/>
      <c r="E393" s="78"/>
      <c r="F393" s="989"/>
    </row>
    <row r="394" spans="1:6" ht="110.25" customHeight="1">
      <c r="A394" s="854"/>
      <c r="B394" s="923" t="s">
        <v>296</v>
      </c>
      <c r="D394" s="860"/>
      <c r="E394" s="78"/>
      <c r="F394" s="989"/>
    </row>
    <row r="395" spans="1:6" ht="38.25">
      <c r="A395" s="854"/>
      <c r="B395" s="923" t="s">
        <v>719</v>
      </c>
      <c r="D395" s="860"/>
      <c r="E395" s="78"/>
      <c r="F395" s="989"/>
    </row>
    <row r="396" spans="1:6">
      <c r="A396" s="854"/>
      <c r="B396" s="923" t="s">
        <v>294</v>
      </c>
      <c r="C396" s="859" t="s">
        <v>123</v>
      </c>
      <c r="D396" s="860">
        <v>105</v>
      </c>
      <c r="E396" s="78"/>
      <c r="F396" s="989">
        <f>D396*E396</f>
        <v>0</v>
      </c>
    </row>
    <row r="397" spans="1:6">
      <c r="A397" s="854"/>
      <c r="B397" s="924" t="s">
        <v>297</v>
      </c>
      <c r="C397" s="856" t="s">
        <v>298</v>
      </c>
      <c r="D397" s="856">
        <v>2</v>
      </c>
      <c r="E397" s="78"/>
      <c r="F397" s="989">
        <f>D397*E397</f>
        <v>0</v>
      </c>
    </row>
    <row r="399" spans="1:6">
      <c r="A399" s="875"/>
      <c r="B399" s="910" t="s">
        <v>268</v>
      </c>
      <c r="C399" s="877"/>
      <c r="D399" s="878"/>
      <c r="E399" s="89"/>
      <c r="F399" s="997">
        <f>SUM(F274:F398)</f>
        <v>0</v>
      </c>
    </row>
    <row r="401" spans="1:6">
      <c r="A401" s="879"/>
      <c r="B401" s="880"/>
      <c r="C401" s="881"/>
      <c r="D401" s="882"/>
      <c r="E401" s="56"/>
      <c r="F401" s="993"/>
    </row>
    <row r="402" spans="1:6">
      <c r="A402" s="839" t="s">
        <v>63</v>
      </c>
      <c r="B402" s="840" t="s">
        <v>18</v>
      </c>
      <c r="C402" s="841"/>
      <c r="D402" s="842"/>
      <c r="E402" s="578"/>
      <c r="F402" s="988"/>
    </row>
    <row r="403" spans="1:6">
      <c r="A403" s="843"/>
      <c r="B403" s="844"/>
      <c r="C403" s="845"/>
      <c r="D403" s="160"/>
      <c r="E403" s="74"/>
      <c r="F403" s="157"/>
    </row>
    <row r="404" spans="1:6">
      <c r="A404" s="846"/>
      <c r="B404" s="847" t="s">
        <v>52</v>
      </c>
      <c r="C404" s="848" t="s">
        <v>49</v>
      </c>
      <c r="D404" s="849" t="s">
        <v>50</v>
      </c>
      <c r="E404" s="76" t="s">
        <v>82</v>
      </c>
      <c r="F404" s="849" t="s">
        <v>51</v>
      </c>
    </row>
    <row r="405" spans="1:6">
      <c r="A405" s="883"/>
      <c r="C405" s="881"/>
      <c r="D405" s="882"/>
      <c r="E405" s="55"/>
      <c r="F405" s="993"/>
    </row>
    <row r="406" spans="1:6">
      <c r="A406" s="884"/>
      <c r="B406" s="885" t="s">
        <v>140</v>
      </c>
      <c r="C406" s="886"/>
      <c r="D406" s="887"/>
      <c r="E406" s="92"/>
      <c r="F406" s="994"/>
    </row>
    <row r="407" spans="1:6">
      <c r="A407" s="883"/>
      <c r="C407" s="881"/>
      <c r="D407" s="882"/>
      <c r="E407" s="55"/>
      <c r="F407" s="993"/>
    </row>
    <row r="408" spans="1:6" ht="238.5" customHeight="1">
      <c r="A408" s="883"/>
      <c r="B408" s="873" t="s">
        <v>908</v>
      </c>
      <c r="C408" s="881"/>
      <c r="D408" s="882"/>
      <c r="E408" s="55"/>
      <c r="F408" s="993"/>
    </row>
    <row r="409" spans="1:6" ht="52.5" customHeight="1">
      <c r="A409" s="883"/>
      <c r="B409" s="873" t="s">
        <v>909</v>
      </c>
      <c r="C409" s="881"/>
      <c r="D409" s="882"/>
      <c r="E409" s="55"/>
      <c r="F409" s="993"/>
    </row>
    <row r="410" spans="1:6">
      <c r="A410" s="854"/>
      <c r="B410" s="857"/>
      <c r="D410" s="860"/>
      <c r="E410" s="78"/>
      <c r="F410" s="989"/>
    </row>
    <row r="411" spans="1:6">
      <c r="A411" s="889"/>
      <c r="B411" s="906" t="s">
        <v>462</v>
      </c>
      <c r="C411" s="891"/>
      <c r="D411" s="892"/>
      <c r="E411" s="91"/>
      <c r="F411" s="996"/>
    </row>
    <row r="412" spans="1:6">
      <c r="A412" s="854"/>
      <c r="B412" s="893"/>
      <c r="C412" s="856"/>
      <c r="D412" s="856"/>
      <c r="E412" s="18"/>
      <c r="F412" s="856"/>
    </row>
    <row r="413" spans="1:6" ht="78.75" customHeight="1">
      <c r="A413" s="854">
        <v>1</v>
      </c>
      <c r="B413" s="901" t="s">
        <v>465</v>
      </c>
      <c r="D413" s="860"/>
      <c r="E413" s="78"/>
      <c r="F413" s="989"/>
    </row>
    <row r="414" spans="1:6" ht="195" customHeight="1">
      <c r="A414" s="854" t="s">
        <v>83</v>
      </c>
      <c r="B414" s="857" t="s">
        <v>463</v>
      </c>
      <c r="C414" s="856"/>
      <c r="D414" s="856"/>
      <c r="E414" s="18"/>
      <c r="F414" s="856"/>
    </row>
    <row r="415" spans="1:6">
      <c r="A415" s="854"/>
      <c r="B415" s="893" t="s">
        <v>464</v>
      </c>
      <c r="C415" s="859" t="s">
        <v>102</v>
      </c>
      <c r="D415" s="860">
        <v>26206</v>
      </c>
      <c r="E415" s="78"/>
      <c r="F415" s="989">
        <f>D415*E415</f>
        <v>0</v>
      </c>
    </row>
    <row r="416" spans="1:6">
      <c r="A416" s="854"/>
      <c r="B416" s="893"/>
      <c r="D416" s="860"/>
      <c r="E416" s="78"/>
      <c r="F416" s="989"/>
    </row>
    <row r="417" spans="1:6" ht="51">
      <c r="A417" s="854" t="s">
        <v>916</v>
      </c>
      <c r="B417" s="893" t="s">
        <v>917</v>
      </c>
      <c r="C417" s="859" t="s">
        <v>102</v>
      </c>
      <c r="D417" s="860">
        <v>1000</v>
      </c>
      <c r="E417" s="78"/>
      <c r="F417" s="989">
        <f>D417*E417</f>
        <v>0</v>
      </c>
    </row>
    <row r="418" spans="1:6">
      <c r="A418" s="854"/>
      <c r="B418" s="893"/>
      <c r="D418" s="860"/>
      <c r="E418" s="78"/>
      <c r="F418" s="989"/>
    </row>
    <row r="419" spans="1:6">
      <c r="A419" s="889"/>
      <c r="B419" s="906" t="s">
        <v>475</v>
      </c>
      <c r="C419" s="891"/>
      <c r="D419" s="892"/>
      <c r="E419" s="91"/>
      <c r="F419" s="996"/>
    </row>
    <row r="420" spans="1:6">
      <c r="A420" s="854"/>
      <c r="B420" s="901"/>
      <c r="D420" s="860"/>
      <c r="E420" s="78"/>
      <c r="F420" s="989"/>
    </row>
    <row r="421" spans="1:6">
      <c r="A421" s="854">
        <v>2</v>
      </c>
      <c r="B421" s="901" t="s">
        <v>892</v>
      </c>
      <c r="D421" s="860"/>
      <c r="E421" s="78"/>
      <c r="F421" s="989"/>
    </row>
    <row r="422" spans="1:6" ht="54" customHeight="1">
      <c r="A422" s="854"/>
      <c r="B422" s="901" t="s">
        <v>479</v>
      </c>
      <c r="D422" s="860"/>
      <c r="E422" s="78"/>
      <c r="F422" s="989"/>
    </row>
    <row r="423" spans="1:6" ht="249.75" customHeight="1">
      <c r="A423" s="854"/>
      <c r="B423" s="857" t="s">
        <v>480</v>
      </c>
      <c r="C423" s="859" t="s">
        <v>30</v>
      </c>
      <c r="D423" s="860">
        <v>4</v>
      </c>
      <c r="E423" s="78"/>
      <c r="F423" s="989">
        <f>D423*E423</f>
        <v>0</v>
      </c>
    </row>
    <row r="424" spans="1:6">
      <c r="A424" s="854"/>
      <c r="B424" s="901"/>
      <c r="D424" s="860"/>
      <c r="E424" s="78"/>
      <c r="F424" s="989"/>
    </row>
    <row r="425" spans="1:6">
      <c r="A425" s="854" t="s">
        <v>95</v>
      </c>
      <c r="B425" s="901" t="s">
        <v>893</v>
      </c>
      <c r="D425" s="860"/>
      <c r="E425" s="78"/>
      <c r="F425" s="989"/>
    </row>
    <row r="426" spans="1:6" ht="25.5">
      <c r="A426" s="854"/>
      <c r="B426" s="901" t="s">
        <v>895</v>
      </c>
      <c r="D426" s="860"/>
      <c r="E426" s="78"/>
      <c r="F426" s="989"/>
    </row>
    <row r="427" spans="1:6" ht="292.5" customHeight="1">
      <c r="A427" s="854"/>
      <c r="B427" s="857" t="s">
        <v>894</v>
      </c>
      <c r="C427" s="859" t="s">
        <v>30</v>
      </c>
      <c r="D427" s="860">
        <v>1</v>
      </c>
      <c r="E427" s="78"/>
      <c r="F427" s="989">
        <f>D427*E427</f>
        <v>0</v>
      </c>
    </row>
    <row r="428" spans="1:6">
      <c r="A428" s="854"/>
      <c r="B428" s="901"/>
      <c r="D428" s="860"/>
      <c r="E428" s="78"/>
      <c r="F428" s="989"/>
    </row>
    <row r="429" spans="1:6">
      <c r="A429" s="854" t="s">
        <v>96</v>
      </c>
      <c r="B429" s="901" t="s">
        <v>492</v>
      </c>
      <c r="D429" s="860"/>
      <c r="E429" s="78"/>
      <c r="F429" s="989"/>
    </row>
    <row r="430" spans="1:6" ht="60" customHeight="1">
      <c r="A430" s="854"/>
      <c r="B430" s="901" t="s">
        <v>493</v>
      </c>
      <c r="D430" s="860"/>
      <c r="E430" s="78"/>
      <c r="F430" s="989"/>
    </row>
    <row r="431" spans="1:6" ht="273.75" customHeight="1">
      <c r="A431" s="854"/>
      <c r="B431" s="857" t="s">
        <v>496</v>
      </c>
      <c r="C431" s="859" t="s">
        <v>30</v>
      </c>
      <c r="D431" s="860">
        <v>1</v>
      </c>
      <c r="E431" s="78"/>
      <c r="F431" s="989">
        <f>D431*E431</f>
        <v>0</v>
      </c>
    </row>
    <row r="432" spans="1:6">
      <c r="A432" s="856"/>
      <c r="B432" s="916"/>
      <c r="D432" s="860"/>
      <c r="E432" s="78"/>
      <c r="F432" s="989"/>
    </row>
    <row r="433" spans="1:6">
      <c r="A433" s="854" t="s">
        <v>97</v>
      </c>
      <c r="B433" s="901" t="s">
        <v>494</v>
      </c>
      <c r="D433" s="860"/>
      <c r="E433" s="78"/>
      <c r="F433" s="989"/>
    </row>
    <row r="434" spans="1:6" ht="53.25" customHeight="1">
      <c r="A434" s="854"/>
      <c r="B434" s="901" t="s">
        <v>493</v>
      </c>
      <c r="D434" s="860"/>
      <c r="E434" s="78"/>
      <c r="F434" s="989"/>
    </row>
    <row r="435" spans="1:6" ht="263.25" customHeight="1">
      <c r="A435" s="854"/>
      <c r="B435" s="857" t="s">
        <v>495</v>
      </c>
      <c r="C435" s="859" t="s">
        <v>30</v>
      </c>
      <c r="D435" s="860">
        <v>1</v>
      </c>
      <c r="E435" s="78"/>
      <c r="F435" s="989">
        <f>D435*E435</f>
        <v>0</v>
      </c>
    </row>
    <row r="436" spans="1:6">
      <c r="A436" s="854"/>
      <c r="B436" s="901"/>
      <c r="D436" s="860"/>
      <c r="E436" s="78"/>
      <c r="F436" s="989"/>
    </row>
    <row r="437" spans="1:6">
      <c r="A437" s="854" t="s">
        <v>98</v>
      </c>
      <c r="B437" s="901" t="s">
        <v>497</v>
      </c>
      <c r="D437" s="860"/>
      <c r="E437" s="78"/>
      <c r="F437" s="989"/>
    </row>
    <row r="438" spans="1:6" ht="53.25" customHeight="1">
      <c r="A438" s="854"/>
      <c r="B438" s="901" t="s">
        <v>498</v>
      </c>
      <c r="D438" s="860"/>
      <c r="E438" s="78"/>
      <c r="F438" s="989"/>
    </row>
    <row r="439" spans="1:6" ht="258.75" customHeight="1">
      <c r="A439" s="854"/>
      <c r="B439" s="857" t="s">
        <v>499</v>
      </c>
      <c r="C439" s="859" t="s">
        <v>30</v>
      </c>
      <c r="D439" s="860">
        <v>1</v>
      </c>
      <c r="E439" s="78"/>
      <c r="F439" s="989">
        <f>D439*E439</f>
        <v>0</v>
      </c>
    </row>
    <row r="440" spans="1:6">
      <c r="A440" s="854"/>
      <c r="B440" s="894"/>
      <c r="D440" s="860"/>
      <c r="E440" s="78"/>
      <c r="F440" s="989"/>
    </row>
    <row r="441" spans="1:6">
      <c r="A441" s="889"/>
      <c r="B441" s="906" t="s">
        <v>240</v>
      </c>
      <c r="C441" s="891"/>
      <c r="D441" s="892"/>
      <c r="E441" s="91"/>
      <c r="F441" s="996"/>
    </row>
    <row r="442" spans="1:6">
      <c r="A442" s="854"/>
      <c r="B442" s="905"/>
      <c r="D442" s="860"/>
      <c r="E442" s="78"/>
      <c r="F442" s="989"/>
    </row>
    <row r="443" spans="1:6" ht="38.25">
      <c r="A443" s="854">
        <v>7</v>
      </c>
      <c r="B443" s="899" t="s">
        <v>477</v>
      </c>
      <c r="D443" s="860"/>
      <c r="E443" s="78"/>
      <c r="F443" s="989"/>
    </row>
    <row r="444" spans="1:6" ht="63.75">
      <c r="A444" s="854"/>
      <c r="B444" s="900" t="s">
        <v>478</v>
      </c>
      <c r="C444" s="859" t="s">
        <v>93</v>
      </c>
      <c r="D444" s="860">
        <v>2</v>
      </c>
      <c r="E444" s="78"/>
      <c r="F444" s="989">
        <f>D444*E444</f>
        <v>0</v>
      </c>
    </row>
    <row r="445" spans="1:6">
      <c r="A445" s="854"/>
      <c r="B445" s="900"/>
      <c r="D445" s="860"/>
      <c r="E445" s="78"/>
      <c r="F445" s="989"/>
    </row>
    <row r="446" spans="1:6" ht="25.5">
      <c r="A446" s="854">
        <v>8</v>
      </c>
      <c r="B446" s="899" t="s">
        <v>482</v>
      </c>
      <c r="D446" s="860"/>
      <c r="E446" s="78"/>
      <c r="F446" s="989"/>
    </row>
    <row r="447" spans="1:6" ht="37.5" customHeight="1">
      <c r="A447" s="854"/>
      <c r="B447" s="900" t="s">
        <v>481</v>
      </c>
      <c r="C447" s="859" t="s">
        <v>123</v>
      </c>
      <c r="D447" s="860">
        <v>46</v>
      </c>
      <c r="E447" s="78"/>
      <c r="F447" s="989">
        <f>D447*E447</f>
        <v>0</v>
      </c>
    </row>
    <row r="448" spans="1:6">
      <c r="A448" s="854"/>
      <c r="B448" s="899"/>
      <c r="D448" s="860"/>
      <c r="E448" s="78"/>
      <c r="F448" s="989"/>
    </row>
    <row r="449" spans="1:6" ht="25.5">
      <c r="A449" s="854">
        <v>9</v>
      </c>
      <c r="B449" s="899" t="s">
        <v>483</v>
      </c>
      <c r="D449" s="860"/>
      <c r="E449" s="78"/>
      <c r="F449" s="989"/>
    </row>
    <row r="450" spans="1:6" ht="54" customHeight="1">
      <c r="A450" s="854"/>
      <c r="B450" s="900" t="s">
        <v>485</v>
      </c>
      <c r="C450" s="859" t="s">
        <v>93</v>
      </c>
      <c r="D450" s="860">
        <v>1</v>
      </c>
      <c r="E450" s="78"/>
      <c r="F450" s="989">
        <f>D450*E450</f>
        <v>0</v>
      </c>
    </row>
    <row r="451" spans="1:6">
      <c r="A451" s="854"/>
      <c r="B451" s="899"/>
      <c r="D451" s="860"/>
      <c r="E451" s="78"/>
      <c r="F451" s="989"/>
    </row>
    <row r="452" spans="1:6" ht="25.5">
      <c r="A452" s="854">
        <v>10</v>
      </c>
      <c r="B452" s="899" t="s">
        <v>484</v>
      </c>
      <c r="D452" s="860"/>
      <c r="E452" s="78"/>
      <c r="F452" s="989"/>
    </row>
    <row r="453" spans="1:6" ht="38.25">
      <c r="A453" s="854"/>
      <c r="B453" s="900" t="s">
        <v>486</v>
      </c>
      <c r="C453" s="859" t="s">
        <v>93</v>
      </c>
      <c r="D453" s="860">
        <v>1</v>
      </c>
      <c r="E453" s="78"/>
      <c r="F453" s="989">
        <f>D453*E453</f>
        <v>0</v>
      </c>
    </row>
    <row r="454" spans="1:6">
      <c r="A454" s="854"/>
      <c r="B454" s="899"/>
      <c r="D454" s="860"/>
      <c r="E454" s="78"/>
      <c r="F454" s="989"/>
    </row>
    <row r="455" spans="1:6" ht="26.25" customHeight="1">
      <c r="A455" s="854">
        <v>11</v>
      </c>
      <c r="B455" s="899" t="s">
        <v>489</v>
      </c>
      <c r="D455" s="860"/>
      <c r="E455" s="78"/>
      <c r="F455" s="989"/>
    </row>
    <row r="456" spans="1:6" ht="51">
      <c r="A456" s="854"/>
      <c r="B456" s="902" t="s">
        <v>491</v>
      </c>
      <c r="D456" s="860"/>
      <c r="E456" s="78"/>
      <c r="F456" s="989"/>
    </row>
    <row r="457" spans="1:6" ht="25.5">
      <c r="A457" s="854"/>
      <c r="B457" s="902" t="s">
        <v>487</v>
      </c>
      <c r="D457" s="860"/>
      <c r="E457" s="78"/>
      <c r="F457" s="989"/>
    </row>
    <row r="458" spans="1:6" ht="25.5">
      <c r="A458" s="854"/>
      <c r="B458" s="902" t="s">
        <v>488</v>
      </c>
      <c r="D458" s="860"/>
      <c r="E458" s="78"/>
      <c r="F458" s="989"/>
    </row>
    <row r="459" spans="1:6" ht="7.5" customHeight="1">
      <c r="A459" s="854"/>
      <c r="B459" s="900"/>
      <c r="D459" s="860"/>
      <c r="E459" s="78"/>
      <c r="F459" s="989"/>
    </row>
    <row r="460" spans="1:6" ht="25.5">
      <c r="A460" s="854"/>
      <c r="B460" s="900" t="s">
        <v>490</v>
      </c>
      <c r="C460" s="922"/>
      <c r="D460" s="922"/>
      <c r="E460" s="65"/>
      <c r="F460" s="922"/>
    </row>
    <row r="461" spans="1:6">
      <c r="A461" s="854"/>
      <c r="B461" s="899"/>
      <c r="C461" s="859" t="s">
        <v>30</v>
      </c>
      <c r="D461" s="860">
        <v>1</v>
      </c>
      <c r="E461" s="78"/>
      <c r="F461" s="989">
        <f>D461*E461</f>
        <v>0</v>
      </c>
    </row>
    <row r="462" spans="1:6" ht="40.5" customHeight="1">
      <c r="A462" s="854">
        <v>12</v>
      </c>
      <c r="B462" s="899" t="s">
        <v>926</v>
      </c>
      <c r="D462" s="860"/>
      <c r="E462" s="78"/>
      <c r="F462" s="989"/>
    </row>
    <row r="463" spans="1:6" ht="105" customHeight="1">
      <c r="A463" s="854"/>
      <c r="B463" s="900" t="s">
        <v>927</v>
      </c>
      <c r="C463" s="859" t="s">
        <v>30</v>
      </c>
      <c r="D463" s="860">
        <v>3</v>
      </c>
      <c r="E463" s="78"/>
      <c r="F463" s="989">
        <f>D463*E463</f>
        <v>0</v>
      </c>
    </row>
    <row r="464" spans="1:6">
      <c r="A464" s="854"/>
      <c r="B464" s="899"/>
      <c r="D464" s="860"/>
      <c r="E464" s="78"/>
      <c r="F464" s="989"/>
    </row>
    <row r="465" spans="1:6" ht="25.5">
      <c r="A465" s="854">
        <v>13</v>
      </c>
      <c r="B465" s="899" t="s">
        <v>505</v>
      </c>
      <c r="D465" s="860"/>
      <c r="E465" s="78"/>
      <c r="F465" s="989"/>
    </row>
    <row r="466" spans="1:6" ht="158.25" customHeight="1">
      <c r="A466" s="854"/>
      <c r="B466" s="900" t="s">
        <v>888</v>
      </c>
      <c r="C466" s="859" t="s">
        <v>30</v>
      </c>
      <c r="D466" s="860">
        <v>1</v>
      </c>
      <c r="E466" s="78"/>
      <c r="F466" s="989">
        <f>D466*E466</f>
        <v>0</v>
      </c>
    </row>
    <row r="467" spans="1:6">
      <c r="A467" s="854"/>
      <c r="B467" s="899"/>
      <c r="D467" s="860"/>
      <c r="E467" s="78"/>
      <c r="F467" s="989"/>
    </row>
    <row r="468" spans="1:6" ht="38.25">
      <c r="A468" s="854">
        <v>14</v>
      </c>
      <c r="B468" s="899" t="s">
        <v>580</v>
      </c>
      <c r="D468" s="860"/>
      <c r="E468" s="78"/>
      <c r="F468" s="989"/>
    </row>
    <row r="469" spans="1:6" ht="47.25" customHeight="1">
      <c r="A469" s="854"/>
      <c r="B469" s="900" t="s">
        <v>577</v>
      </c>
      <c r="D469" s="860"/>
      <c r="E469" s="78"/>
      <c r="F469" s="989"/>
    </row>
    <row r="470" spans="1:6">
      <c r="A470" s="854"/>
      <c r="B470" s="900" t="s">
        <v>578</v>
      </c>
      <c r="D470" s="860"/>
      <c r="E470" s="78"/>
      <c r="F470" s="989"/>
    </row>
    <row r="471" spans="1:6" ht="25.5">
      <c r="A471" s="854"/>
      <c r="B471" s="900" t="s">
        <v>579</v>
      </c>
      <c r="C471" s="859" t="s">
        <v>30</v>
      </c>
      <c r="D471" s="860">
        <v>1</v>
      </c>
      <c r="E471" s="78"/>
      <c r="F471" s="989">
        <f>D471*E471</f>
        <v>0</v>
      </c>
    </row>
    <row r="472" spans="1:6">
      <c r="A472" s="854"/>
      <c r="B472" s="900"/>
      <c r="D472" s="860"/>
      <c r="E472" s="78"/>
      <c r="F472" s="989"/>
    </row>
    <row r="473" spans="1:6" ht="25.5">
      <c r="A473" s="854">
        <v>15</v>
      </c>
      <c r="B473" s="899" t="s">
        <v>951</v>
      </c>
      <c r="D473" s="860"/>
      <c r="E473" s="78"/>
      <c r="F473" s="989"/>
    </row>
    <row r="474" spans="1:6" ht="51.75" customHeight="1">
      <c r="A474" s="854"/>
      <c r="B474" s="900" t="s">
        <v>889</v>
      </c>
      <c r="C474" s="859" t="s">
        <v>30</v>
      </c>
      <c r="D474" s="860">
        <v>1</v>
      </c>
      <c r="E474" s="78"/>
      <c r="F474" s="989">
        <f>D474*E474</f>
        <v>0</v>
      </c>
    </row>
    <row r="475" spans="1:6">
      <c r="A475" s="854"/>
      <c r="B475" s="900"/>
      <c r="D475" s="860"/>
      <c r="E475" s="78"/>
      <c r="F475" s="989"/>
    </row>
    <row r="476" spans="1:6" ht="25.5">
      <c r="A476" s="854" t="s">
        <v>896</v>
      </c>
      <c r="B476" s="899" t="s">
        <v>911</v>
      </c>
      <c r="D476" s="860"/>
      <c r="E476" s="78"/>
      <c r="F476" s="989"/>
    </row>
    <row r="477" spans="1:6" ht="93" customHeight="1">
      <c r="A477" s="854"/>
      <c r="B477" s="900" t="s">
        <v>899</v>
      </c>
      <c r="D477" s="860"/>
      <c r="E477" s="78"/>
      <c r="F477" s="989"/>
    </row>
    <row r="478" spans="1:6" ht="38.25">
      <c r="A478" s="854"/>
      <c r="B478" s="900" t="s">
        <v>900</v>
      </c>
      <c r="D478" s="860"/>
      <c r="E478" s="78"/>
      <c r="F478" s="989"/>
    </row>
    <row r="479" spans="1:6" ht="66" customHeight="1">
      <c r="A479" s="854"/>
      <c r="B479" s="900" t="s">
        <v>975</v>
      </c>
      <c r="D479" s="860"/>
      <c r="E479" s="78"/>
      <c r="F479" s="989"/>
    </row>
    <row r="480" spans="1:6" ht="25.5">
      <c r="A480" s="854"/>
      <c r="B480" s="900" t="s">
        <v>901</v>
      </c>
      <c r="C480" s="922"/>
      <c r="D480" s="922"/>
      <c r="E480" s="65"/>
      <c r="F480" s="922"/>
    </row>
    <row r="481" spans="1:6">
      <c r="A481" s="854"/>
      <c r="B481" s="900"/>
      <c r="C481" s="859" t="s">
        <v>30</v>
      </c>
      <c r="D481" s="860">
        <v>1</v>
      </c>
      <c r="E481" s="78"/>
      <c r="F481" s="989">
        <f>D481*E481</f>
        <v>0</v>
      </c>
    </row>
    <row r="482" spans="1:6" ht="45" customHeight="1">
      <c r="A482" s="854" t="s">
        <v>910</v>
      </c>
      <c r="B482" s="899" t="s">
        <v>912</v>
      </c>
      <c r="D482" s="860"/>
      <c r="E482" s="78"/>
      <c r="F482" s="989"/>
    </row>
    <row r="483" spans="1:6" ht="81.75" customHeight="1">
      <c r="A483" s="854"/>
      <c r="B483" s="900" t="s">
        <v>913</v>
      </c>
      <c r="C483" s="859" t="s">
        <v>30</v>
      </c>
      <c r="D483" s="860">
        <v>1</v>
      </c>
      <c r="E483" s="78"/>
      <c r="F483" s="989">
        <f>D483*E483</f>
        <v>0</v>
      </c>
    </row>
    <row r="484" spans="1:6">
      <c r="A484" s="854"/>
      <c r="B484" s="900"/>
      <c r="D484" s="860"/>
      <c r="E484" s="78"/>
      <c r="F484" s="989"/>
    </row>
    <row r="485" spans="1:6" ht="39" customHeight="1">
      <c r="A485" s="854" t="s">
        <v>961</v>
      </c>
      <c r="B485" s="899" t="s">
        <v>962</v>
      </c>
      <c r="D485" s="860"/>
      <c r="E485" s="78"/>
      <c r="F485" s="989"/>
    </row>
    <row r="486" spans="1:6" ht="76.5">
      <c r="A486" s="854"/>
      <c r="B486" s="900" t="s">
        <v>963</v>
      </c>
      <c r="C486" s="859" t="s">
        <v>30</v>
      </c>
      <c r="D486" s="860">
        <v>3</v>
      </c>
      <c r="E486" s="78"/>
      <c r="F486" s="989">
        <f>D486*E486</f>
        <v>0</v>
      </c>
    </row>
    <row r="487" spans="1:6">
      <c r="A487" s="854"/>
      <c r="B487" s="899"/>
      <c r="D487" s="860"/>
      <c r="E487" s="78"/>
      <c r="F487" s="989"/>
    </row>
    <row r="488" spans="1:6">
      <c r="A488" s="875"/>
      <c r="B488" s="910" t="s">
        <v>476</v>
      </c>
      <c r="C488" s="877"/>
      <c r="D488" s="878"/>
      <c r="E488" s="89"/>
      <c r="F488" s="992">
        <f>SUM(F401:F487)</f>
        <v>0</v>
      </c>
    </row>
    <row r="490" spans="1:6">
      <c r="A490" s="879"/>
      <c r="B490" s="880"/>
      <c r="C490" s="881"/>
      <c r="D490" s="882"/>
      <c r="E490" s="56"/>
      <c r="F490" s="993"/>
    </row>
    <row r="491" spans="1:6">
      <c r="A491" s="839" t="s">
        <v>73</v>
      </c>
      <c r="B491" s="840" t="s">
        <v>555</v>
      </c>
      <c r="C491" s="841"/>
      <c r="D491" s="842"/>
      <c r="E491" s="578"/>
      <c r="F491" s="988"/>
    </row>
    <row r="492" spans="1:6">
      <c r="A492" s="843"/>
      <c r="B492" s="844"/>
      <c r="C492" s="845"/>
      <c r="D492" s="160"/>
      <c r="E492" s="74"/>
      <c r="F492" s="157"/>
    </row>
    <row r="493" spans="1:6">
      <c r="A493" s="846"/>
      <c r="B493" s="847" t="s">
        <v>52</v>
      </c>
      <c r="C493" s="848" t="s">
        <v>49</v>
      </c>
      <c r="D493" s="849" t="s">
        <v>50</v>
      </c>
      <c r="E493" s="76" t="s">
        <v>82</v>
      </c>
      <c r="F493" s="849" t="s">
        <v>51</v>
      </c>
    </row>
    <row r="494" spans="1:6">
      <c r="A494" s="883"/>
      <c r="C494" s="881"/>
      <c r="D494" s="882"/>
      <c r="E494" s="55"/>
      <c r="F494" s="993"/>
    </row>
    <row r="495" spans="1:6">
      <c r="A495" s="884"/>
      <c r="B495" s="885" t="s">
        <v>140</v>
      </c>
      <c r="C495" s="886"/>
      <c r="D495" s="887"/>
      <c r="E495" s="92"/>
      <c r="F495" s="994"/>
    </row>
    <row r="496" spans="1:6" ht="408" customHeight="1">
      <c r="A496" s="888"/>
      <c r="B496" s="911" t="s">
        <v>918</v>
      </c>
      <c r="C496" s="881"/>
      <c r="D496" s="882"/>
      <c r="E496" s="55"/>
      <c r="F496" s="995"/>
    </row>
    <row r="497" spans="1:6" ht="54.75" customHeight="1">
      <c r="A497" s="888"/>
      <c r="B497" s="904" t="s">
        <v>919</v>
      </c>
      <c r="C497" s="881"/>
      <c r="D497" s="882"/>
      <c r="E497" s="55"/>
      <c r="F497" s="995"/>
    </row>
    <row r="498" spans="1:6">
      <c r="A498" s="854"/>
      <c r="B498" s="857"/>
      <c r="D498" s="860"/>
      <c r="E498" s="78"/>
      <c r="F498" s="989"/>
    </row>
    <row r="499" spans="1:6">
      <c r="A499" s="889"/>
      <c r="B499" s="906" t="s">
        <v>556</v>
      </c>
      <c r="C499" s="891"/>
      <c r="D499" s="892"/>
      <c r="E499" s="91"/>
      <c r="F499" s="996"/>
    </row>
    <row r="500" spans="1:6">
      <c r="A500" s="854"/>
      <c r="B500" s="857"/>
      <c r="D500" s="860"/>
      <c r="E500" s="78"/>
      <c r="F500" s="989"/>
    </row>
    <row r="501" spans="1:6" ht="56.25" customHeight="1">
      <c r="A501" s="854">
        <v>1</v>
      </c>
      <c r="B501" s="851" t="s">
        <v>558</v>
      </c>
      <c r="C501" s="856"/>
      <c r="D501" s="856"/>
      <c r="E501" s="18"/>
      <c r="F501" s="856"/>
    </row>
    <row r="502" spans="1:6">
      <c r="A502" s="854"/>
      <c r="B502" s="851" t="s">
        <v>508</v>
      </c>
      <c r="C502" s="856"/>
      <c r="D502" s="856"/>
      <c r="E502" s="18"/>
      <c r="F502" s="856"/>
    </row>
    <row r="503" spans="1:6" ht="390" customHeight="1">
      <c r="A503" s="854"/>
      <c r="B503" s="924" t="s">
        <v>561</v>
      </c>
      <c r="C503" s="856"/>
      <c r="D503" s="856"/>
      <c r="E503" s="18"/>
      <c r="F503" s="856"/>
    </row>
    <row r="504" spans="1:6">
      <c r="A504" s="854"/>
      <c r="B504" s="851" t="s">
        <v>544</v>
      </c>
      <c r="C504" s="856"/>
      <c r="D504" s="856"/>
      <c r="E504" s="18"/>
      <c r="F504" s="856"/>
    </row>
    <row r="505" spans="1:6" ht="41.25" customHeight="1">
      <c r="A505" s="854"/>
      <c r="B505" s="857" t="s">
        <v>557</v>
      </c>
      <c r="C505" s="859" t="s">
        <v>30</v>
      </c>
      <c r="D505" s="860">
        <v>1</v>
      </c>
      <c r="E505" s="78"/>
      <c r="F505" s="989">
        <f>D505*E505</f>
        <v>0</v>
      </c>
    </row>
    <row r="506" spans="1:6">
      <c r="A506" s="854"/>
      <c r="B506" s="857"/>
      <c r="D506" s="860"/>
      <c r="E506" s="78"/>
      <c r="F506" s="989"/>
    </row>
    <row r="507" spans="1:6" ht="55.5" customHeight="1">
      <c r="A507" s="854">
        <v>2</v>
      </c>
      <c r="B507" s="851" t="s">
        <v>559</v>
      </c>
      <c r="C507" s="856"/>
      <c r="D507" s="856"/>
      <c r="E507" s="18"/>
      <c r="F507" s="856"/>
    </row>
    <row r="508" spans="1:6">
      <c r="A508" s="854"/>
      <c r="B508" s="851" t="s">
        <v>508</v>
      </c>
      <c r="C508" s="856"/>
      <c r="D508" s="856"/>
      <c r="E508" s="18"/>
      <c r="F508" s="856"/>
    </row>
    <row r="509" spans="1:6" ht="348.75" customHeight="1">
      <c r="A509" s="854"/>
      <c r="B509" s="924" t="s">
        <v>560</v>
      </c>
      <c r="C509" s="856"/>
      <c r="D509" s="856"/>
      <c r="E509" s="18"/>
      <c r="F509" s="856"/>
    </row>
    <row r="510" spans="1:6">
      <c r="A510" s="854"/>
      <c r="B510" s="851" t="s">
        <v>544</v>
      </c>
      <c r="C510" s="856"/>
      <c r="D510" s="856"/>
      <c r="E510" s="18"/>
      <c r="F510" s="856"/>
    </row>
    <row r="511" spans="1:6" ht="42" customHeight="1">
      <c r="A511" s="854"/>
      <c r="B511" s="857" t="s">
        <v>557</v>
      </c>
      <c r="C511" s="859" t="s">
        <v>30</v>
      </c>
      <c r="D511" s="860">
        <v>1</v>
      </c>
      <c r="E511" s="78"/>
      <c r="F511" s="989">
        <f>D511*E511</f>
        <v>0</v>
      </c>
    </row>
    <row r="512" spans="1:6">
      <c r="A512" s="854"/>
      <c r="B512" s="857"/>
      <c r="D512" s="860"/>
      <c r="E512" s="78"/>
      <c r="F512" s="989"/>
    </row>
    <row r="513" spans="1:6">
      <c r="A513" s="854">
        <v>3</v>
      </c>
      <c r="B513" s="901" t="s">
        <v>645</v>
      </c>
      <c r="D513" s="860"/>
      <c r="E513" s="78"/>
      <c r="F513" s="989"/>
    </row>
    <row r="514" spans="1:6" ht="25.5">
      <c r="A514" s="854"/>
      <c r="B514" s="901" t="s">
        <v>647</v>
      </c>
      <c r="D514" s="860"/>
      <c r="E514" s="78"/>
      <c r="F514" s="989"/>
    </row>
    <row r="515" spans="1:6" ht="409.5">
      <c r="A515" s="854"/>
      <c r="B515" s="919" t="s">
        <v>646</v>
      </c>
      <c r="C515" s="859" t="s">
        <v>30</v>
      </c>
      <c r="D515" s="860">
        <v>1</v>
      </c>
      <c r="E515" s="78"/>
      <c r="F515" s="989">
        <f>D515*E515</f>
        <v>0</v>
      </c>
    </row>
    <row r="516" spans="1:6">
      <c r="A516" s="854"/>
      <c r="B516" s="857"/>
      <c r="D516" s="860"/>
      <c r="E516" s="78"/>
      <c r="F516" s="989"/>
    </row>
    <row r="517" spans="1:6">
      <c r="A517" s="854">
        <v>4</v>
      </c>
      <c r="B517" s="901" t="s">
        <v>648</v>
      </c>
      <c r="D517" s="860"/>
      <c r="E517" s="78"/>
      <c r="F517" s="989"/>
    </row>
    <row r="518" spans="1:6" ht="38.25">
      <c r="A518" s="854"/>
      <c r="B518" s="901" t="s">
        <v>651</v>
      </c>
      <c r="D518" s="860"/>
      <c r="E518" s="78"/>
      <c r="F518" s="989"/>
    </row>
    <row r="519" spans="1:6" ht="229.5" customHeight="1">
      <c r="A519" s="854"/>
      <c r="B519" s="857" t="s">
        <v>650</v>
      </c>
      <c r="C519" s="859" t="s">
        <v>30</v>
      </c>
      <c r="D519" s="860">
        <v>1</v>
      </c>
      <c r="E519" s="78"/>
      <c r="F519" s="989">
        <f>D519*E519</f>
        <v>0</v>
      </c>
    </row>
    <row r="520" spans="1:6">
      <c r="A520" s="854"/>
      <c r="B520" s="857"/>
      <c r="D520" s="860"/>
      <c r="E520" s="78"/>
      <c r="F520" s="989"/>
    </row>
    <row r="521" spans="1:6">
      <c r="A521" s="889"/>
      <c r="B521" s="906" t="s">
        <v>571</v>
      </c>
      <c r="C521" s="891"/>
      <c r="D521" s="892"/>
      <c r="E521" s="91"/>
      <c r="F521" s="996"/>
    </row>
    <row r="522" spans="1:6">
      <c r="A522" s="854"/>
      <c r="B522" s="857"/>
      <c r="D522" s="860"/>
      <c r="E522" s="78"/>
      <c r="F522" s="989"/>
    </row>
    <row r="523" spans="1:6" ht="53.25" customHeight="1">
      <c r="A523" s="854">
        <v>5</v>
      </c>
      <c r="B523" s="901" t="s">
        <v>562</v>
      </c>
      <c r="D523" s="860"/>
      <c r="E523" s="78"/>
      <c r="F523" s="989"/>
    </row>
    <row r="524" spans="1:6">
      <c r="A524" s="854"/>
      <c r="B524" s="851" t="s">
        <v>508</v>
      </c>
      <c r="D524" s="860"/>
      <c r="E524" s="78"/>
      <c r="F524" s="989"/>
    </row>
    <row r="525" spans="1:6" ht="238.5" customHeight="1">
      <c r="A525" s="854"/>
      <c r="B525" s="857" t="s">
        <v>564</v>
      </c>
      <c r="D525" s="860"/>
      <c r="E525" s="78"/>
      <c r="F525" s="989"/>
    </row>
    <row r="526" spans="1:6">
      <c r="A526" s="854"/>
      <c r="B526" s="901" t="s">
        <v>544</v>
      </c>
      <c r="D526" s="860"/>
      <c r="E526" s="78"/>
      <c r="F526" s="989"/>
    </row>
    <row r="527" spans="1:6" ht="67.5" customHeight="1">
      <c r="A527" s="854"/>
      <c r="B527" s="857" t="s">
        <v>563</v>
      </c>
      <c r="C527" s="859" t="s">
        <v>30</v>
      </c>
      <c r="D527" s="860">
        <v>1</v>
      </c>
      <c r="E527" s="78"/>
      <c r="F527" s="989">
        <f>D527*E527</f>
        <v>0</v>
      </c>
    </row>
    <row r="528" spans="1:6">
      <c r="A528" s="854"/>
      <c r="B528" s="857"/>
      <c r="D528" s="860"/>
      <c r="E528" s="78"/>
      <c r="F528" s="989"/>
    </row>
    <row r="529" spans="1:6" ht="42.75" customHeight="1">
      <c r="A529" s="854">
        <v>6</v>
      </c>
      <c r="B529" s="901" t="s">
        <v>565</v>
      </c>
      <c r="D529" s="860"/>
      <c r="E529" s="78"/>
      <c r="F529" s="989"/>
    </row>
    <row r="530" spans="1:6">
      <c r="A530" s="854"/>
      <c r="B530" s="901" t="s">
        <v>508</v>
      </c>
      <c r="D530" s="860"/>
      <c r="E530" s="78"/>
      <c r="F530" s="989"/>
    </row>
    <row r="531" spans="1:6" ht="257.25" customHeight="1">
      <c r="A531" s="854"/>
      <c r="B531" s="857" t="s">
        <v>566</v>
      </c>
      <c r="D531" s="860"/>
      <c r="E531" s="78"/>
      <c r="F531" s="989"/>
    </row>
    <row r="532" spans="1:6">
      <c r="A532" s="854"/>
      <c r="B532" s="901" t="s">
        <v>544</v>
      </c>
      <c r="D532" s="860"/>
      <c r="E532" s="78"/>
      <c r="F532" s="989"/>
    </row>
    <row r="533" spans="1:6">
      <c r="A533" s="854"/>
      <c r="B533" s="857" t="s">
        <v>567</v>
      </c>
      <c r="C533" s="859" t="s">
        <v>123</v>
      </c>
      <c r="D533" s="860">
        <v>23.7</v>
      </c>
      <c r="E533" s="78"/>
      <c r="F533" s="989">
        <f>D533*E533</f>
        <v>0</v>
      </c>
    </row>
    <row r="534" spans="1:6">
      <c r="A534" s="854"/>
      <c r="B534" s="857"/>
      <c r="D534" s="860"/>
      <c r="E534" s="78"/>
      <c r="F534" s="989"/>
    </row>
    <row r="535" spans="1:6" ht="43.5" customHeight="1">
      <c r="A535" s="854">
        <v>7</v>
      </c>
      <c r="B535" s="901" t="s">
        <v>568</v>
      </c>
      <c r="D535" s="860"/>
      <c r="E535" s="78"/>
      <c r="F535" s="989"/>
    </row>
    <row r="536" spans="1:6">
      <c r="A536" s="854"/>
      <c r="B536" s="901" t="s">
        <v>508</v>
      </c>
      <c r="D536" s="860"/>
      <c r="E536" s="78"/>
      <c r="F536" s="989"/>
    </row>
    <row r="537" spans="1:6" ht="252" customHeight="1">
      <c r="A537" s="854"/>
      <c r="B537" s="857" t="s">
        <v>569</v>
      </c>
      <c r="D537" s="860"/>
      <c r="E537" s="78"/>
      <c r="F537" s="989"/>
    </row>
    <row r="538" spans="1:6">
      <c r="A538" s="854"/>
      <c r="B538" s="901" t="s">
        <v>544</v>
      </c>
      <c r="D538" s="860"/>
      <c r="E538" s="78"/>
      <c r="F538" s="989"/>
    </row>
    <row r="539" spans="1:6">
      <c r="A539" s="854"/>
      <c r="B539" s="857" t="s">
        <v>570</v>
      </c>
      <c r="C539" s="859" t="s">
        <v>123</v>
      </c>
      <c r="D539" s="860">
        <v>27</v>
      </c>
      <c r="E539" s="78"/>
      <c r="F539" s="989">
        <f>D539*E539</f>
        <v>0</v>
      </c>
    </row>
    <row r="541" spans="1:6">
      <c r="A541" s="875"/>
      <c r="B541" s="910" t="s">
        <v>554</v>
      </c>
      <c r="C541" s="877"/>
      <c r="D541" s="878"/>
      <c r="E541" s="89"/>
      <c r="F541" s="997">
        <f>SUM(F490:F540)</f>
        <v>0</v>
      </c>
    </row>
    <row r="543" spans="1:6">
      <c r="A543" s="879"/>
      <c r="B543" s="880"/>
      <c r="C543" s="881"/>
      <c r="D543" s="882"/>
      <c r="E543" s="56"/>
      <c r="F543" s="993"/>
    </row>
    <row r="544" spans="1:6">
      <c r="A544" s="839" t="s">
        <v>70</v>
      </c>
      <c r="B544" s="840" t="s">
        <v>658</v>
      </c>
      <c r="C544" s="841"/>
      <c r="D544" s="842"/>
      <c r="E544" s="578"/>
      <c r="F544" s="988"/>
    </row>
    <row r="545" spans="1:6">
      <c r="A545" s="843"/>
      <c r="B545" s="844"/>
      <c r="C545" s="845"/>
      <c r="D545" s="160"/>
      <c r="E545" s="74"/>
      <c r="F545" s="157"/>
    </row>
    <row r="546" spans="1:6">
      <c r="A546" s="846"/>
      <c r="B546" s="847" t="s">
        <v>52</v>
      </c>
      <c r="C546" s="848" t="s">
        <v>49</v>
      </c>
      <c r="D546" s="849" t="s">
        <v>50</v>
      </c>
      <c r="E546" s="76" t="s">
        <v>82</v>
      </c>
      <c r="F546" s="849" t="s">
        <v>51</v>
      </c>
    </row>
    <row r="547" spans="1:6">
      <c r="A547" s="883"/>
      <c r="C547" s="881"/>
      <c r="D547" s="882"/>
      <c r="E547" s="55"/>
      <c r="F547" s="993"/>
    </row>
    <row r="548" spans="1:6">
      <c r="A548" s="884"/>
      <c r="B548" s="885" t="s">
        <v>140</v>
      </c>
      <c r="C548" s="886"/>
      <c r="D548" s="887"/>
      <c r="E548" s="92"/>
      <c r="F548" s="994"/>
    </row>
    <row r="549" spans="1:6" ht="406.5" customHeight="1">
      <c r="A549" s="888"/>
      <c r="B549" s="904" t="s">
        <v>507</v>
      </c>
      <c r="C549" s="881"/>
      <c r="D549" s="882"/>
      <c r="E549" s="55"/>
      <c r="F549" s="995"/>
    </row>
    <row r="550" spans="1:6" ht="68.25" customHeight="1">
      <c r="A550" s="854"/>
      <c r="B550" s="844" t="s">
        <v>513</v>
      </c>
      <c r="D550" s="860"/>
      <c r="E550" s="78"/>
      <c r="F550" s="989"/>
    </row>
    <row r="551" spans="1:6">
      <c r="A551" s="854"/>
      <c r="B551" s="844"/>
      <c r="D551" s="860"/>
      <c r="E551" s="78"/>
      <c r="F551" s="989"/>
    </row>
    <row r="552" spans="1:6">
      <c r="A552" s="854"/>
      <c r="B552" s="844"/>
      <c r="D552" s="860"/>
      <c r="E552" s="78"/>
      <c r="F552" s="989"/>
    </row>
    <row r="553" spans="1:6">
      <c r="A553" s="889"/>
      <c r="B553" s="906" t="s">
        <v>581</v>
      </c>
      <c r="C553" s="891"/>
      <c r="D553" s="892"/>
      <c r="E553" s="91"/>
      <c r="F553" s="996"/>
    </row>
    <row r="554" spans="1:6">
      <c r="A554" s="854"/>
      <c r="B554" s="901"/>
      <c r="D554" s="860"/>
      <c r="E554" s="78"/>
      <c r="F554" s="989"/>
    </row>
    <row r="555" spans="1:6">
      <c r="A555" s="854"/>
      <c r="B555" s="901" t="s">
        <v>587</v>
      </c>
      <c r="D555" s="860"/>
      <c r="E555" s="78"/>
      <c r="F555" s="989"/>
    </row>
    <row r="556" spans="1:6" ht="42" customHeight="1">
      <c r="A556" s="854"/>
      <c r="B556" s="857" t="s">
        <v>869</v>
      </c>
      <c r="D556" s="860"/>
      <c r="E556" s="78"/>
      <c r="F556" s="989"/>
    </row>
    <row r="557" spans="1:6" ht="54" customHeight="1">
      <c r="A557" s="854"/>
      <c r="B557" s="857" t="s">
        <v>588</v>
      </c>
      <c r="D557" s="860"/>
      <c r="E557" s="78"/>
      <c r="F557" s="989"/>
    </row>
    <row r="558" spans="1:6">
      <c r="A558" s="854"/>
      <c r="B558" s="901" t="s">
        <v>582</v>
      </c>
      <c r="D558" s="860"/>
      <c r="E558" s="78"/>
      <c r="F558" s="989"/>
    </row>
    <row r="559" spans="1:6" ht="25.5">
      <c r="A559" s="854"/>
      <c r="B559" s="857" t="s">
        <v>590</v>
      </c>
      <c r="D559" s="860"/>
      <c r="E559" s="78"/>
      <c r="F559" s="989"/>
    </row>
    <row r="560" spans="1:6" ht="94.5" customHeight="1">
      <c r="A560" s="854"/>
      <c r="B560" s="857" t="s">
        <v>584</v>
      </c>
      <c r="D560" s="860"/>
      <c r="E560" s="78"/>
      <c r="F560" s="989"/>
    </row>
    <row r="561" spans="1:6" ht="67.5" customHeight="1">
      <c r="A561" s="854"/>
      <c r="B561" s="857" t="s">
        <v>585</v>
      </c>
      <c r="D561" s="860"/>
      <c r="E561" s="78"/>
      <c r="F561" s="989"/>
    </row>
    <row r="562" spans="1:6" ht="107.25" customHeight="1">
      <c r="A562" s="854"/>
      <c r="B562" s="857" t="s">
        <v>586</v>
      </c>
      <c r="D562" s="860"/>
      <c r="E562" s="78"/>
      <c r="F562" s="989"/>
    </row>
    <row r="563" spans="1:6" ht="25.5">
      <c r="A563" s="854"/>
      <c r="B563" s="857" t="s">
        <v>595</v>
      </c>
      <c r="D563" s="860"/>
      <c r="E563" s="78"/>
      <c r="F563" s="989"/>
    </row>
    <row r="564" spans="1:6" ht="42" customHeight="1">
      <c r="A564" s="854"/>
      <c r="B564" s="857" t="s">
        <v>681</v>
      </c>
      <c r="D564" s="860"/>
      <c r="E564" s="78"/>
      <c r="F564" s="989"/>
    </row>
    <row r="565" spans="1:6">
      <c r="A565" s="854"/>
      <c r="B565" s="857"/>
      <c r="D565" s="860"/>
      <c r="E565" s="78"/>
      <c r="F565" s="989"/>
    </row>
    <row r="566" spans="1:6">
      <c r="A566" s="854"/>
      <c r="B566" s="929" t="s">
        <v>591</v>
      </c>
      <c r="D566" s="860"/>
      <c r="E566" s="78"/>
      <c r="F566" s="989"/>
    </row>
    <row r="567" spans="1:6">
      <c r="A567" s="854"/>
      <c r="B567" s="929"/>
      <c r="D567" s="860"/>
      <c r="E567" s="78"/>
      <c r="F567" s="989"/>
    </row>
    <row r="568" spans="1:6" ht="343.5" customHeight="1">
      <c r="A568" s="854"/>
      <c r="B568" s="857" t="s">
        <v>606</v>
      </c>
      <c r="D568" s="860"/>
      <c r="E568" s="78"/>
      <c r="F568" s="989"/>
    </row>
    <row r="569" spans="1:6" ht="303" customHeight="1">
      <c r="A569" s="854"/>
      <c r="B569" s="857" t="s">
        <v>980</v>
      </c>
      <c r="D569" s="860"/>
      <c r="E569" s="78"/>
      <c r="F569" s="989"/>
    </row>
    <row r="570" spans="1:6" ht="184.5" customHeight="1">
      <c r="A570" s="854"/>
      <c r="B570" s="857" t="s">
        <v>596</v>
      </c>
      <c r="D570" s="860"/>
      <c r="E570" s="78"/>
      <c r="F570" s="989"/>
    </row>
    <row r="571" spans="1:6" ht="76.5">
      <c r="A571" s="854"/>
      <c r="B571" s="930" t="s">
        <v>592</v>
      </c>
      <c r="D571" s="860"/>
      <c r="E571" s="78"/>
      <c r="F571" s="989"/>
    </row>
    <row r="572" spans="1:6" ht="105.75" customHeight="1">
      <c r="A572" s="854"/>
      <c r="B572" s="857" t="s">
        <v>597</v>
      </c>
      <c r="D572" s="860"/>
      <c r="E572" s="78"/>
      <c r="F572" s="989"/>
    </row>
    <row r="573" spans="1:6" ht="25.5">
      <c r="A573" s="854"/>
      <c r="B573" s="930" t="s">
        <v>594</v>
      </c>
      <c r="D573" s="860"/>
      <c r="E573" s="78"/>
      <c r="F573" s="989"/>
    </row>
    <row r="574" spans="1:6" ht="15" customHeight="1">
      <c r="A574" s="854"/>
      <c r="B574" s="844" t="s">
        <v>593</v>
      </c>
      <c r="D574" s="860"/>
      <c r="E574" s="78"/>
      <c r="F574" s="989"/>
    </row>
    <row r="575" spans="1:6" ht="40.5" customHeight="1">
      <c r="A575" s="854"/>
      <c r="B575" s="901" t="s">
        <v>583</v>
      </c>
      <c r="D575" s="860"/>
      <c r="E575" s="78"/>
      <c r="F575" s="989"/>
    </row>
    <row r="576" spans="1:6">
      <c r="A576" s="854"/>
      <c r="B576" s="844"/>
      <c r="D576" s="860"/>
      <c r="E576" s="78"/>
      <c r="F576" s="989"/>
    </row>
    <row r="577" spans="1:6" ht="78.75" customHeight="1">
      <c r="A577" s="854"/>
      <c r="B577" s="844" t="s">
        <v>589</v>
      </c>
      <c r="D577" s="860"/>
      <c r="E577" s="78"/>
      <c r="F577" s="989"/>
    </row>
    <row r="578" spans="1:6">
      <c r="A578" s="854"/>
      <c r="B578" s="844"/>
      <c r="D578" s="860"/>
      <c r="E578" s="78"/>
      <c r="F578" s="989"/>
    </row>
    <row r="579" spans="1:6" ht="25.5">
      <c r="A579" s="854">
        <v>1</v>
      </c>
      <c r="B579" s="844" t="s">
        <v>598</v>
      </c>
      <c r="D579" s="860"/>
      <c r="E579" s="78"/>
      <c r="F579" s="989"/>
    </row>
    <row r="580" spans="1:6">
      <c r="A580" s="854"/>
      <c r="B580" s="844"/>
      <c r="D580" s="860"/>
      <c r="E580" s="78"/>
      <c r="F580" s="989"/>
    </row>
    <row r="581" spans="1:6">
      <c r="A581" s="854" t="s">
        <v>83</v>
      </c>
      <c r="B581" s="844" t="s">
        <v>599</v>
      </c>
      <c r="D581" s="860"/>
      <c r="E581" s="78"/>
      <c r="F581" s="989"/>
    </row>
    <row r="582" spans="1:6" ht="327.75" customHeight="1">
      <c r="A582" s="854"/>
      <c r="B582" s="904" t="s">
        <v>808</v>
      </c>
      <c r="C582" s="859" t="s">
        <v>93</v>
      </c>
      <c r="D582" s="860">
        <v>6</v>
      </c>
      <c r="E582" s="78"/>
      <c r="F582" s="989">
        <f>D582*E582</f>
        <v>0</v>
      </c>
    </row>
    <row r="583" spans="1:6" ht="18" customHeight="1">
      <c r="A583" s="854"/>
      <c r="B583" s="904" t="s">
        <v>601</v>
      </c>
      <c r="C583" s="859" t="s">
        <v>93</v>
      </c>
      <c r="D583" s="860">
        <v>6</v>
      </c>
      <c r="E583" s="78"/>
      <c r="F583" s="989">
        <f>D583*E583</f>
        <v>0</v>
      </c>
    </row>
    <row r="584" spans="1:6">
      <c r="A584" s="854"/>
      <c r="B584" s="844"/>
      <c r="D584" s="860"/>
      <c r="E584" s="78"/>
      <c r="F584" s="989"/>
    </row>
    <row r="585" spans="1:6">
      <c r="A585" s="854" t="s">
        <v>84</v>
      </c>
      <c r="B585" s="844" t="s">
        <v>602</v>
      </c>
      <c r="D585" s="860"/>
      <c r="E585" s="78"/>
      <c r="F585" s="989"/>
    </row>
    <row r="586" spans="1:6" ht="318.75" customHeight="1">
      <c r="A586" s="854"/>
      <c r="B586" s="904" t="s">
        <v>622</v>
      </c>
      <c r="C586" s="859" t="s">
        <v>93</v>
      </c>
      <c r="D586" s="860">
        <v>1</v>
      </c>
      <c r="E586" s="78"/>
      <c r="F586" s="989">
        <f>D586*E586</f>
        <v>0</v>
      </c>
    </row>
    <row r="587" spans="1:6">
      <c r="A587" s="854"/>
      <c r="B587" s="904" t="s">
        <v>600</v>
      </c>
      <c r="C587" s="859" t="s">
        <v>93</v>
      </c>
      <c r="D587" s="860">
        <v>1</v>
      </c>
      <c r="E587" s="78"/>
      <c r="F587" s="989">
        <f>D587*E587</f>
        <v>0</v>
      </c>
    </row>
    <row r="588" spans="1:6">
      <c r="A588" s="854"/>
      <c r="B588" s="904"/>
      <c r="D588" s="860"/>
      <c r="E588" s="78"/>
      <c r="F588" s="989"/>
    </row>
    <row r="589" spans="1:6">
      <c r="A589" s="854" t="s">
        <v>85</v>
      </c>
      <c r="B589" s="844" t="s">
        <v>603</v>
      </c>
      <c r="D589" s="860"/>
      <c r="E589" s="78"/>
      <c r="F589" s="989"/>
    </row>
    <row r="590" spans="1:6" ht="342" customHeight="1">
      <c r="A590" s="854"/>
      <c r="B590" s="904" t="s">
        <v>623</v>
      </c>
      <c r="C590" s="859" t="s">
        <v>93</v>
      </c>
      <c r="D590" s="860">
        <v>1</v>
      </c>
      <c r="E590" s="78"/>
      <c r="F590" s="989">
        <f>D590*E590</f>
        <v>0</v>
      </c>
    </row>
    <row r="591" spans="1:6">
      <c r="A591" s="854"/>
      <c r="B591" s="904" t="s">
        <v>600</v>
      </c>
      <c r="C591" s="859" t="s">
        <v>93</v>
      </c>
      <c r="D591" s="860">
        <v>1</v>
      </c>
      <c r="E591" s="78"/>
      <c r="F591" s="989">
        <f>D591*E591</f>
        <v>0</v>
      </c>
    </row>
    <row r="592" spans="1:6">
      <c r="A592" s="854"/>
      <c r="B592" s="904"/>
      <c r="D592" s="860"/>
      <c r="E592" s="78"/>
      <c r="F592" s="989"/>
    </row>
    <row r="593" spans="1:6">
      <c r="A593" s="854" t="s">
        <v>85</v>
      </c>
      <c r="B593" s="844" t="s">
        <v>604</v>
      </c>
      <c r="D593" s="860"/>
      <c r="E593" s="78"/>
      <c r="F593" s="989"/>
    </row>
    <row r="594" spans="1:6" ht="330.75" customHeight="1">
      <c r="A594" s="854"/>
      <c r="B594" s="904" t="s">
        <v>624</v>
      </c>
      <c r="C594" s="859" t="s">
        <v>93</v>
      </c>
      <c r="D594" s="860">
        <v>2</v>
      </c>
      <c r="E594" s="78"/>
      <c r="F594" s="989">
        <f>D594*E594</f>
        <v>0</v>
      </c>
    </row>
    <row r="595" spans="1:6">
      <c r="A595" s="854"/>
      <c r="B595" s="904" t="s">
        <v>605</v>
      </c>
      <c r="C595" s="859" t="s">
        <v>93</v>
      </c>
      <c r="D595" s="860">
        <v>2</v>
      </c>
      <c r="E595" s="78"/>
      <c r="F595" s="989">
        <f>D595*E595</f>
        <v>0</v>
      </c>
    </row>
    <row r="596" spans="1:6">
      <c r="A596" s="854"/>
      <c r="B596" s="904"/>
      <c r="D596" s="860"/>
      <c r="E596" s="78"/>
      <c r="F596" s="989"/>
    </row>
    <row r="597" spans="1:6">
      <c r="A597" s="854" t="s">
        <v>86</v>
      </c>
      <c r="B597" s="844" t="s">
        <v>607</v>
      </c>
      <c r="D597" s="860"/>
      <c r="E597" s="78"/>
      <c r="F597" s="989"/>
    </row>
    <row r="598" spans="1:6" ht="302.25" customHeight="1">
      <c r="A598" s="854"/>
      <c r="B598" s="904" t="s">
        <v>625</v>
      </c>
      <c r="C598" s="859" t="s">
        <v>93</v>
      </c>
      <c r="D598" s="860">
        <v>3</v>
      </c>
      <c r="E598" s="78"/>
      <c r="F598" s="989">
        <f>D598*E598</f>
        <v>0</v>
      </c>
    </row>
    <row r="599" spans="1:6">
      <c r="A599" s="854"/>
      <c r="B599" s="904" t="s">
        <v>605</v>
      </c>
      <c r="C599" s="859" t="s">
        <v>93</v>
      </c>
      <c r="D599" s="860">
        <v>3</v>
      </c>
      <c r="E599" s="78"/>
      <c r="F599" s="989">
        <f>D599*E599</f>
        <v>0</v>
      </c>
    </row>
    <row r="600" spans="1:6">
      <c r="A600" s="854"/>
      <c r="B600" s="904"/>
      <c r="D600" s="860"/>
      <c r="E600" s="78"/>
      <c r="F600" s="989"/>
    </row>
    <row r="601" spans="1:6">
      <c r="A601" s="854" t="s">
        <v>87</v>
      </c>
      <c r="B601" s="844" t="s">
        <v>608</v>
      </c>
      <c r="D601" s="860"/>
      <c r="E601" s="78"/>
      <c r="F601" s="989"/>
    </row>
    <row r="602" spans="1:6" ht="315" customHeight="1">
      <c r="A602" s="854"/>
      <c r="B602" s="904" t="s">
        <v>626</v>
      </c>
      <c r="C602" s="859" t="s">
        <v>93</v>
      </c>
      <c r="D602" s="860">
        <v>1</v>
      </c>
      <c r="E602" s="78"/>
      <c r="F602" s="989">
        <f>D602*E602</f>
        <v>0</v>
      </c>
    </row>
    <row r="603" spans="1:6">
      <c r="A603" s="854"/>
      <c r="B603" s="904"/>
      <c r="D603" s="860"/>
      <c r="E603" s="78"/>
      <c r="F603" s="989"/>
    </row>
    <row r="604" spans="1:6">
      <c r="A604" s="854" t="s">
        <v>88</v>
      </c>
      <c r="B604" s="844" t="s">
        <v>609</v>
      </c>
      <c r="D604" s="860"/>
      <c r="E604" s="78"/>
      <c r="F604" s="989"/>
    </row>
    <row r="605" spans="1:6" ht="276" customHeight="1">
      <c r="A605" s="854"/>
      <c r="B605" s="904" t="s">
        <v>627</v>
      </c>
      <c r="C605" s="859" t="s">
        <v>93</v>
      </c>
      <c r="D605" s="860">
        <v>1</v>
      </c>
      <c r="E605" s="78"/>
      <c r="F605" s="989">
        <f>D605*E605</f>
        <v>0</v>
      </c>
    </row>
    <row r="606" spans="1:6" ht="25.5">
      <c r="A606" s="854"/>
      <c r="B606" s="904" t="s">
        <v>610</v>
      </c>
      <c r="C606" s="859" t="s">
        <v>93</v>
      </c>
      <c r="D606" s="860">
        <v>1</v>
      </c>
      <c r="E606" s="78"/>
      <c r="F606" s="989">
        <f>D606*E606</f>
        <v>0</v>
      </c>
    </row>
    <row r="607" spans="1:6">
      <c r="A607" s="854"/>
      <c r="B607" s="904"/>
      <c r="D607" s="860"/>
      <c r="E607" s="78"/>
      <c r="F607" s="989"/>
    </row>
    <row r="608" spans="1:6">
      <c r="A608" s="854" t="s">
        <v>15</v>
      </c>
      <c r="B608" s="844" t="s">
        <v>611</v>
      </c>
      <c r="D608" s="860"/>
      <c r="E608" s="78"/>
      <c r="F608" s="989"/>
    </row>
    <row r="609" spans="1:6" ht="302.25" customHeight="1">
      <c r="A609" s="854"/>
      <c r="B609" s="904" t="s">
        <v>640</v>
      </c>
      <c r="C609" s="859" t="s">
        <v>93</v>
      </c>
      <c r="D609" s="860">
        <v>1</v>
      </c>
      <c r="E609" s="78"/>
      <c r="F609" s="989">
        <f>D609*E609</f>
        <v>0</v>
      </c>
    </row>
    <row r="610" spans="1:6">
      <c r="A610" s="854"/>
      <c r="B610" s="904" t="s">
        <v>612</v>
      </c>
      <c r="C610" s="859" t="s">
        <v>93</v>
      </c>
      <c r="D610" s="860">
        <v>1</v>
      </c>
      <c r="E610" s="78"/>
      <c r="F610" s="989">
        <f>D610*E610</f>
        <v>0</v>
      </c>
    </row>
    <row r="611" spans="1:6">
      <c r="A611" s="854"/>
      <c r="B611" s="904"/>
      <c r="D611" s="860"/>
      <c r="E611" s="78"/>
      <c r="F611" s="989"/>
    </row>
    <row r="612" spans="1:6">
      <c r="A612" s="854" t="s">
        <v>613</v>
      </c>
      <c r="B612" s="844" t="s">
        <v>614</v>
      </c>
      <c r="D612" s="860"/>
      <c r="E612" s="78"/>
      <c r="F612" s="989"/>
    </row>
    <row r="613" spans="1:6" ht="303.75" customHeight="1">
      <c r="A613" s="854"/>
      <c r="B613" s="904" t="s">
        <v>628</v>
      </c>
      <c r="C613" s="859" t="s">
        <v>93</v>
      </c>
      <c r="D613" s="860">
        <v>1</v>
      </c>
      <c r="E613" s="78"/>
      <c r="F613" s="989">
        <f>D613*E613</f>
        <v>0</v>
      </c>
    </row>
    <row r="614" spans="1:6">
      <c r="A614" s="854"/>
      <c r="B614" s="904"/>
      <c r="D614" s="860"/>
      <c r="E614" s="78"/>
      <c r="F614" s="989"/>
    </row>
    <row r="615" spans="1:6">
      <c r="A615" s="854" t="s">
        <v>613</v>
      </c>
      <c r="B615" s="844" t="s">
        <v>615</v>
      </c>
      <c r="D615" s="860"/>
      <c r="E615" s="78"/>
      <c r="F615" s="989"/>
    </row>
    <row r="616" spans="1:6" ht="302.25" customHeight="1">
      <c r="A616" s="854"/>
      <c r="B616" s="904" t="s">
        <v>638</v>
      </c>
      <c r="C616" s="859" t="s">
        <v>93</v>
      </c>
      <c r="D616" s="860">
        <v>1</v>
      </c>
      <c r="E616" s="78"/>
      <c r="F616" s="989">
        <f>D616*E616</f>
        <v>0</v>
      </c>
    </row>
    <row r="617" spans="1:6">
      <c r="A617" s="854"/>
      <c r="B617" s="904"/>
      <c r="D617" s="860"/>
      <c r="E617" s="78"/>
      <c r="F617" s="989"/>
    </row>
    <row r="618" spans="1:6">
      <c r="A618" s="854" t="s">
        <v>616</v>
      </c>
      <c r="B618" s="844" t="s">
        <v>617</v>
      </c>
      <c r="D618" s="860"/>
      <c r="E618" s="78"/>
      <c r="F618" s="989"/>
    </row>
    <row r="619" spans="1:6" ht="237.75" customHeight="1">
      <c r="A619" s="854"/>
      <c r="B619" s="904" t="s">
        <v>639</v>
      </c>
      <c r="C619" s="859" t="s">
        <v>93</v>
      </c>
      <c r="D619" s="860">
        <v>1</v>
      </c>
      <c r="E619" s="78"/>
      <c r="F619" s="989">
        <f>D619*E619</f>
        <v>0</v>
      </c>
    </row>
    <row r="620" spans="1:6">
      <c r="A620" s="854"/>
      <c r="B620" s="904"/>
      <c r="D620" s="860"/>
      <c r="E620" s="78"/>
      <c r="F620" s="989"/>
    </row>
    <row r="621" spans="1:6">
      <c r="A621" s="854" t="s">
        <v>618</v>
      </c>
      <c r="B621" s="844" t="s">
        <v>619</v>
      </c>
      <c r="D621" s="860"/>
      <c r="E621" s="78"/>
      <c r="F621" s="989"/>
    </row>
    <row r="622" spans="1:6" ht="306">
      <c r="A622" s="854"/>
      <c r="B622" s="904" t="s">
        <v>637</v>
      </c>
      <c r="C622" s="859" t="s">
        <v>93</v>
      </c>
      <c r="D622" s="860">
        <v>1</v>
      </c>
      <c r="E622" s="78"/>
      <c r="F622" s="989">
        <f>D622*E622</f>
        <v>0</v>
      </c>
    </row>
    <row r="623" spans="1:6">
      <c r="A623" s="854"/>
      <c r="B623" s="904"/>
      <c r="D623" s="860"/>
      <c r="E623" s="78"/>
      <c r="F623" s="989"/>
    </row>
    <row r="624" spans="1:6">
      <c r="A624" s="854" t="s">
        <v>620</v>
      </c>
      <c r="B624" s="844" t="s">
        <v>621</v>
      </c>
      <c r="D624" s="860"/>
      <c r="E624" s="78"/>
      <c r="F624" s="989"/>
    </row>
    <row r="625" spans="1:6" ht="276.75" customHeight="1">
      <c r="A625" s="854"/>
      <c r="B625" s="904" t="s">
        <v>981</v>
      </c>
      <c r="C625" s="859" t="s">
        <v>93</v>
      </c>
      <c r="D625" s="860">
        <v>1</v>
      </c>
      <c r="E625" s="78"/>
      <c r="F625" s="989">
        <f>D625*E625</f>
        <v>0</v>
      </c>
    </row>
    <row r="626" spans="1:6" ht="25.5">
      <c r="A626" s="854"/>
      <c r="B626" s="904" t="s">
        <v>629</v>
      </c>
      <c r="C626" s="859" t="s">
        <v>93</v>
      </c>
      <c r="D626" s="860">
        <v>5</v>
      </c>
      <c r="E626" s="78"/>
      <c r="F626" s="989">
        <f>D626*E626</f>
        <v>0</v>
      </c>
    </row>
    <row r="627" spans="1:6">
      <c r="A627" s="854"/>
      <c r="B627" s="904"/>
      <c r="D627" s="860"/>
      <c r="E627" s="78"/>
      <c r="F627" s="989"/>
    </row>
    <row r="628" spans="1:6">
      <c r="A628" s="854"/>
      <c r="B628" s="904" t="s">
        <v>863</v>
      </c>
      <c r="D628" s="860"/>
      <c r="E628" s="78"/>
      <c r="F628" s="989"/>
    </row>
    <row r="629" spans="1:6" ht="25.5">
      <c r="A629" s="854"/>
      <c r="B629" s="904" t="s">
        <v>864</v>
      </c>
      <c r="D629" s="860"/>
      <c r="E629" s="78"/>
      <c r="F629" s="989"/>
    </row>
    <row r="630" spans="1:6" ht="27" customHeight="1">
      <c r="A630" s="854"/>
      <c r="B630" s="904" t="s">
        <v>865</v>
      </c>
      <c r="D630" s="860"/>
      <c r="E630" s="78"/>
      <c r="F630" s="989"/>
    </row>
    <row r="631" spans="1:6" ht="67.5" customHeight="1">
      <c r="A631" s="854"/>
      <c r="B631" s="904" t="s">
        <v>866</v>
      </c>
      <c r="C631" s="859" t="s">
        <v>93</v>
      </c>
      <c r="D631" s="860">
        <v>6</v>
      </c>
      <c r="E631" s="78"/>
      <c r="F631" s="989">
        <f>D631*E631</f>
        <v>0</v>
      </c>
    </row>
    <row r="632" spans="1:6">
      <c r="A632" s="854"/>
      <c r="B632" s="904"/>
      <c r="D632" s="860"/>
      <c r="E632" s="78"/>
      <c r="F632" s="989"/>
    </row>
    <row r="633" spans="1:6">
      <c r="A633" s="854" t="s">
        <v>635</v>
      </c>
      <c r="B633" s="844" t="s">
        <v>630</v>
      </c>
      <c r="D633" s="860"/>
      <c r="E633" s="78"/>
      <c r="F633" s="989"/>
    </row>
    <row r="634" spans="1:6" ht="316.5" customHeight="1">
      <c r="A634" s="854"/>
      <c r="B634" s="904" t="s">
        <v>632</v>
      </c>
      <c r="C634" s="859" t="s">
        <v>93</v>
      </c>
      <c r="D634" s="860">
        <v>1</v>
      </c>
      <c r="E634" s="78"/>
      <c r="F634" s="989">
        <f>D634*E634</f>
        <v>0</v>
      </c>
    </row>
    <row r="635" spans="1:6" ht="25.5">
      <c r="A635" s="854"/>
      <c r="B635" s="904" t="s">
        <v>631</v>
      </c>
      <c r="C635" s="859" t="s">
        <v>93</v>
      </c>
      <c r="D635" s="860">
        <v>7</v>
      </c>
      <c r="E635" s="78"/>
      <c r="F635" s="989">
        <f>D635*E635</f>
        <v>0</v>
      </c>
    </row>
    <row r="636" spans="1:6">
      <c r="A636" s="854"/>
      <c r="B636" s="904"/>
      <c r="D636" s="860"/>
      <c r="E636" s="78"/>
      <c r="F636" s="989"/>
    </row>
    <row r="637" spans="1:6">
      <c r="A637" s="854"/>
      <c r="B637" s="904" t="s">
        <v>863</v>
      </c>
      <c r="D637" s="860"/>
      <c r="E637" s="78"/>
      <c r="F637" s="989"/>
    </row>
    <row r="638" spans="1:6" ht="25.5">
      <c r="A638" s="854"/>
      <c r="B638" s="904" t="s">
        <v>864</v>
      </c>
      <c r="D638" s="860"/>
      <c r="E638" s="78"/>
      <c r="F638" s="989"/>
    </row>
    <row r="639" spans="1:6" ht="31.5" customHeight="1">
      <c r="A639" s="854"/>
      <c r="B639" s="904" t="s">
        <v>865</v>
      </c>
      <c r="D639" s="860"/>
      <c r="E639" s="78"/>
      <c r="F639" s="989"/>
    </row>
    <row r="640" spans="1:6" ht="66.75" customHeight="1">
      <c r="A640" s="854"/>
      <c r="B640" s="904" t="s">
        <v>866</v>
      </c>
      <c r="C640" s="859" t="s">
        <v>93</v>
      </c>
      <c r="D640" s="860">
        <v>6</v>
      </c>
      <c r="E640" s="78"/>
      <c r="F640" s="989">
        <f>D640*E640</f>
        <v>0</v>
      </c>
    </row>
    <row r="641" spans="1:6">
      <c r="A641" s="854"/>
      <c r="B641" s="904"/>
      <c r="D641" s="860"/>
      <c r="E641" s="78"/>
      <c r="F641" s="989"/>
    </row>
    <row r="642" spans="1:6">
      <c r="A642" s="854" t="s">
        <v>616</v>
      </c>
      <c r="B642" s="844" t="s">
        <v>636</v>
      </c>
      <c r="D642" s="860"/>
      <c r="E642" s="78"/>
      <c r="F642" s="989"/>
    </row>
    <row r="643" spans="1:6" ht="315.75" customHeight="1">
      <c r="A643" s="854"/>
      <c r="B643" s="904" t="s">
        <v>633</v>
      </c>
      <c r="C643" s="859" t="s">
        <v>93</v>
      </c>
      <c r="D643" s="860">
        <v>1</v>
      </c>
      <c r="E643" s="78"/>
      <c r="F643" s="989">
        <f>D643*E643</f>
        <v>0</v>
      </c>
    </row>
    <row r="644" spans="1:6">
      <c r="A644" s="854"/>
      <c r="B644" s="904" t="s">
        <v>634</v>
      </c>
      <c r="C644" s="859" t="s">
        <v>93</v>
      </c>
      <c r="D644" s="860">
        <v>6</v>
      </c>
      <c r="E644" s="78"/>
      <c r="F644" s="989">
        <f>D644*E644</f>
        <v>0</v>
      </c>
    </row>
    <row r="645" spans="1:6">
      <c r="A645" s="854"/>
      <c r="B645" s="904"/>
      <c r="D645" s="860"/>
      <c r="E645" s="78"/>
      <c r="F645" s="989"/>
    </row>
    <row r="646" spans="1:6">
      <c r="A646" s="854" t="s">
        <v>94</v>
      </c>
      <c r="B646" s="844" t="s">
        <v>644</v>
      </c>
      <c r="D646" s="860"/>
      <c r="E646" s="78"/>
      <c r="F646" s="989"/>
    </row>
    <row r="647" spans="1:6" ht="30.75" customHeight="1">
      <c r="A647" s="854"/>
      <c r="B647" s="844" t="s">
        <v>642</v>
      </c>
      <c r="D647" s="860"/>
      <c r="E647" s="78"/>
      <c r="F647" s="989"/>
    </row>
    <row r="648" spans="1:6">
      <c r="A648" s="854"/>
      <c r="B648" s="904" t="s">
        <v>641</v>
      </c>
      <c r="D648" s="860"/>
      <c r="E648" s="78"/>
      <c r="F648" s="989"/>
    </row>
    <row r="649" spans="1:6" ht="379.5" customHeight="1">
      <c r="A649" s="854"/>
      <c r="B649" s="904" t="s">
        <v>649</v>
      </c>
      <c r="D649" s="860"/>
      <c r="E649" s="78"/>
      <c r="F649" s="989"/>
    </row>
    <row r="650" spans="1:6">
      <c r="A650" s="854"/>
      <c r="B650" s="904" t="s">
        <v>643</v>
      </c>
      <c r="C650" s="859" t="s">
        <v>93</v>
      </c>
      <c r="D650" s="860">
        <v>2</v>
      </c>
      <c r="E650" s="78"/>
      <c r="F650" s="989">
        <f>D650*E650</f>
        <v>0</v>
      </c>
    </row>
    <row r="651" spans="1:6">
      <c r="A651" s="854"/>
      <c r="B651" s="904"/>
      <c r="D651" s="860"/>
      <c r="E651" s="78"/>
      <c r="F651" s="989"/>
    </row>
    <row r="652" spans="1:6">
      <c r="A652" s="854"/>
      <c r="B652" s="857"/>
      <c r="D652" s="860"/>
      <c r="E652" s="78"/>
      <c r="F652" s="989"/>
    </row>
    <row r="653" spans="1:6">
      <c r="A653" s="889"/>
      <c r="B653" s="906" t="s">
        <v>506</v>
      </c>
      <c r="C653" s="891"/>
      <c r="D653" s="892"/>
      <c r="E653" s="91"/>
      <c r="F653" s="996"/>
    </row>
    <row r="654" spans="1:6">
      <c r="A654" s="854"/>
      <c r="B654" s="857"/>
      <c r="D654" s="860"/>
      <c r="E654" s="78"/>
      <c r="F654" s="989"/>
    </row>
    <row r="655" spans="1:6" ht="68.25" customHeight="1">
      <c r="A655" s="854">
        <v>3</v>
      </c>
      <c r="B655" s="851" t="s">
        <v>982</v>
      </c>
      <c r="C655" s="856"/>
      <c r="D655" s="856"/>
      <c r="E655" s="18"/>
      <c r="F655" s="856"/>
    </row>
    <row r="656" spans="1:6">
      <c r="A656" s="854"/>
      <c r="B656" s="851" t="s">
        <v>508</v>
      </c>
      <c r="C656" s="856"/>
      <c r="D656" s="856"/>
      <c r="E656" s="18"/>
      <c r="F656" s="856"/>
    </row>
    <row r="657" spans="1:6" ht="147" customHeight="1">
      <c r="A657" s="854"/>
      <c r="B657" s="924" t="s">
        <v>942</v>
      </c>
      <c r="C657" s="856"/>
      <c r="D657" s="856"/>
      <c r="E657" s="18"/>
      <c r="F657" s="856"/>
    </row>
    <row r="658" spans="1:6" ht="25.5">
      <c r="A658" s="854" t="s">
        <v>83</v>
      </c>
      <c r="B658" s="851" t="s">
        <v>940</v>
      </c>
      <c r="C658" s="856"/>
      <c r="D658" s="856"/>
      <c r="E658" s="18"/>
      <c r="F658" s="856"/>
    </row>
    <row r="659" spans="1:6" ht="146.25" customHeight="1">
      <c r="A659" s="854"/>
      <c r="B659" s="857" t="s">
        <v>983</v>
      </c>
      <c r="C659" s="859" t="s">
        <v>93</v>
      </c>
      <c r="D659" s="860">
        <v>9</v>
      </c>
      <c r="E659" s="78"/>
      <c r="F659" s="989">
        <f>D659*E659</f>
        <v>0</v>
      </c>
    </row>
    <row r="660" spans="1:6">
      <c r="A660" s="854" t="s">
        <v>84</v>
      </c>
      <c r="B660" s="851" t="s">
        <v>938</v>
      </c>
      <c r="C660" s="856"/>
      <c r="D660" s="856"/>
      <c r="E660" s="18"/>
      <c r="F660" s="856"/>
    </row>
    <row r="661" spans="1:6" ht="146.25" customHeight="1">
      <c r="A661" s="854"/>
      <c r="B661" s="857" t="s">
        <v>941</v>
      </c>
      <c r="C661" s="859" t="s">
        <v>93</v>
      </c>
      <c r="D661" s="860">
        <v>3</v>
      </c>
      <c r="E661" s="78"/>
      <c r="F661" s="989">
        <f>D661*E661</f>
        <v>0</v>
      </c>
    </row>
    <row r="662" spans="1:6">
      <c r="A662" s="854" t="s">
        <v>85</v>
      </c>
      <c r="B662" s="901" t="s">
        <v>939</v>
      </c>
      <c r="D662" s="860"/>
      <c r="E662" s="78"/>
      <c r="F662" s="989"/>
    </row>
    <row r="663" spans="1:6" ht="106.5" customHeight="1">
      <c r="A663" s="854"/>
      <c r="B663" s="857" t="s">
        <v>984</v>
      </c>
      <c r="C663" s="859" t="s">
        <v>93</v>
      </c>
      <c r="D663" s="860">
        <v>1</v>
      </c>
      <c r="E663" s="78"/>
      <c r="F663" s="989">
        <f>D663*E663</f>
        <v>0</v>
      </c>
    </row>
    <row r="664" spans="1:6">
      <c r="A664" s="854"/>
      <c r="B664" s="924"/>
      <c r="C664" s="856"/>
      <c r="D664" s="856"/>
      <c r="E664" s="18"/>
      <c r="F664" s="856"/>
    </row>
    <row r="665" spans="1:6" ht="57" customHeight="1">
      <c r="A665" s="854">
        <v>4</v>
      </c>
      <c r="B665" s="901" t="s">
        <v>511</v>
      </c>
      <c r="D665" s="860"/>
      <c r="E665" s="78"/>
      <c r="F665" s="989"/>
    </row>
    <row r="666" spans="1:6">
      <c r="A666" s="854"/>
      <c r="B666" s="901" t="s">
        <v>508</v>
      </c>
      <c r="D666" s="860"/>
      <c r="E666" s="78"/>
      <c r="F666" s="989"/>
    </row>
    <row r="667" spans="1:6" ht="171.75" customHeight="1">
      <c r="A667" s="854"/>
      <c r="B667" s="924" t="s">
        <v>517</v>
      </c>
      <c r="C667" s="856"/>
      <c r="D667" s="856"/>
      <c r="E667" s="18"/>
      <c r="F667" s="856"/>
    </row>
    <row r="668" spans="1:6">
      <c r="A668" s="854"/>
      <c r="B668" s="851" t="s">
        <v>509</v>
      </c>
      <c r="C668" s="856"/>
      <c r="D668" s="856"/>
      <c r="E668" s="18"/>
      <c r="F668" s="856"/>
    </row>
    <row r="669" spans="1:6" ht="79.5" customHeight="1">
      <c r="A669" s="854"/>
      <c r="B669" s="857" t="s">
        <v>512</v>
      </c>
      <c r="C669" s="859" t="s">
        <v>93</v>
      </c>
      <c r="D669" s="860">
        <v>2</v>
      </c>
      <c r="E669" s="78"/>
      <c r="F669" s="989">
        <f>D669*E669</f>
        <v>0</v>
      </c>
    </row>
    <row r="670" spans="1:6">
      <c r="A670" s="854"/>
      <c r="B670" s="857"/>
      <c r="D670" s="860"/>
      <c r="E670" s="78"/>
      <c r="F670" s="989"/>
    </row>
    <row r="671" spans="1:6" ht="53.25" customHeight="1">
      <c r="A671" s="854">
        <v>5</v>
      </c>
      <c r="B671" s="901" t="s">
        <v>510</v>
      </c>
      <c r="D671" s="860"/>
      <c r="E671" s="78"/>
      <c r="F671" s="989"/>
    </row>
    <row r="672" spans="1:6">
      <c r="A672" s="854"/>
      <c r="B672" s="901" t="s">
        <v>508</v>
      </c>
      <c r="D672" s="860"/>
      <c r="E672" s="78"/>
      <c r="F672" s="989"/>
    </row>
    <row r="673" spans="1:6" ht="159" customHeight="1">
      <c r="A673" s="854"/>
      <c r="B673" s="857" t="s">
        <v>516</v>
      </c>
      <c r="D673" s="860"/>
      <c r="E673" s="78"/>
      <c r="F673" s="989"/>
    </row>
    <row r="674" spans="1:6">
      <c r="A674" s="854"/>
      <c r="B674" s="851" t="s">
        <v>509</v>
      </c>
      <c r="D674" s="860"/>
      <c r="E674" s="78"/>
      <c r="F674" s="989"/>
    </row>
    <row r="675" spans="1:6" ht="57" customHeight="1">
      <c r="A675" s="854"/>
      <c r="B675" s="857" t="s">
        <v>515</v>
      </c>
      <c r="C675" s="859" t="s">
        <v>93</v>
      </c>
      <c r="D675" s="860">
        <v>1</v>
      </c>
      <c r="E675" s="78"/>
      <c r="F675" s="989">
        <f>D675*E675</f>
        <v>0</v>
      </c>
    </row>
    <row r="676" spans="1:6">
      <c r="A676" s="854"/>
      <c r="B676" s="901"/>
      <c r="D676" s="860"/>
      <c r="E676" s="78"/>
      <c r="F676" s="989"/>
    </row>
    <row r="677" spans="1:6" ht="66" customHeight="1">
      <c r="A677" s="854">
        <v>6</v>
      </c>
      <c r="B677" s="901" t="s">
        <v>518</v>
      </c>
      <c r="D677" s="860"/>
      <c r="E677" s="78"/>
      <c r="F677" s="989"/>
    </row>
    <row r="678" spans="1:6">
      <c r="A678" s="854"/>
      <c r="B678" s="901" t="s">
        <v>508</v>
      </c>
      <c r="D678" s="860"/>
      <c r="E678" s="78"/>
      <c r="F678" s="989"/>
    </row>
    <row r="679" spans="1:6" ht="174.75" customHeight="1">
      <c r="A679" s="854"/>
      <c r="B679" s="857" t="s">
        <v>514</v>
      </c>
      <c r="D679" s="860"/>
      <c r="E679" s="78"/>
      <c r="F679" s="989"/>
    </row>
    <row r="680" spans="1:6">
      <c r="A680" s="854"/>
      <c r="B680" s="851" t="s">
        <v>945</v>
      </c>
      <c r="D680" s="860"/>
      <c r="E680" s="78"/>
      <c r="F680" s="989"/>
    </row>
    <row r="681" spans="1:6" ht="134.25" customHeight="1">
      <c r="A681" s="854"/>
      <c r="B681" s="857" t="s">
        <v>948</v>
      </c>
      <c r="C681" s="859" t="s">
        <v>93</v>
      </c>
      <c r="D681" s="860">
        <v>3</v>
      </c>
      <c r="E681" s="78"/>
      <c r="F681" s="989">
        <f>D681*E681</f>
        <v>0</v>
      </c>
    </row>
    <row r="682" spans="1:6">
      <c r="A682" s="854"/>
      <c r="B682" s="851" t="s">
        <v>946</v>
      </c>
      <c r="D682" s="860"/>
      <c r="E682" s="78"/>
      <c r="F682" s="989"/>
    </row>
    <row r="683" spans="1:6" ht="93" customHeight="1">
      <c r="A683" s="854"/>
      <c r="B683" s="857" t="s">
        <v>947</v>
      </c>
      <c r="C683" s="859" t="s">
        <v>93</v>
      </c>
      <c r="D683" s="860">
        <v>3</v>
      </c>
      <c r="E683" s="78"/>
      <c r="F683" s="989">
        <f>D683*E683</f>
        <v>0</v>
      </c>
    </row>
    <row r="684" spans="1:6">
      <c r="A684" s="854"/>
      <c r="B684" s="851" t="s">
        <v>944</v>
      </c>
      <c r="D684" s="860"/>
      <c r="E684" s="78"/>
      <c r="F684" s="989"/>
    </row>
    <row r="685" spans="1:6" ht="53.25" customHeight="1">
      <c r="A685" s="854"/>
      <c r="B685" s="857" t="s">
        <v>519</v>
      </c>
      <c r="C685" s="859" t="s">
        <v>93</v>
      </c>
      <c r="D685" s="860">
        <v>2</v>
      </c>
      <c r="E685" s="78"/>
      <c r="F685" s="989">
        <f>D685*E685</f>
        <v>0</v>
      </c>
    </row>
    <row r="686" spans="1:6">
      <c r="A686" s="854"/>
      <c r="B686" s="901"/>
      <c r="D686" s="860"/>
      <c r="E686" s="78"/>
      <c r="F686" s="989"/>
    </row>
    <row r="687" spans="1:6" ht="63.75" customHeight="1">
      <c r="A687" s="854">
        <v>7</v>
      </c>
      <c r="B687" s="901" t="s">
        <v>520</v>
      </c>
      <c r="D687" s="860"/>
      <c r="E687" s="78"/>
      <c r="F687" s="989"/>
    </row>
    <row r="688" spans="1:6">
      <c r="A688" s="854"/>
      <c r="B688" s="901" t="s">
        <v>508</v>
      </c>
      <c r="D688" s="860"/>
      <c r="E688" s="78"/>
      <c r="F688" s="989"/>
    </row>
    <row r="689" spans="1:6" ht="225" customHeight="1">
      <c r="A689" s="854"/>
      <c r="B689" s="857" t="s">
        <v>522</v>
      </c>
      <c r="D689" s="860"/>
      <c r="E689" s="78"/>
      <c r="F689" s="989"/>
    </row>
    <row r="690" spans="1:6">
      <c r="A690" s="854"/>
      <c r="B690" s="901" t="s">
        <v>509</v>
      </c>
      <c r="D690" s="860"/>
      <c r="E690" s="78"/>
      <c r="F690" s="989"/>
    </row>
    <row r="691" spans="1:6" ht="55.5" customHeight="1">
      <c r="A691" s="854"/>
      <c r="B691" s="857" t="s">
        <v>523</v>
      </c>
      <c r="C691" s="859" t="s">
        <v>93</v>
      </c>
      <c r="D691" s="860">
        <v>2</v>
      </c>
      <c r="E691" s="78"/>
      <c r="F691" s="989">
        <f>D691*E691</f>
        <v>0</v>
      </c>
    </row>
    <row r="692" spans="1:6">
      <c r="A692" s="854"/>
      <c r="B692" s="901"/>
      <c r="D692" s="860"/>
      <c r="E692" s="78"/>
      <c r="F692" s="989"/>
    </row>
    <row r="693" spans="1:6" ht="60.75" customHeight="1">
      <c r="A693" s="854">
        <v>8</v>
      </c>
      <c r="B693" s="901" t="s">
        <v>521</v>
      </c>
      <c r="D693" s="860"/>
      <c r="E693" s="78"/>
      <c r="F693" s="989"/>
    </row>
    <row r="694" spans="1:6">
      <c r="A694" s="854"/>
      <c r="B694" s="901" t="s">
        <v>508</v>
      </c>
      <c r="D694" s="860"/>
      <c r="E694" s="78"/>
      <c r="F694" s="989"/>
    </row>
    <row r="695" spans="1:6" ht="250.5" customHeight="1">
      <c r="A695" s="854"/>
      <c r="B695" s="857" t="s">
        <v>529</v>
      </c>
      <c r="D695" s="860"/>
      <c r="E695" s="78"/>
      <c r="F695" s="989"/>
    </row>
    <row r="696" spans="1:6">
      <c r="A696" s="854"/>
      <c r="B696" s="901" t="s">
        <v>509</v>
      </c>
      <c r="D696" s="860"/>
      <c r="E696" s="78"/>
      <c r="F696" s="989"/>
    </row>
    <row r="697" spans="1:6" ht="92.25" customHeight="1">
      <c r="A697" s="854"/>
      <c r="B697" s="857" t="s">
        <v>524</v>
      </c>
      <c r="C697" s="859" t="s">
        <v>93</v>
      </c>
      <c r="D697" s="860">
        <v>2</v>
      </c>
      <c r="E697" s="78"/>
      <c r="F697" s="989">
        <f>D697*E697</f>
        <v>0</v>
      </c>
    </row>
    <row r="698" spans="1:6">
      <c r="A698" s="854"/>
      <c r="B698" s="901"/>
      <c r="D698" s="860"/>
      <c r="E698" s="78"/>
      <c r="F698" s="989"/>
    </row>
    <row r="699" spans="1:6" ht="69" customHeight="1">
      <c r="A699" s="854">
        <v>9</v>
      </c>
      <c r="B699" s="901" t="s">
        <v>525</v>
      </c>
      <c r="D699" s="860"/>
      <c r="E699" s="78"/>
      <c r="F699" s="989"/>
    </row>
    <row r="700" spans="1:6">
      <c r="A700" s="854"/>
      <c r="B700" s="901" t="s">
        <v>508</v>
      </c>
      <c r="D700" s="860"/>
      <c r="E700" s="78"/>
      <c r="F700" s="989"/>
    </row>
    <row r="701" spans="1:6" ht="197.25" customHeight="1">
      <c r="A701" s="854"/>
      <c r="B701" s="857" t="s">
        <v>526</v>
      </c>
      <c r="D701" s="860"/>
      <c r="E701" s="78"/>
      <c r="F701" s="989"/>
    </row>
    <row r="702" spans="1:6">
      <c r="A702" s="854"/>
      <c r="B702" s="901" t="s">
        <v>509</v>
      </c>
      <c r="D702" s="860"/>
      <c r="E702" s="78"/>
      <c r="F702" s="989"/>
    </row>
    <row r="703" spans="1:6" ht="57" customHeight="1">
      <c r="A703" s="854"/>
      <c r="B703" s="857" t="s">
        <v>527</v>
      </c>
      <c r="C703" s="859" t="s">
        <v>93</v>
      </c>
      <c r="D703" s="860">
        <v>2</v>
      </c>
      <c r="E703" s="78"/>
      <c r="F703" s="989">
        <f>D703*E703</f>
        <v>0</v>
      </c>
    </row>
    <row r="704" spans="1:6">
      <c r="A704" s="854"/>
      <c r="B704" s="901"/>
      <c r="D704" s="860"/>
      <c r="E704" s="78"/>
      <c r="F704" s="989"/>
    </row>
    <row r="705" spans="1:6" ht="65.25" customHeight="1">
      <c r="A705" s="854">
        <v>10</v>
      </c>
      <c r="B705" s="901" t="s">
        <v>949</v>
      </c>
      <c r="D705" s="860"/>
      <c r="E705" s="78"/>
      <c r="F705" s="989"/>
    </row>
    <row r="706" spans="1:6">
      <c r="A706" s="854"/>
      <c r="B706" s="901" t="s">
        <v>508</v>
      </c>
      <c r="D706" s="860"/>
      <c r="E706" s="78"/>
      <c r="F706" s="989"/>
    </row>
    <row r="707" spans="1:6" ht="355.5" customHeight="1">
      <c r="A707" s="854"/>
      <c r="B707" s="857" t="s">
        <v>950</v>
      </c>
      <c r="C707" s="859" t="s">
        <v>93</v>
      </c>
      <c r="D707" s="860">
        <v>3</v>
      </c>
      <c r="E707" s="78"/>
      <c r="F707" s="989">
        <f>D707*E707</f>
        <v>0</v>
      </c>
    </row>
    <row r="708" spans="1:6">
      <c r="A708" s="854"/>
      <c r="B708" s="857"/>
      <c r="D708" s="860"/>
      <c r="E708" s="78"/>
      <c r="F708" s="989"/>
    </row>
    <row r="709" spans="1:6" ht="63.75" customHeight="1">
      <c r="A709" s="854">
        <v>11</v>
      </c>
      <c r="B709" s="901" t="s">
        <v>528</v>
      </c>
      <c r="D709" s="860"/>
      <c r="E709" s="78"/>
      <c r="F709" s="989"/>
    </row>
    <row r="710" spans="1:6">
      <c r="A710" s="854"/>
      <c r="B710" s="901" t="s">
        <v>508</v>
      </c>
      <c r="D710" s="860"/>
      <c r="E710" s="78"/>
      <c r="F710" s="989"/>
    </row>
    <row r="711" spans="1:6" ht="253.5" customHeight="1">
      <c r="A711" s="854"/>
      <c r="B711" s="857" t="s">
        <v>530</v>
      </c>
      <c r="D711" s="860"/>
      <c r="E711" s="78"/>
      <c r="F711" s="989"/>
    </row>
    <row r="712" spans="1:6">
      <c r="A712" s="854"/>
      <c r="B712" s="901" t="s">
        <v>509</v>
      </c>
      <c r="D712" s="860"/>
      <c r="E712" s="78"/>
      <c r="F712" s="989"/>
    </row>
    <row r="713" spans="1:6" ht="81" customHeight="1">
      <c r="A713" s="854"/>
      <c r="B713" s="857" t="s">
        <v>531</v>
      </c>
      <c r="C713" s="859" t="s">
        <v>93</v>
      </c>
      <c r="D713" s="860">
        <v>1</v>
      </c>
      <c r="E713" s="78"/>
      <c r="F713" s="989">
        <f>D713*E713</f>
        <v>0</v>
      </c>
    </row>
    <row r="714" spans="1:6" ht="12.75" customHeight="1">
      <c r="A714" s="854"/>
      <c r="B714" s="857"/>
      <c r="D714" s="860"/>
      <c r="E714" s="78"/>
      <c r="F714" s="989"/>
    </row>
    <row r="715" spans="1:6" ht="51.75" customHeight="1">
      <c r="A715" s="854">
        <v>12</v>
      </c>
      <c r="B715" s="901" t="s">
        <v>1030</v>
      </c>
      <c r="D715" s="860"/>
      <c r="E715" s="78"/>
      <c r="F715" s="989"/>
    </row>
    <row r="716" spans="1:6" ht="277.5" customHeight="1">
      <c r="A716" s="854"/>
      <c r="B716" s="857" t="s">
        <v>1031</v>
      </c>
      <c r="C716" s="859" t="s">
        <v>93</v>
      </c>
      <c r="D716" s="860">
        <v>1</v>
      </c>
      <c r="E716" s="78"/>
      <c r="F716" s="989">
        <f>D716*E716</f>
        <v>0</v>
      </c>
    </row>
    <row r="717" spans="1:6" ht="12.75" customHeight="1">
      <c r="A717" s="854"/>
      <c r="B717" s="901"/>
      <c r="D717" s="860"/>
      <c r="E717" s="78"/>
      <c r="F717" s="989"/>
    </row>
    <row r="718" spans="1:6" ht="55.5" customHeight="1">
      <c r="A718" s="854">
        <v>13</v>
      </c>
      <c r="B718" s="901" t="s">
        <v>958</v>
      </c>
      <c r="D718" s="860"/>
      <c r="E718" s="78"/>
      <c r="F718" s="989"/>
    </row>
    <row r="719" spans="1:6">
      <c r="A719" s="854"/>
      <c r="B719" s="901" t="s">
        <v>508</v>
      </c>
      <c r="D719" s="860"/>
      <c r="E719" s="78"/>
      <c r="F719" s="989"/>
    </row>
    <row r="720" spans="1:6" ht="306">
      <c r="A720" s="854"/>
      <c r="B720" s="857" t="s">
        <v>957</v>
      </c>
      <c r="D720" s="860"/>
      <c r="E720" s="78"/>
      <c r="F720" s="989"/>
    </row>
    <row r="721" spans="1:6" ht="382.5">
      <c r="A721" s="854"/>
      <c r="B721" s="901" t="s">
        <v>959</v>
      </c>
      <c r="C721" s="856"/>
      <c r="D721" s="856"/>
      <c r="E721" s="18"/>
      <c r="F721" s="856"/>
    </row>
    <row r="722" spans="1:6" ht="25.5">
      <c r="A722" s="854"/>
      <c r="B722" s="857" t="s">
        <v>960</v>
      </c>
      <c r="C722" s="859" t="s">
        <v>30</v>
      </c>
      <c r="D722" s="860">
        <v>1</v>
      </c>
      <c r="E722" s="78"/>
      <c r="F722" s="989">
        <f>D722*E722</f>
        <v>0</v>
      </c>
    </row>
    <row r="723" spans="1:6">
      <c r="A723" s="854"/>
      <c r="B723" s="901"/>
      <c r="D723" s="860"/>
      <c r="E723" s="78"/>
      <c r="F723" s="989"/>
    </row>
    <row r="724" spans="1:6" ht="57" customHeight="1">
      <c r="A724" s="854">
        <v>14</v>
      </c>
      <c r="B724" s="901" t="s">
        <v>534</v>
      </c>
      <c r="D724" s="860"/>
      <c r="E724" s="78"/>
      <c r="F724" s="989"/>
    </row>
    <row r="725" spans="1:6">
      <c r="A725" s="854"/>
      <c r="B725" s="901" t="s">
        <v>508</v>
      </c>
      <c r="D725" s="860"/>
      <c r="E725" s="78"/>
      <c r="F725" s="989"/>
    </row>
    <row r="726" spans="1:6" ht="198" customHeight="1">
      <c r="A726" s="854"/>
      <c r="B726" s="857" t="s">
        <v>532</v>
      </c>
      <c r="D726" s="860"/>
      <c r="E726" s="78"/>
      <c r="F726" s="989"/>
    </row>
    <row r="727" spans="1:6">
      <c r="A727" s="854"/>
      <c r="B727" s="901" t="s">
        <v>509</v>
      </c>
      <c r="D727" s="860"/>
      <c r="E727" s="78"/>
      <c r="F727" s="989"/>
    </row>
    <row r="728" spans="1:6" ht="54" customHeight="1">
      <c r="A728" s="854"/>
      <c r="B728" s="857" t="s">
        <v>533</v>
      </c>
      <c r="C728" s="859" t="s">
        <v>93</v>
      </c>
      <c r="D728" s="860">
        <v>1</v>
      </c>
      <c r="E728" s="78"/>
      <c r="F728" s="989">
        <f>D728*E728</f>
        <v>0</v>
      </c>
    </row>
    <row r="729" spans="1:6">
      <c r="A729" s="854"/>
      <c r="B729" s="857"/>
      <c r="D729" s="860"/>
      <c r="E729" s="78"/>
      <c r="F729" s="989"/>
    </row>
    <row r="730" spans="1:6" ht="25.5">
      <c r="A730" s="889"/>
      <c r="B730" s="906" t="s">
        <v>535</v>
      </c>
      <c r="C730" s="891"/>
      <c r="D730" s="892"/>
      <c r="E730" s="91"/>
      <c r="F730" s="996"/>
    </row>
    <row r="731" spans="1:6">
      <c r="A731" s="854"/>
      <c r="B731" s="857"/>
      <c r="D731" s="860"/>
      <c r="E731" s="78"/>
      <c r="F731" s="989"/>
    </row>
    <row r="732" spans="1:6" ht="56.25" customHeight="1">
      <c r="A732" s="854">
        <v>15</v>
      </c>
      <c r="B732" s="901" t="s">
        <v>538</v>
      </c>
      <c r="D732" s="860"/>
      <c r="E732" s="78"/>
      <c r="F732" s="989"/>
    </row>
    <row r="733" spans="1:6">
      <c r="A733" s="854"/>
      <c r="B733" s="901" t="s">
        <v>508</v>
      </c>
      <c r="D733" s="860"/>
      <c r="E733" s="78"/>
      <c r="F733" s="989"/>
    </row>
    <row r="734" spans="1:6" ht="145.5" customHeight="1">
      <c r="A734" s="854"/>
      <c r="B734" s="857" t="s">
        <v>536</v>
      </c>
      <c r="D734" s="860"/>
      <c r="E734" s="78"/>
      <c r="F734" s="989"/>
    </row>
    <row r="735" spans="1:6">
      <c r="A735" s="854"/>
      <c r="B735" s="901" t="s">
        <v>544</v>
      </c>
      <c r="D735" s="860"/>
      <c r="E735" s="78"/>
      <c r="F735" s="989"/>
    </row>
    <row r="736" spans="1:6" ht="94.5" customHeight="1">
      <c r="A736" s="854"/>
      <c r="B736" s="857" t="s">
        <v>537</v>
      </c>
      <c r="C736" s="859" t="s">
        <v>93</v>
      </c>
      <c r="D736" s="860">
        <v>3</v>
      </c>
      <c r="E736" s="78"/>
      <c r="F736" s="989">
        <f>D736*E736</f>
        <v>0</v>
      </c>
    </row>
    <row r="737" spans="1:6">
      <c r="A737" s="854"/>
      <c r="B737" s="857"/>
      <c r="D737" s="860"/>
      <c r="E737" s="78"/>
      <c r="F737" s="989"/>
    </row>
    <row r="738" spans="1:6" ht="57.75" customHeight="1">
      <c r="A738" s="854">
        <v>16</v>
      </c>
      <c r="B738" s="901" t="s">
        <v>540</v>
      </c>
      <c r="D738" s="860"/>
      <c r="E738" s="78"/>
      <c r="F738" s="989"/>
    </row>
    <row r="739" spans="1:6">
      <c r="A739" s="854"/>
      <c r="B739" s="901" t="s">
        <v>508</v>
      </c>
      <c r="D739" s="860"/>
      <c r="E739" s="78"/>
      <c r="F739" s="989"/>
    </row>
    <row r="740" spans="1:6" ht="107.25" customHeight="1">
      <c r="A740" s="854"/>
      <c r="B740" s="857" t="s">
        <v>539</v>
      </c>
      <c r="D740" s="860"/>
      <c r="E740" s="78"/>
      <c r="F740" s="989"/>
    </row>
    <row r="741" spans="1:6">
      <c r="A741" s="854"/>
      <c r="B741" s="901" t="s">
        <v>544</v>
      </c>
      <c r="D741" s="860"/>
      <c r="E741" s="78"/>
      <c r="F741" s="989"/>
    </row>
    <row r="742" spans="1:6" ht="106.5" customHeight="1">
      <c r="A742" s="854"/>
      <c r="B742" s="857" t="s">
        <v>943</v>
      </c>
      <c r="C742" s="859" t="s">
        <v>93</v>
      </c>
      <c r="D742" s="860">
        <v>1</v>
      </c>
      <c r="E742" s="78"/>
      <c r="F742" s="989">
        <f>D742*E742</f>
        <v>0</v>
      </c>
    </row>
    <row r="743" spans="1:6">
      <c r="A743" s="854"/>
      <c r="B743" s="857"/>
      <c r="D743" s="860"/>
      <c r="E743" s="78"/>
      <c r="F743" s="989"/>
    </row>
    <row r="744" spans="1:6" ht="53.25" customHeight="1">
      <c r="A744" s="854">
        <v>17</v>
      </c>
      <c r="B744" s="901" t="s">
        <v>541</v>
      </c>
      <c r="D744" s="860"/>
      <c r="E744" s="78"/>
      <c r="F744" s="989"/>
    </row>
    <row r="745" spans="1:6">
      <c r="A745" s="854"/>
      <c r="B745" s="901" t="s">
        <v>508</v>
      </c>
      <c r="D745" s="860"/>
      <c r="E745" s="78"/>
      <c r="F745" s="989"/>
    </row>
    <row r="746" spans="1:6" ht="148.5" customHeight="1">
      <c r="A746" s="854"/>
      <c r="B746" s="857" t="s">
        <v>543</v>
      </c>
      <c r="D746" s="860"/>
      <c r="E746" s="78"/>
      <c r="F746" s="989"/>
    </row>
    <row r="747" spans="1:6">
      <c r="A747" s="854"/>
      <c r="B747" s="901" t="s">
        <v>544</v>
      </c>
      <c r="C747" s="856"/>
      <c r="D747" s="856"/>
      <c r="E747" s="18"/>
      <c r="F747" s="856"/>
    </row>
    <row r="748" spans="1:6" ht="81.75" customHeight="1">
      <c r="A748" s="854"/>
      <c r="B748" s="857" t="s">
        <v>545</v>
      </c>
      <c r="C748" s="859" t="s">
        <v>93</v>
      </c>
      <c r="D748" s="860">
        <v>1</v>
      </c>
      <c r="E748" s="78"/>
      <c r="F748" s="989">
        <f>D748*E748</f>
        <v>0</v>
      </c>
    </row>
    <row r="749" spans="1:6">
      <c r="A749" s="854"/>
      <c r="B749" s="857"/>
      <c r="D749" s="860"/>
      <c r="E749" s="78"/>
      <c r="F749" s="989"/>
    </row>
    <row r="750" spans="1:6" ht="54.75" customHeight="1">
      <c r="A750" s="854">
        <v>18</v>
      </c>
      <c r="B750" s="901" t="s">
        <v>542</v>
      </c>
      <c r="D750" s="860"/>
      <c r="E750" s="78"/>
      <c r="F750" s="989"/>
    </row>
    <row r="751" spans="1:6">
      <c r="A751" s="854"/>
      <c r="B751" s="901" t="s">
        <v>508</v>
      </c>
      <c r="D751" s="860"/>
      <c r="E751" s="78"/>
      <c r="F751" s="989"/>
    </row>
    <row r="752" spans="1:6" ht="145.5" customHeight="1">
      <c r="A752" s="854"/>
      <c r="B752" s="857" t="s">
        <v>543</v>
      </c>
      <c r="D752" s="860"/>
      <c r="E752" s="78"/>
      <c r="F752" s="989"/>
    </row>
    <row r="753" spans="1:6">
      <c r="A753" s="854"/>
      <c r="B753" s="901" t="s">
        <v>544</v>
      </c>
      <c r="C753" s="856"/>
      <c r="D753" s="856"/>
      <c r="E753" s="18"/>
      <c r="F753" s="856"/>
    </row>
    <row r="754" spans="1:6" ht="53.25" customHeight="1">
      <c r="A754" s="854"/>
      <c r="B754" s="857" t="s">
        <v>546</v>
      </c>
      <c r="D754" s="860"/>
      <c r="E754" s="78"/>
      <c r="F754" s="989"/>
    </row>
    <row r="755" spans="1:6" ht="51">
      <c r="A755" s="854"/>
      <c r="B755" s="857" t="s">
        <v>547</v>
      </c>
      <c r="C755" s="859" t="s">
        <v>93</v>
      </c>
      <c r="D755" s="860">
        <v>1</v>
      </c>
      <c r="E755" s="78"/>
      <c r="F755" s="989">
        <f>D755*E755</f>
        <v>0</v>
      </c>
    </row>
    <row r="756" spans="1:6" ht="51">
      <c r="A756" s="854"/>
      <c r="B756" s="857" t="s">
        <v>548</v>
      </c>
      <c r="C756" s="859" t="s">
        <v>93</v>
      </c>
      <c r="D756" s="860">
        <v>1</v>
      </c>
      <c r="E756" s="78"/>
      <c r="F756" s="989">
        <f>D756*E756</f>
        <v>0</v>
      </c>
    </row>
    <row r="757" spans="1:6">
      <c r="A757" s="854"/>
      <c r="B757" s="857"/>
      <c r="D757" s="860"/>
      <c r="E757" s="78"/>
      <c r="F757" s="989"/>
    </row>
    <row r="758" spans="1:6">
      <c r="A758" s="854"/>
      <c r="B758" s="857"/>
      <c r="D758" s="860"/>
      <c r="E758" s="78"/>
      <c r="F758" s="989"/>
    </row>
    <row r="759" spans="1:6">
      <c r="A759" s="889"/>
      <c r="B759" s="906" t="s">
        <v>240</v>
      </c>
      <c r="C759" s="891"/>
      <c r="D759" s="892"/>
      <c r="E759" s="91"/>
      <c r="F759" s="996"/>
    </row>
    <row r="760" spans="1:6">
      <c r="A760" s="854"/>
      <c r="B760" s="857"/>
      <c r="D760" s="860"/>
      <c r="E760" s="78"/>
      <c r="F760" s="989"/>
    </row>
    <row r="761" spans="1:6" ht="25.5">
      <c r="A761" s="854">
        <v>19</v>
      </c>
      <c r="B761" s="901" t="s">
        <v>549</v>
      </c>
      <c r="D761" s="860"/>
      <c r="E761" s="78"/>
      <c r="F761" s="989"/>
    </row>
    <row r="762" spans="1:6" ht="105" customHeight="1">
      <c r="A762" s="854"/>
      <c r="B762" s="857" t="s">
        <v>914</v>
      </c>
      <c r="C762" s="859" t="s">
        <v>123</v>
      </c>
      <c r="D762" s="860">
        <v>60</v>
      </c>
      <c r="E762" s="78"/>
      <c r="F762" s="989">
        <f>D762*E762</f>
        <v>0</v>
      </c>
    </row>
    <row r="763" spans="1:6">
      <c r="A763" s="854"/>
      <c r="B763" s="857"/>
      <c r="D763" s="860"/>
      <c r="E763" s="78"/>
      <c r="F763" s="989"/>
    </row>
    <row r="764" spans="1:6" ht="25.5">
      <c r="A764" s="854">
        <v>20</v>
      </c>
      <c r="B764" s="901" t="s">
        <v>985</v>
      </c>
      <c r="D764" s="860"/>
      <c r="E764" s="78"/>
      <c r="F764" s="989"/>
    </row>
    <row r="765" spans="1:6" ht="80.25" customHeight="1">
      <c r="A765" s="854"/>
      <c r="B765" s="857" t="s">
        <v>915</v>
      </c>
      <c r="C765" s="859" t="s">
        <v>123</v>
      </c>
      <c r="D765" s="860">
        <v>12.45</v>
      </c>
      <c r="E765" s="78"/>
      <c r="F765" s="989">
        <f>D765*E765</f>
        <v>0</v>
      </c>
    </row>
    <row r="766" spans="1:6">
      <c r="A766" s="854"/>
      <c r="B766" s="857"/>
      <c r="D766" s="860"/>
      <c r="E766" s="78"/>
      <c r="F766" s="989"/>
    </row>
    <row r="767" spans="1:6" ht="38.25" customHeight="1">
      <c r="A767" s="854">
        <v>21</v>
      </c>
      <c r="B767" s="857" t="s">
        <v>550</v>
      </c>
      <c r="D767" s="860"/>
      <c r="E767" s="78"/>
      <c r="F767" s="989"/>
    </row>
    <row r="768" spans="1:6">
      <c r="A768" s="854"/>
      <c r="B768" s="901" t="s">
        <v>508</v>
      </c>
      <c r="D768" s="860"/>
      <c r="E768" s="78"/>
      <c r="F768" s="989"/>
    </row>
    <row r="769" spans="1:6" ht="238.5" customHeight="1">
      <c r="A769" s="854"/>
      <c r="B769" s="857" t="s">
        <v>551</v>
      </c>
      <c r="D769" s="860"/>
      <c r="E769" s="78"/>
      <c r="F769" s="989"/>
    </row>
    <row r="770" spans="1:6">
      <c r="A770" s="854"/>
      <c r="B770" s="901" t="s">
        <v>544</v>
      </c>
      <c r="D770" s="860"/>
      <c r="E770" s="78"/>
      <c r="F770" s="989"/>
    </row>
    <row r="771" spans="1:6" ht="42.75" customHeight="1">
      <c r="A771" s="854"/>
      <c r="B771" s="901" t="s">
        <v>552</v>
      </c>
      <c r="C771" s="859" t="s">
        <v>30</v>
      </c>
      <c r="D771" s="860">
        <v>1</v>
      </c>
      <c r="E771" s="78"/>
      <c r="F771" s="989">
        <f>D771*E771</f>
        <v>0</v>
      </c>
    </row>
    <row r="772" spans="1:6" ht="42.75" customHeight="1">
      <c r="A772" s="854"/>
      <c r="B772" s="901" t="s">
        <v>553</v>
      </c>
      <c r="C772" s="859" t="s">
        <v>30</v>
      </c>
      <c r="D772" s="860">
        <v>1</v>
      </c>
      <c r="E772" s="78"/>
      <c r="F772" s="989">
        <f>D772*E772</f>
        <v>0</v>
      </c>
    </row>
    <row r="773" spans="1:6">
      <c r="A773" s="854"/>
      <c r="B773" s="901"/>
      <c r="D773" s="860"/>
      <c r="E773" s="78"/>
      <c r="F773" s="989"/>
    </row>
    <row r="774" spans="1:6">
      <c r="A774" s="875"/>
      <c r="B774" s="910" t="s">
        <v>659</v>
      </c>
      <c r="C774" s="877"/>
      <c r="D774" s="878"/>
      <c r="E774" s="89"/>
      <c r="F774" s="997">
        <f>SUM(F543:F773)</f>
        <v>0</v>
      </c>
    </row>
    <row r="776" spans="1:6">
      <c r="A776" s="839" t="s">
        <v>53</v>
      </c>
      <c r="B776" s="931" t="s">
        <v>330</v>
      </c>
      <c r="C776" s="841"/>
      <c r="D776" s="842"/>
      <c r="E776" s="578"/>
      <c r="F776" s="988"/>
    </row>
    <row r="777" spans="1:6">
      <c r="A777" s="843"/>
      <c r="B777" s="932"/>
      <c r="C777" s="845"/>
      <c r="D777" s="160"/>
      <c r="E777" s="74"/>
      <c r="F777" s="157"/>
    </row>
    <row r="778" spans="1:6">
      <c r="A778" s="846"/>
      <c r="B778" s="933" t="s">
        <v>52</v>
      </c>
      <c r="C778" s="848" t="s">
        <v>49</v>
      </c>
      <c r="D778" s="849" t="s">
        <v>50</v>
      </c>
      <c r="E778" s="76" t="s">
        <v>82</v>
      </c>
      <c r="F778" s="849" t="s">
        <v>51</v>
      </c>
    </row>
    <row r="779" spans="1:6">
      <c r="A779" s="883"/>
      <c r="B779" s="934"/>
      <c r="C779" s="881"/>
      <c r="D779" s="882"/>
      <c r="E779" s="55"/>
      <c r="F779" s="993"/>
    </row>
    <row r="780" spans="1:6">
      <c r="A780" s="884"/>
      <c r="B780" s="935" t="s">
        <v>140</v>
      </c>
      <c r="C780" s="886"/>
      <c r="D780" s="887"/>
      <c r="E780" s="92"/>
      <c r="F780" s="994"/>
    </row>
    <row r="781" spans="1:6">
      <c r="A781" s="888"/>
      <c r="B781" s="932"/>
      <c r="C781" s="881"/>
      <c r="D781" s="882"/>
      <c r="E781" s="55"/>
      <c r="F781" s="995"/>
    </row>
    <row r="782" spans="1:6" ht="78" customHeight="1">
      <c r="A782" s="888"/>
      <c r="B782" s="936" t="s">
        <v>331</v>
      </c>
      <c r="C782" s="881"/>
      <c r="D782" s="882"/>
      <c r="E782" s="55"/>
      <c r="F782" s="995"/>
    </row>
    <row r="783" spans="1:6" ht="25.5">
      <c r="A783" s="888"/>
      <c r="B783" s="936" t="s">
        <v>923</v>
      </c>
      <c r="C783" s="881"/>
      <c r="D783" s="882"/>
      <c r="E783" s="55"/>
      <c r="F783" s="995"/>
    </row>
    <row r="784" spans="1:6" ht="25.5">
      <c r="A784" s="854"/>
      <c r="B784" s="936" t="s">
        <v>332</v>
      </c>
      <c r="D784" s="860"/>
      <c r="E784" s="78"/>
      <c r="F784" s="989"/>
    </row>
    <row r="785" spans="1:6" ht="67.5" customHeight="1">
      <c r="A785" s="854"/>
      <c r="B785" s="857" t="s">
        <v>333</v>
      </c>
      <c r="D785" s="860"/>
      <c r="E785" s="78"/>
      <c r="F785" s="989"/>
    </row>
    <row r="786" spans="1:6" ht="108" customHeight="1">
      <c r="A786" s="854"/>
      <c r="B786" s="857" t="s">
        <v>338</v>
      </c>
      <c r="D786" s="860"/>
      <c r="E786" s="78"/>
      <c r="F786" s="989"/>
    </row>
    <row r="787" spans="1:6" ht="105.75" customHeight="1">
      <c r="A787" s="854"/>
      <c r="B787" s="857" t="s">
        <v>334</v>
      </c>
      <c r="D787" s="860"/>
      <c r="E787" s="78"/>
      <c r="F787" s="989"/>
    </row>
    <row r="788" spans="1:6" ht="65.25" customHeight="1">
      <c r="A788" s="854"/>
      <c r="B788" s="857" t="s">
        <v>335</v>
      </c>
      <c r="D788" s="860"/>
      <c r="E788" s="78"/>
      <c r="F788" s="989"/>
    </row>
    <row r="789" spans="1:6" ht="39" customHeight="1">
      <c r="A789" s="854"/>
      <c r="B789" s="901" t="s">
        <v>339</v>
      </c>
      <c r="D789" s="860"/>
      <c r="E789" s="78"/>
      <c r="F789" s="989"/>
    </row>
    <row r="790" spans="1:6" ht="25.5">
      <c r="A790" s="854"/>
      <c r="B790" s="857" t="s">
        <v>340</v>
      </c>
      <c r="D790" s="860"/>
      <c r="E790" s="78"/>
      <c r="F790" s="989"/>
    </row>
    <row r="791" spans="1:6" ht="25.5">
      <c r="A791" s="854"/>
      <c r="B791" s="857" t="s">
        <v>341</v>
      </c>
      <c r="D791" s="860"/>
      <c r="E791" s="78"/>
      <c r="F791" s="989"/>
    </row>
    <row r="792" spans="1:6">
      <c r="A792" s="854"/>
      <c r="B792" s="857"/>
      <c r="D792" s="860"/>
      <c r="E792" s="78"/>
      <c r="F792" s="989"/>
    </row>
    <row r="793" spans="1:6" ht="15.75" customHeight="1">
      <c r="A793" s="889"/>
      <c r="B793" s="906" t="s">
        <v>384</v>
      </c>
      <c r="C793" s="891"/>
      <c r="D793" s="892"/>
      <c r="E793" s="91"/>
      <c r="F793" s="996"/>
    </row>
    <row r="794" spans="1:6" ht="10.5" customHeight="1">
      <c r="A794" s="854"/>
      <c r="B794" s="857"/>
      <c r="D794" s="860"/>
      <c r="E794" s="78"/>
      <c r="F794" s="989"/>
    </row>
    <row r="795" spans="1:6" ht="25.5">
      <c r="A795" s="854">
        <v>1</v>
      </c>
      <c r="B795" s="937" t="s">
        <v>336</v>
      </c>
      <c r="C795" s="856"/>
      <c r="D795" s="856"/>
      <c r="E795" s="18"/>
      <c r="F795" s="856"/>
    </row>
    <row r="796" spans="1:6" ht="25.5">
      <c r="A796" s="854"/>
      <c r="B796" s="938" t="s">
        <v>344</v>
      </c>
      <c r="C796" s="856"/>
      <c r="D796" s="856"/>
      <c r="E796" s="18"/>
      <c r="F796" s="856"/>
    </row>
    <row r="797" spans="1:6" ht="30" customHeight="1">
      <c r="A797" s="854"/>
      <c r="B797" s="939" t="s">
        <v>337</v>
      </c>
      <c r="C797" s="856"/>
      <c r="D797" s="856"/>
      <c r="E797" s="18"/>
      <c r="F797" s="856"/>
    </row>
    <row r="798" spans="1:6" ht="43.5" customHeight="1">
      <c r="A798" s="863"/>
      <c r="B798" s="939" t="s">
        <v>437</v>
      </c>
      <c r="D798" s="860"/>
      <c r="E798" s="78"/>
      <c r="F798" s="989"/>
    </row>
    <row r="799" spans="1:6" ht="33" customHeight="1">
      <c r="A799" s="863"/>
      <c r="B799" s="939" t="s">
        <v>337</v>
      </c>
      <c r="C799" s="922"/>
      <c r="D799" s="922"/>
      <c r="E799" s="65"/>
      <c r="F799" s="922"/>
    </row>
    <row r="800" spans="1:6">
      <c r="A800" s="863"/>
      <c r="B800" s="938"/>
      <c r="C800" s="859" t="s">
        <v>91</v>
      </c>
      <c r="D800" s="860">
        <v>26.22</v>
      </c>
      <c r="E800" s="78"/>
      <c r="F800" s="989">
        <f>D800*E800</f>
        <v>0</v>
      </c>
    </row>
    <row r="801" spans="1:6" ht="25.5">
      <c r="A801" s="854">
        <v>2</v>
      </c>
      <c r="B801" s="937" t="s">
        <v>342</v>
      </c>
      <c r="C801" s="856"/>
      <c r="D801" s="856"/>
      <c r="E801" s="18"/>
      <c r="F801" s="856"/>
    </row>
    <row r="802" spans="1:6" ht="25.5">
      <c r="A802" s="854"/>
      <c r="B802" s="938" t="s">
        <v>343</v>
      </c>
      <c r="C802" s="856"/>
      <c r="D802" s="856"/>
      <c r="E802" s="18"/>
      <c r="F802" s="856"/>
    </row>
    <row r="803" spans="1:6" ht="28.5" customHeight="1">
      <c r="A803" s="854"/>
      <c r="B803" s="939" t="s">
        <v>337</v>
      </c>
      <c r="C803" s="856"/>
      <c r="D803" s="856"/>
      <c r="E803" s="18"/>
      <c r="F803" s="856"/>
    </row>
    <row r="804" spans="1:6" ht="42" customHeight="1">
      <c r="A804" s="863"/>
      <c r="B804" s="939" t="s">
        <v>432</v>
      </c>
      <c r="D804" s="860"/>
      <c r="E804" s="78"/>
      <c r="F804" s="989"/>
    </row>
    <row r="805" spans="1:6" ht="30" customHeight="1">
      <c r="A805" s="863"/>
      <c r="B805" s="939" t="s">
        <v>337</v>
      </c>
      <c r="C805" s="922"/>
      <c r="D805" s="922"/>
      <c r="E805" s="65"/>
      <c r="F805" s="922"/>
    </row>
    <row r="806" spans="1:6">
      <c r="A806" s="863"/>
      <c r="B806" s="938"/>
      <c r="C806" s="859" t="s">
        <v>91</v>
      </c>
      <c r="D806" s="860">
        <v>20.11</v>
      </c>
      <c r="E806" s="78"/>
      <c r="F806" s="989">
        <f>D806*E806</f>
        <v>0</v>
      </c>
    </row>
    <row r="807" spans="1:6" ht="42" customHeight="1">
      <c r="A807" s="854">
        <v>3</v>
      </c>
      <c r="B807" s="937" t="s">
        <v>345</v>
      </c>
      <c r="C807" s="856"/>
      <c r="D807" s="856"/>
      <c r="E807" s="18"/>
      <c r="F807" s="856"/>
    </row>
    <row r="808" spans="1:6" ht="29.25" customHeight="1">
      <c r="A808" s="854"/>
      <c r="B808" s="938" t="s">
        <v>346</v>
      </c>
      <c r="C808" s="856"/>
      <c r="D808" s="856"/>
      <c r="E808" s="18"/>
      <c r="F808" s="856"/>
    </row>
    <row r="809" spans="1:6" ht="28.5" customHeight="1">
      <c r="A809" s="854"/>
      <c r="B809" s="939" t="s">
        <v>337</v>
      </c>
      <c r="C809" s="856"/>
      <c r="D809" s="856"/>
      <c r="E809" s="18"/>
      <c r="F809" s="856"/>
    </row>
    <row r="810" spans="1:6" ht="48" customHeight="1">
      <c r="A810" s="863"/>
      <c r="B810" s="939" t="s">
        <v>433</v>
      </c>
      <c r="D810" s="860"/>
      <c r="E810" s="78"/>
      <c r="F810" s="989"/>
    </row>
    <row r="811" spans="1:6">
      <c r="A811" s="863"/>
      <c r="B811" s="939" t="s">
        <v>349</v>
      </c>
      <c r="D811" s="860"/>
      <c r="E811" s="78"/>
      <c r="F811" s="989"/>
    </row>
    <row r="812" spans="1:6" ht="46.5" customHeight="1">
      <c r="A812" s="863"/>
      <c r="B812" s="939" t="s">
        <v>434</v>
      </c>
      <c r="D812" s="860"/>
      <c r="E812" s="78"/>
      <c r="F812" s="989"/>
    </row>
    <row r="813" spans="1:6" ht="27.75" customHeight="1">
      <c r="A813" s="863"/>
      <c r="B813" s="939" t="s">
        <v>337</v>
      </c>
      <c r="C813" s="922"/>
      <c r="D813" s="922"/>
      <c r="E813" s="65"/>
      <c r="F813" s="922"/>
    </row>
    <row r="814" spans="1:6">
      <c r="A814" s="863"/>
      <c r="B814" s="938"/>
      <c r="C814" s="859" t="s">
        <v>91</v>
      </c>
      <c r="D814" s="860">
        <v>18.36</v>
      </c>
      <c r="E814" s="78"/>
      <c r="F814" s="989">
        <f>D814*E814</f>
        <v>0</v>
      </c>
    </row>
    <row r="815" spans="1:6" ht="40.5" customHeight="1">
      <c r="A815" s="854">
        <v>4</v>
      </c>
      <c r="B815" s="937" t="s">
        <v>352</v>
      </c>
      <c r="C815" s="856"/>
      <c r="D815" s="856"/>
      <c r="E815" s="18"/>
      <c r="F815" s="856"/>
    </row>
    <row r="816" spans="1:6" ht="25.5">
      <c r="A816" s="854"/>
      <c r="B816" s="938" t="s">
        <v>347</v>
      </c>
      <c r="C816" s="856"/>
      <c r="D816" s="856"/>
      <c r="E816" s="18"/>
      <c r="F816" s="856"/>
    </row>
    <row r="817" spans="1:6" ht="29.25" customHeight="1">
      <c r="A817" s="854"/>
      <c r="B817" s="939" t="s">
        <v>348</v>
      </c>
      <c r="C817" s="856"/>
      <c r="D817" s="856"/>
      <c r="E817" s="18"/>
      <c r="F817" s="856"/>
    </row>
    <row r="818" spans="1:6" ht="54.75" customHeight="1">
      <c r="A818" s="863"/>
      <c r="B818" s="939" t="s">
        <v>435</v>
      </c>
      <c r="D818" s="860"/>
      <c r="E818" s="78"/>
      <c r="F818" s="989"/>
    </row>
    <row r="819" spans="1:6">
      <c r="A819" s="863"/>
      <c r="B819" s="939" t="s">
        <v>351</v>
      </c>
      <c r="D819" s="860"/>
      <c r="E819" s="78"/>
      <c r="F819" s="989"/>
    </row>
    <row r="820" spans="1:6" ht="53.25" customHeight="1">
      <c r="A820" s="863"/>
      <c r="B820" s="939" t="s">
        <v>350</v>
      </c>
      <c r="D820" s="860"/>
      <c r="E820" s="78"/>
      <c r="F820" s="989"/>
    </row>
    <row r="821" spans="1:6" ht="27.75" customHeight="1">
      <c r="A821" s="863"/>
      <c r="B821" s="939" t="s">
        <v>348</v>
      </c>
      <c r="C821" s="922"/>
      <c r="D821" s="922"/>
      <c r="E821" s="65"/>
      <c r="F821" s="922"/>
    </row>
    <row r="822" spans="1:6">
      <c r="A822" s="863"/>
      <c r="B822" s="938"/>
      <c r="C822" s="859" t="s">
        <v>91</v>
      </c>
      <c r="D822" s="860">
        <v>27.09</v>
      </c>
      <c r="E822" s="78"/>
      <c r="F822" s="989">
        <f>D822*E822</f>
        <v>0</v>
      </c>
    </row>
    <row r="823" spans="1:6" ht="25.5">
      <c r="A823" s="854">
        <v>5</v>
      </c>
      <c r="B823" s="937" t="s">
        <v>354</v>
      </c>
      <c r="C823" s="856"/>
      <c r="D823" s="856"/>
      <c r="E823" s="18"/>
      <c r="F823" s="856"/>
    </row>
    <row r="824" spans="1:6" ht="30" customHeight="1">
      <c r="A824" s="854"/>
      <c r="B824" s="938" t="s">
        <v>355</v>
      </c>
      <c r="C824" s="856"/>
      <c r="D824" s="856"/>
      <c r="E824" s="18"/>
      <c r="F824" s="856"/>
    </row>
    <row r="825" spans="1:6" ht="30.75" customHeight="1">
      <c r="A825" s="854"/>
      <c r="B825" s="939" t="s">
        <v>356</v>
      </c>
      <c r="C825" s="856"/>
      <c r="D825" s="856"/>
      <c r="E825" s="18"/>
      <c r="F825" s="856"/>
    </row>
    <row r="826" spans="1:6" ht="44.25" customHeight="1">
      <c r="A826" s="863"/>
      <c r="B826" s="939" t="s">
        <v>436</v>
      </c>
      <c r="D826" s="860"/>
      <c r="E826" s="78"/>
      <c r="F826" s="989"/>
    </row>
    <row r="827" spans="1:6" ht="30" customHeight="1">
      <c r="A827" s="863"/>
      <c r="B827" s="939" t="s">
        <v>357</v>
      </c>
      <c r="C827" s="922"/>
      <c r="D827" s="922"/>
      <c r="E827" s="65"/>
      <c r="F827" s="922"/>
    </row>
    <row r="828" spans="1:6">
      <c r="A828" s="863"/>
      <c r="B828" s="938"/>
      <c r="C828" s="859" t="s">
        <v>91</v>
      </c>
      <c r="D828" s="860">
        <v>19.399999999999999</v>
      </c>
      <c r="E828" s="78"/>
      <c r="F828" s="989">
        <f>D828*E828</f>
        <v>0</v>
      </c>
    </row>
    <row r="829" spans="1:6" ht="38.25">
      <c r="A829" s="854">
        <v>6</v>
      </c>
      <c r="B829" s="937" t="s">
        <v>358</v>
      </c>
      <c r="C829" s="856"/>
      <c r="D829" s="856"/>
      <c r="E829" s="18"/>
      <c r="F829" s="856"/>
    </row>
    <row r="830" spans="1:6" ht="25.5">
      <c r="A830" s="854"/>
      <c r="B830" s="938" t="s">
        <v>373</v>
      </c>
      <c r="C830" s="856"/>
      <c r="D830" s="856"/>
      <c r="E830" s="18"/>
      <c r="F830" s="856"/>
    </row>
    <row r="831" spans="1:6" ht="95.25" customHeight="1">
      <c r="A831" s="854"/>
      <c r="B831" s="939" t="s">
        <v>359</v>
      </c>
      <c r="C831" s="856"/>
      <c r="D831" s="856"/>
      <c r="E831" s="18"/>
      <c r="F831" s="856"/>
    </row>
    <row r="832" spans="1:6" ht="30" customHeight="1">
      <c r="A832" s="863"/>
      <c r="B832" s="939" t="s">
        <v>360</v>
      </c>
      <c r="C832" s="922"/>
      <c r="D832" s="922"/>
      <c r="E832" s="65"/>
      <c r="F832" s="922"/>
    </row>
    <row r="833" spans="1:6">
      <c r="A833" s="863"/>
      <c r="B833" s="938"/>
      <c r="C833" s="859" t="s">
        <v>91</v>
      </c>
      <c r="D833" s="860">
        <v>56.9</v>
      </c>
      <c r="E833" s="78"/>
      <c r="F833" s="989">
        <f>D833*E833</f>
        <v>0</v>
      </c>
    </row>
    <row r="834" spans="1:6" ht="29.25" customHeight="1">
      <c r="A834" s="854">
        <v>7</v>
      </c>
      <c r="B834" s="937" t="s">
        <v>364</v>
      </c>
      <c r="C834" s="856"/>
      <c r="D834" s="856"/>
      <c r="E834" s="18"/>
      <c r="F834" s="856"/>
    </row>
    <row r="835" spans="1:6" ht="29.25" customHeight="1">
      <c r="A835" s="854"/>
      <c r="B835" s="938" t="s">
        <v>361</v>
      </c>
      <c r="C835" s="856"/>
      <c r="D835" s="856"/>
      <c r="E835" s="18"/>
      <c r="F835" s="856"/>
    </row>
    <row r="836" spans="1:6" ht="40.5" customHeight="1">
      <c r="A836" s="854"/>
      <c r="B836" s="939" t="s">
        <v>362</v>
      </c>
      <c r="C836" s="856"/>
      <c r="D836" s="856"/>
      <c r="E836" s="18"/>
      <c r="F836" s="856"/>
    </row>
    <row r="837" spans="1:6" ht="29.25" customHeight="1">
      <c r="A837" s="863"/>
      <c r="B837" s="939" t="s">
        <v>360</v>
      </c>
      <c r="C837" s="922"/>
      <c r="D837" s="922"/>
      <c r="E837" s="65"/>
      <c r="F837" s="922"/>
    </row>
    <row r="838" spans="1:6">
      <c r="A838" s="863"/>
      <c r="B838" s="938"/>
      <c r="C838" s="859" t="s">
        <v>91</v>
      </c>
      <c r="D838" s="860">
        <v>82.22</v>
      </c>
      <c r="E838" s="78"/>
      <c r="F838" s="989">
        <f>D838*E838</f>
        <v>0</v>
      </c>
    </row>
    <row r="839" spans="1:6" ht="42" customHeight="1">
      <c r="A839" s="854">
        <v>8</v>
      </c>
      <c r="B839" s="937" t="s">
        <v>365</v>
      </c>
      <c r="C839" s="856"/>
      <c r="D839" s="856"/>
      <c r="E839" s="18"/>
      <c r="F839" s="856"/>
    </row>
    <row r="840" spans="1:6" ht="25.5">
      <c r="A840" s="854"/>
      <c r="B840" s="938" t="s">
        <v>361</v>
      </c>
      <c r="C840" s="856"/>
      <c r="D840" s="856"/>
      <c r="E840" s="18"/>
      <c r="F840" s="856"/>
    </row>
    <row r="841" spans="1:6" ht="38.25">
      <c r="A841" s="854"/>
      <c r="B841" s="939" t="s">
        <v>363</v>
      </c>
      <c r="C841" s="856"/>
      <c r="D841" s="856"/>
      <c r="E841" s="18"/>
      <c r="F841" s="856"/>
    </row>
    <row r="842" spans="1:6" ht="27" customHeight="1">
      <c r="A842" s="863"/>
      <c r="B842" s="939" t="s">
        <v>360</v>
      </c>
      <c r="C842" s="922"/>
      <c r="D842" s="922"/>
      <c r="E842" s="65"/>
      <c r="F842" s="922"/>
    </row>
    <row r="843" spans="1:6">
      <c r="A843" s="863"/>
      <c r="B843" s="938"/>
      <c r="C843" s="859" t="s">
        <v>91</v>
      </c>
      <c r="D843" s="860">
        <v>38.4</v>
      </c>
      <c r="E843" s="78"/>
      <c r="F843" s="989">
        <f>D843*E843</f>
        <v>0</v>
      </c>
    </row>
    <row r="844" spans="1:6" ht="38.25">
      <c r="A844" s="854">
        <v>9</v>
      </c>
      <c r="B844" s="937" t="s">
        <v>366</v>
      </c>
      <c r="C844" s="856"/>
      <c r="D844" s="856"/>
      <c r="E844" s="18"/>
      <c r="F844" s="856"/>
    </row>
    <row r="845" spans="1:6" ht="25.5">
      <c r="A845" s="854"/>
      <c r="B845" s="938" t="s">
        <v>368</v>
      </c>
      <c r="C845" s="856"/>
      <c r="D845" s="856"/>
      <c r="E845" s="18"/>
      <c r="F845" s="856"/>
    </row>
    <row r="846" spans="1:6" ht="40.5" customHeight="1">
      <c r="A846" s="854"/>
      <c r="B846" s="939" t="s">
        <v>367</v>
      </c>
      <c r="C846" s="856"/>
      <c r="D846" s="856"/>
      <c r="E846" s="18"/>
      <c r="F846" s="856"/>
    </row>
    <row r="847" spans="1:6" ht="28.5" customHeight="1">
      <c r="A847" s="863"/>
      <c r="B847" s="939" t="s">
        <v>360</v>
      </c>
      <c r="C847" s="922"/>
      <c r="D847" s="922"/>
      <c r="E847" s="65"/>
      <c r="F847" s="922"/>
    </row>
    <row r="848" spans="1:6">
      <c r="A848" s="863"/>
      <c r="B848" s="938"/>
      <c r="C848" s="859" t="s">
        <v>91</v>
      </c>
      <c r="D848" s="860">
        <v>69.3</v>
      </c>
      <c r="E848" s="78"/>
      <c r="F848" s="989">
        <f>D848*E848</f>
        <v>0</v>
      </c>
    </row>
    <row r="849" spans="1:6" ht="30.75" customHeight="1">
      <c r="A849" s="854">
        <v>10</v>
      </c>
      <c r="B849" s="937" t="s">
        <v>370</v>
      </c>
      <c r="C849" s="856"/>
      <c r="D849" s="856"/>
      <c r="E849" s="18"/>
      <c r="F849" s="856"/>
    </row>
    <row r="850" spans="1:6" ht="29.25" customHeight="1">
      <c r="A850" s="854"/>
      <c r="B850" s="938" t="s">
        <v>373</v>
      </c>
      <c r="C850" s="856"/>
      <c r="D850" s="856"/>
      <c r="E850" s="18"/>
      <c r="F850" s="856"/>
    </row>
    <row r="851" spans="1:6" ht="94.5" customHeight="1">
      <c r="A851" s="854"/>
      <c r="B851" s="939" t="s">
        <v>369</v>
      </c>
      <c r="C851" s="856"/>
      <c r="D851" s="856"/>
      <c r="E851" s="18"/>
      <c r="F851" s="856"/>
    </row>
    <row r="852" spans="1:6" ht="28.5" customHeight="1">
      <c r="A852" s="863"/>
      <c r="B852" s="939" t="s">
        <v>376</v>
      </c>
      <c r="C852" s="922"/>
      <c r="D852" s="922"/>
      <c r="E852" s="65"/>
      <c r="F852" s="922"/>
    </row>
    <row r="853" spans="1:6">
      <c r="A853" s="863"/>
      <c r="B853" s="938"/>
      <c r="C853" s="859" t="s">
        <v>91</v>
      </c>
      <c r="D853" s="860">
        <v>100.3</v>
      </c>
      <c r="E853" s="78"/>
      <c r="F853" s="989">
        <f>D853*E853</f>
        <v>0</v>
      </c>
    </row>
    <row r="854" spans="1:6" ht="38.25">
      <c r="A854" s="854">
        <v>11</v>
      </c>
      <c r="B854" s="937" t="s">
        <v>371</v>
      </c>
      <c r="C854" s="856"/>
      <c r="D854" s="856"/>
      <c r="E854" s="18"/>
      <c r="F854" s="856"/>
    </row>
    <row r="855" spans="1:6" ht="25.5">
      <c r="A855" s="854"/>
      <c r="B855" s="938" t="s">
        <v>368</v>
      </c>
      <c r="C855" s="856"/>
      <c r="D855" s="856"/>
      <c r="E855" s="18"/>
      <c r="F855" s="856"/>
    </row>
    <row r="856" spans="1:6" ht="38.25">
      <c r="A856" s="854"/>
      <c r="B856" s="939" t="s">
        <v>367</v>
      </c>
      <c r="C856" s="856"/>
      <c r="D856" s="856"/>
      <c r="E856" s="18"/>
      <c r="F856" s="856"/>
    </row>
    <row r="857" spans="1:6" ht="29.25" customHeight="1">
      <c r="A857" s="863"/>
      <c r="B857" s="939" t="s">
        <v>372</v>
      </c>
      <c r="C857" s="922"/>
      <c r="D857" s="922"/>
      <c r="E857" s="65"/>
      <c r="F857" s="922"/>
    </row>
    <row r="858" spans="1:6">
      <c r="A858" s="863"/>
      <c r="B858" s="938"/>
      <c r="C858" s="859" t="s">
        <v>91</v>
      </c>
      <c r="D858" s="860">
        <v>37.92</v>
      </c>
      <c r="E858" s="78"/>
      <c r="F858" s="989">
        <f>D858*E858</f>
        <v>0</v>
      </c>
    </row>
    <row r="859" spans="1:6" ht="27" customHeight="1">
      <c r="A859" s="854">
        <v>12</v>
      </c>
      <c r="B859" s="937" t="s">
        <v>401</v>
      </c>
      <c r="C859" s="856"/>
      <c r="D859" s="856"/>
      <c r="E859" s="18"/>
      <c r="F859" s="856"/>
    </row>
    <row r="860" spans="1:6">
      <c r="A860" s="854"/>
      <c r="B860" s="938" t="s">
        <v>374</v>
      </c>
      <c r="C860" s="856"/>
      <c r="D860" s="856"/>
      <c r="E860" s="18"/>
      <c r="F860" s="856"/>
    </row>
    <row r="861" spans="1:6" ht="26.25" customHeight="1">
      <c r="A861" s="854"/>
      <c r="B861" s="939" t="s">
        <v>375</v>
      </c>
      <c r="C861" s="922"/>
      <c r="D861" s="922"/>
      <c r="E861" s="65"/>
      <c r="F861" s="922"/>
    </row>
    <row r="862" spans="1:6">
      <c r="A862" s="863"/>
      <c r="B862" s="939"/>
      <c r="C862" s="859" t="s">
        <v>91</v>
      </c>
      <c r="D862" s="860">
        <v>364.39</v>
      </c>
      <c r="E862" s="78"/>
      <c r="F862" s="989">
        <f>D862*E862</f>
        <v>0</v>
      </c>
    </row>
    <row r="863" spans="1:6" ht="25.5">
      <c r="A863" s="854">
        <v>12</v>
      </c>
      <c r="B863" s="937" t="s">
        <v>402</v>
      </c>
      <c r="C863" s="856"/>
      <c r="D863" s="856"/>
      <c r="E863" s="18"/>
      <c r="F863" s="856"/>
    </row>
    <row r="864" spans="1:6">
      <c r="A864" s="854"/>
      <c r="B864" s="938" t="s">
        <v>374</v>
      </c>
      <c r="C864" s="856"/>
      <c r="D864" s="856"/>
      <c r="E864" s="18"/>
      <c r="F864" s="856"/>
    </row>
    <row r="865" spans="1:6" ht="25.5">
      <c r="A865" s="854"/>
      <c r="B865" s="939" t="s">
        <v>403</v>
      </c>
      <c r="C865" s="922"/>
      <c r="D865" s="922"/>
      <c r="E865" s="65"/>
      <c r="F865" s="922"/>
    </row>
    <row r="866" spans="1:6">
      <c r="A866" s="854"/>
      <c r="B866" s="939"/>
      <c r="C866" s="859" t="s">
        <v>91</v>
      </c>
      <c r="D866" s="860">
        <v>91.93</v>
      </c>
      <c r="E866" s="78"/>
      <c r="F866" s="989">
        <f>D866*E866</f>
        <v>0</v>
      </c>
    </row>
    <row r="867" spans="1:6" ht="25.5">
      <c r="A867" s="854">
        <v>13</v>
      </c>
      <c r="B867" s="937" t="s">
        <v>377</v>
      </c>
      <c r="C867" s="856"/>
      <c r="D867" s="856"/>
      <c r="E867" s="18"/>
      <c r="F867" s="856"/>
    </row>
    <row r="868" spans="1:6">
      <c r="A868" s="854"/>
      <c r="B868" s="938" t="s">
        <v>374</v>
      </c>
      <c r="C868" s="856"/>
      <c r="D868" s="856"/>
      <c r="E868" s="18"/>
      <c r="F868" s="856"/>
    </row>
    <row r="869" spans="1:6" ht="27.75" customHeight="1">
      <c r="A869" s="854"/>
      <c r="B869" s="938" t="s">
        <v>379</v>
      </c>
      <c r="C869" s="856"/>
      <c r="D869" s="856"/>
      <c r="E869" s="18"/>
      <c r="F869" s="856"/>
    </row>
    <row r="870" spans="1:6" ht="30.75" customHeight="1">
      <c r="A870" s="854"/>
      <c r="B870" s="939" t="s">
        <v>378</v>
      </c>
      <c r="C870" s="922"/>
      <c r="D870" s="922"/>
      <c r="E870" s="65"/>
      <c r="F870" s="922"/>
    </row>
    <row r="871" spans="1:6">
      <c r="A871" s="863"/>
      <c r="B871" s="938"/>
      <c r="C871" s="859" t="s">
        <v>91</v>
      </c>
      <c r="D871" s="860">
        <v>2.25</v>
      </c>
      <c r="E871" s="78"/>
      <c r="F871" s="989">
        <f>D871*E871</f>
        <v>0</v>
      </c>
    </row>
    <row r="872" spans="1:6" ht="25.5">
      <c r="A872" s="854">
        <v>14</v>
      </c>
      <c r="B872" s="937" t="s">
        <v>380</v>
      </c>
      <c r="C872" s="856"/>
      <c r="D872" s="856"/>
      <c r="E872" s="18"/>
      <c r="F872" s="856"/>
    </row>
    <row r="873" spans="1:6">
      <c r="A873" s="854"/>
      <c r="B873" s="938" t="s">
        <v>381</v>
      </c>
      <c r="C873" s="856"/>
      <c r="D873" s="856"/>
      <c r="E873" s="18"/>
      <c r="F873" s="856"/>
    </row>
    <row r="874" spans="1:6" ht="68.25" customHeight="1">
      <c r="A874" s="863"/>
      <c r="B874" s="938" t="s">
        <v>382</v>
      </c>
      <c r="C874" s="922"/>
      <c r="D874" s="922"/>
      <c r="E874" s="65"/>
      <c r="F874" s="922"/>
    </row>
    <row r="875" spans="1:6">
      <c r="A875" s="863"/>
      <c r="B875" s="938"/>
      <c r="C875" s="859" t="s">
        <v>91</v>
      </c>
      <c r="D875" s="860">
        <v>22.5</v>
      </c>
      <c r="E875" s="78"/>
      <c r="F875" s="989">
        <f>D875*E875</f>
        <v>0</v>
      </c>
    </row>
    <row r="876" spans="1:6" ht="38.25">
      <c r="A876" s="854">
        <v>15</v>
      </c>
      <c r="B876" s="937" t="s">
        <v>389</v>
      </c>
      <c r="C876" s="856"/>
      <c r="D876" s="856"/>
      <c r="E876" s="18"/>
      <c r="F876" s="856"/>
    </row>
    <row r="877" spans="1:6" ht="27.75" customHeight="1">
      <c r="A877" s="854"/>
      <c r="B877" s="938" t="s">
        <v>387</v>
      </c>
      <c r="C877" s="856"/>
      <c r="D877" s="856"/>
      <c r="E877" s="18"/>
      <c r="F877" s="856"/>
    </row>
    <row r="878" spans="1:6" ht="42" customHeight="1">
      <c r="A878" s="854"/>
      <c r="B878" s="939" t="s">
        <v>363</v>
      </c>
      <c r="C878" s="856"/>
      <c r="D878" s="856"/>
      <c r="E878" s="18"/>
      <c r="F878" s="856"/>
    </row>
    <row r="879" spans="1:6" ht="29.25" customHeight="1">
      <c r="A879" s="863"/>
      <c r="B879" s="939" t="s">
        <v>388</v>
      </c>
      <c r="C879" s="922"/>
      <c r="D879" s="922"/>
      <c r="E879" s="65"/>
      <c r="F879" s="922"/>
    </row>
    <row r="880" spans="1:6">
      <c r="A880" s="863"/>
      <c r="B880" s="938"/>
      <c r="C880" s="859" t="s">
        <v>91</v>
      </c>
      <c r="D880" s="860">
        <v>180.94</v>
      </c>
      <c r="E880" s="78"/>
      <c r="F880" s="989">
        <f>D880*E880</f>
        <v>0</v>
      </c>
    </row>
    <row r="881" spans="1:6" ht="29.25" customHeight="1">
      <c r="A881" s="854">
        <v>16</v>
      </c>
      <c r="B881" s="937" t="s">
        <v>777</v>
      </c>
      <c r="C881" s="856"/>
      <c r="D881" s="856"/>
      <c r="E881" s="18"/>
      <c r="F881" s="856"/>
    </row>
    <row r="882" spans="1:6" ht="54.75" customHeight="1">
      <c r="A882" s="854"/>
      <c r="B882" s="939" t="s">
        <v>399</v>
      </c>
      <c r="C882" s="922"/>
      <c r="D882" s="922"/>
      <c r="E882" s="65"/>
      <c r="F882" s="922"/>
    </row>
    <row r="883" spans="1:6">
      <c r="A883" s="863"/>
      <c r="B883" s="938"/>
      <c r="C883" s="859" t="s">
        <v>91</v>
      </c>
      <c r="D883" s="860">
        <v>36.409999999999997</v>
      </c>
      <c r="E883" s="78"/>
      <c r="F883" s="989">
        <f>D883*E883</f>
        <v>0</v>
      </c>
    </row>
    <row r="884" spans="1:6" ht="39.75" customHeight="1">
      <c r="A884" s="863">
        <v>17</v>
      </c>
      <c r="B884" s="940" t="s">
        <v>420</v>
      </c>
      <c r="D884" s="860"/>
      <c r="E884" s="78"/>
      <c r="F884" s="989"/>
    </row>
    <row r="885" spans="1:6" ht="67.5" customHeight="1">
      <c r="A885" s="863"/>
      <c r="B885" s="938" t="s">
        <v>383</v>
      </c>
      <c r="D885" s="860"/>
      <c r="E885" s="78"/>
      <c r="F885" s="989"/>
    </row>
    <row r="886" spans="1:6">
      <c r="A886" s="863"/>
      <c r="B886" s="938" t="s">
        <v>778</v>
      </c>
      <c r="C886" s="859" t="s">
        <v>93</v>
      </c>
      <c r="D886" s="860">
        <v>2</v>
      </c>
      <c r="E886" s="78"/>
      <c r="F886" s="989">
        <f>D886*E886</f>
        <v>0</v>
      </c>
    </row>
    <row r="887" spans="1:6">
      <c r="A887" s="863"/>
      <c r="B887" s="938" t="s">
        <v>779</v>
      </c>
      <c r="C887" s="859" t="s">
        <v>93</v>
      </c>
      <c r="D887" s="860">
        <v>6</v>
      </c>
      <c r="E887" s="78"/>
      <c r="F887" s="989">
        <f>D887*E887</f>
        <v>0</v>
      </c>
    </row>
    <row r="888" spans="1:6">
      <c r="A888" s="863"/>
      <c r="B888" s="938"/>
      <c r="D888" s="860"/>
      <c r="E888" s="78"/>
      <c r="F888" s="989"/>
    </row>
    <row r="889" spans="1:6" ht="25.5">
      <c r="A889" s="863">
        <v>18</v>
      </c>
      <c r="B889" s="940" t="s">
        <v>412</v>
      </c>
      <c r="D889" s="860"/>
      <c r="E889" s="78"/>
      <c r="F889" s="989"/>
    </row>
    <row r="890" spans="1:6" ht="25.5">
      <c r="A890" s="863"/>
      <c r="B890" s="938" t="s">
        <v>413</v>
      </c>
      <c r="C890" s="859" t="s">
        <v>91</v>
      </c>
      <c r="D890" s="860">
        <v>6</v>
      </c>
      <c r="E890" s="78"/>
      <c r="F890" s="989">
        <f>D890*E890</f>
        <v>0</v>
      </c>
    </row>
    <row r="891" spans="1:6" ht="107.25" customHeight="1">
      <c r="A891" s="863"/>
      <c r="B891" s="938" t="s">
        <v>780</v>
      </c>
      <c r="C891" s="859" t="s">
        <v>93</v>
      </c>
      <c r="D891" s="860">
        <v>8</v>
      </c>
      <c r="E891" s="78"/>
      <c r="F891" s="989">
        <f>D891*E891</f>
        <v>0</v>
      </c>
    </row>
    <row r="892" spans="1:6">
      <c r="A892" s="863"/>
      <c r="B892" s="938"/>
      <c r="D892" s="860"/>
      <c r="E892" s="78"/>
      <c r="F892" s="989"/>
    </row>
    <row r="893" spans="1:6" ht="25.5">
      <c r="A893" s="863">
        <v>19</v>
      </c>
      <c r="B893" s="940" t="s">
        <v>414</v>
      </c>
      <c r="D893" s="860"/>
      <c r="E893" s="78"/>
      <c r="F893" s="989"/>
    </row>
    <row r="894" spans="1:6">
      <c r="A894" s="863"/>
      <c r="B894" s="938" t="s">
        <v>415</v>
      </c>
      <c r="C894" s="859" t="s">
        <v>93</v>
      </c>
      <c r="D894" s="860">
        <v>13</v>
      </c>
      <c r="E894" s="78"/>
      <c r="F894" s="989">
        <f>D894*E894</f>
        <v>0</v>
      </c>
    </row>
    <row r="895" spans="1:6" ht="15.75" customHeight="1">
      <c r="A895" s="863"/>
      <c r="B895" s="938" t="s">
        <v>416</v>
      </c>
      <c r="C895" s="859" t="s">
        <v>93</v>
      </c>
      <c r="D895" s="860">
        <v>13</v>
      </c>
      <c r="E895" s="78"/>
      <c r="F895" s="989">
        <f>D895*E895</f>
        <v>0</v>
      </c>
    </row>
    <row r="896" spans="1:6">
      <c r="A896" s="863"/>
      <c r="B896" s="938" t="s">
        <v>417</v>
      </c>
      <c r="C896" s="859" t="s">
        <v>93</v>
      </c>
      <c r="D896" s="860">
        <v>4</v>
      </c>
      <c r="E896" s="78"/>
      <c r="F896" s="989">
        <f>D896*E896</f>
        <v>0</v>
      </c>
    </row>
    <row r="897" spans="1:6">
      <c r="A897" s="863"/>
      <c r="B897" s="938"/>
      <c r="D897" s="860"/>
      <c r="E897" s="78"/>
      <c r="F897" s="989"/>
    </row>
    <row r="898" spans="1:6" ht="25.5">
      <c r="A898" s="854">
        <v>20</v>
      </c>
      <c r="B898" s="901" t="s">
        <v>576</v>
      </c>
      <c r="C898" s="859" t="s">
        <v>91</v>
      </c>
      <c r="D898" s="860">
        <v>20</v>
      </c>
      <c r="E898" s="78"/>
      <c r="F898" s="989">
        <f>D898*E898</f>
        <v>0</v>
      </c>
    </row>
    <row r="899" spans="1:6">
      <c r="A899" s="854"/>
      <c r="B899" s="901"/>
      <c r="D899" s="860"/>
      <c r="E899" s="78"/>
      <c r="F899" s="989"/>
    </row>
    <row r="900" spans="1:6" ht="25.5">
      <c r="A900" s="889"/>
      <c r="B900" s="906" t="s">
        <v>429</v>
      </c>
      <c r="C900" s="891"/>
      <c r="D900" s="892"/>
      <c r="E900" s="91"/>
      <c r="F900" s="996"/>
    </row>
    <row r="901" spans="1:6">
      <c r="A901" s="863"/>
      <c r="B901" s="938"/>
      <c r="D901" s="860"/>
      <c r="E901" s="78"/>
      <c r="F901" s="989"/>
    </row>
    <row r="902" spans="1:6" ht="38.25">
      <c r="A902" s="863">
        <v>21</v>
      </c>
      <c r="B902" s="940" t="s">
        <v>422</v>
      </c>
      <c r="D902" s="860"/>
      <c r="E902" s="78"/>
      <c r="F902" s="989"/>
    </row>
    <row r="903" spans="1:6" ht="54.75" customHeight="1">
      <c r="A903" s="863"/>
      <c r="B903" s="938" t="s">
        <v>419</v>
      </c>
      <c r="D903" s="860"/>
      <c r="E903" s="78"/>
      <c r="F903" s="989"/>
    </row>
    <row r="904" spans="1:6" ht="30.75" customHeight="1">
      <c r="A904" s="863"/>
      <c r="B904" s="938" t="s">
        <v>418</v>
      </c>
      <c r="C904" s="922"/>
      <c r="D904" s="922"/>
      <c r="E904" s="65"/>
      <c r="F904" s="922"/>
    </row>
    <row r="905" spans="1:6">
      <c r="A905" s="863"/>
      <c r="B905" s="938"/>
      <c r="C905" s="859" t="s">
        <v>91</v>
      </c>
      <c r="D905" s="860">
        <v>145.06</v>
      </c>
      <c r="E905" s="78"/>
      <c r="F905" s="989">
        <f>D905*E905</f>
        <v>0</v>
      </c>
    </row>
    <row r="906" spans="1:6" ht="25.5">
      <c r="A906" s="863">
        <v>22</v>
      </c>
      <c r="B906" s="940" t="s">
        <v>430</v>
      </c>
      <c r="D906" s="860"/>
      <c r="E906" s="78"/>
      <c r="F906" s="989"/>
    </row>
    <row r="907" spans="1:6" ht="54" customHeight="1">
      <c r="A907" s="863"/>
      <c r="B907" s="938" t="s">
        <v>431</v>
      </c>
      <c r="C907" s="922"/>
      <c r="D907" s="922"/>
      <c r="E907" s="65"/>
      <c r="F907" s="922"/>
    </row>
    <row r="908" spans="1:6">
      <c r="A908" s="863"/>
      <c r="B908" s="938"/>
      <c r="C908" s="859" t="s">
        <v>91</v>
      </c>
      <c r="D908" s="860">
        <v>208.77</v>
      </c>
      <c r="E908" s="78"/>
      <c r="F908" s="989">
        <f>D908*E908</f>
        <v>0</v>
      </c>
    </row>
    <row r="909" spans="1:6" ht="25.5">
      <c r="A909" s="863">
        <v>23</v>
      </c>
      <c r="B909" s="940" t="s">
        <v>449</v>
      </c>
      <c r="D909" s="860"/>
      <c r="E909" s="78"/>
      <c r="F909" s="989"/>
    </row>
    <row r="910" spans="1:6" ht="69" customHeight="1">
      <c r="A910" s="863"/>
      <c r="B910" s="938" t="s">
        <v>781</v>
      </c>
      <c r="D910" s="860"/>
      <c r="E910" s="78"/>
      <c r="F910" s="989"/>
    </row>
    <row r="911" spans="1:6" ht="106.5" customHeight="1">
      <c r="A911" s="863"/>
      <c r="B911" s="938" t="s">
        <v>450</v>
      </c>
      <c r="D911" s="860"/>
      <c r="E911" s="78"/>
      <c r="F911" s="989"/>
    </row>
    <row r="912" spans="1:6" ht="38.25">
      <c r="A912" s="863"/>
      <c r="B912" s="938" t="s">
        <v>451</v>
      </c>
      <c r="C912" s="922"/>
      <c r="D912" s="922"/>
      <c r="E912" s="65"/>
      <c r="F912" s="922"/>
    </row>
    <row r="913" spans="1:6">
      <c r="A913" s="863"/>
      <c r="B913" s="938"/>
      <c r="C913" s="859" t="s">
        <v>91</v>
      </c>
      <c r="D913" s="860">
        <v>75.400000000000006</v>
      </c>
      <c r="E913" s="78"/>
      <c r="F913" s="989">
        <f>D913*E913</f>
        <v>0</v>
      </c>
    </row>
    <row r="914" spans="1:6">
      <c r="A914" s="863"/>
      <c r="B914" s="938"/>
      <c r="D914" s="860"/>
      <c r="E914" s="78"/>
      <c r="F914" s="989"/>
    </row>
    <row r="915" spans="1:6">
      <c r="A915" s="889"/>
      <c r="B915" s="906" t="s">
        <v>385</v>
      </c>
      <c r="C915" s="891"/>
      <c r="D915" s="892"/>
      <c r="E915" s="91"/>
      <c r="F915" s="996"/>
    </row>
    <row r="916" spans="1:6" ht="9" customHeight="1">
      <c r="A916" s="854"/>
      <c r="B916" s="901"/>
      <c r="D916" s="860"/>
      <c r="E916" s="78"/>
      <c r="F916" s="989"/>
    </row>
    <row r="917" spans="1:6" ht="25.5">
      <c r="A917" s="854">
        <v>24</v>
      </c>
      <c r="B917" s="937" t="s">
        <v>471</v>
      </c>
      <c r="D917" s="860"/>
      <c r="E917" s="78"/>
      <c r="F917" s="989"/>
    </row>
    <row r="918" spans="1:6">
      <c r="A918" s="854"/>
      <c r="B918" s="937" t="s">
        <v>390</v>
      </c>
      <c r="D918" s="860"/>
      <c r="E918" s="78"/>
      <c r="F918" s="989"/>
    </row>
    <row r="919" spans="1:6" ht="92.25" customHeight="1">
      <c r="A919" s="854"/>
      <c r="B919" s="939" t="s">
        <v>503</v>
      </c>
      <c r="D919" s="860"/>
      <c r="E919" s="78"/>
      <c r="F919" s="989"/>
    </row>
    <row r="920" spans="1:6" ht="53.25" customHeight="1">
      <c r="A920" s="854"/>
      <c r="B920" s="939" t="s">
        <v>398</v>
      </c>
      <c r="D920" s="860"/>
      <c r="E920" s="78"/>
      <c r="F920" s="989"/>
    </row>
    <row r="921" spans="1:6" ht="106.5" customHeight="1">
      <c r="A921" s="854"/>
      <c r="B921" s="857" t="s">
        <v>386</v>
      </c>
      <c r="D921" s="860"/>
      <c r="E921" s="78"/>
      <c r="F921" s="989"/>
    </row>
    <row r="922" spans="1:6" ht="66.75" customHeight="1">
      <c r="A922" s="854"/>
      <c r="B922" s="857" t="s">
        <v>393</v>
      </c>
      <c r="D922" s="860"/>
      <c r="E922" s="78"/>
      <c r="F922" s="989"/>
    </row>
    <row r="923" spans="1:6" ht="38.25">
      <c r="A923" s="854"/>
      <c r="B923" s="857" t="s">
        <v>391</v>
      </c>
      <c r="D923" s="860"/>
      <c r="E923" s="78"/>
      <c r="F923" s="989"/>
    </row>
    <row r="924" spans="1:6" ht="51.75" customHeight="1">
      <c r="A924" s="854"/>
      <c r="B924" s="857" t="s">
        <v>986</v>
      </c>
      <c r="D924" s="860"/>
      <c r="E924" s="78"/>
      <c r="F924" s="989"/>
    </row>
    <row r="925" spans="1:6" ht="54" customHeight="1">
      <c r="A925" s="854"/>
      <c r="B925" s="857" t="s">
        <v>987</v>
      </c>
      <c r="D925" s="860"/>
      <c r="E925" s="78"/>
      <c r="F925" s="989"/>
    </row>
    <row r="926" spans="1:6">
      <c r="A926" s="854"/>
      <c r="B926" s="857"/>
      <c r="D926" s="860"/>
      <c r="E926" s="78"/>
      <c r="F926" s="989"/>
    </row>
    <row r="927" spans="1:6" ht="25.5">
      <c r="A927" s="854" t="s">
        <v>83</v>
      </c>
      <c r="B927" s="857" t="s">
        <v>392</v>
      </c>
      <c r="C927" s="859" t="s">
        <v>91</v>
      </c>
      <c r="D927" s="860">
        <v>15.17</v>
      </c>
      <c r="E927" s="78"/>
      <c r="F927" s="989">
        <f t="shared" ref="F927:F934" si="0">D927*E927</f>
        <v>0</v>
      </c>
    </row>
    <row r="928" spans="1:6" ht="38.25">
      <c r="A928" s="854" t="s">
        <v>84</v>
      </c>
      <c r="B928" s="857" t="s">
        <v>988</v>
      </c>
      <c r="C928" s="859" t="s">
        <v>91</v>
      </c>
      <c r="D928" s="860">
        <v>109.51</v>
      </c>
      <c r="E928" s="78"/>
      <c r="F928" s="989">
        <f t="shared" si="0"/>
        <v>0</v>
      </c>
    </row>
    <row r="929" spans="1:6">
      <c r="A929" s="854"/>
      <c r="B929" s="857" t="s">
        <v>394</v>
      </c>
      <c r="C929" s="859" t="s">
        <v>93</v>
      </c>
      <c r="D929" s="860">
        <v>5</v>
      </c>
      <c r="E929" s="78"/>
      <c r="F929" s="989">
        <f t="shared" si="0"/>
        <v>0</v>
      </c>
    </row>
    <row r="930" spans="1:6" ht="25.5">
      <c r="A930" s="854" t="s">
        <v>85</v>
      </c>
      <c r="B930" s="857" t="s">
        <v>395</v>
      </c>
      <c r="C930" s="859" t="s">
        <v>91</v>
      </c>
      <c r="D930" s="860">
        <v>143.75</v>
      </c>
      <c r="E930" s="78"/>
      <c r="F930" s="989">
        <f t="shared" si="0"/>
        <v>0</v>
      </c>
    </row>
    <row r="931" spans="1:6">
      <c r="A931" s="854"/>
      <c r="B931" s="857" t="s">
        <v>782</v>
      </c>
      <c r="C931" s="859" t="s">
        <v>93</v>
      </c>
      <c r="D931" s="860">
        <v>1</v>
      </c>
      <c r="E931" s="78"/>
      <c r="F931" s="989">
        <f>D931*E931</f>
        <v>0</v>
      </c>
    </row>
    <row r="932" spans="1:6" ht="25.5">
      <c r="A932" s="854" t="s">
        <v>86</v>
      </c>
      <c r="B932" s="857" t="s">
        <v>396</v>
      </c>
      <c r="C932" s="859" t="s">
        <v>91</v>
      </c>
      <c r="D932" s="860">
        <v>56.04</v>
      </c>
      <c r="E932" s="78"/>
      <c r="F932" s="989">
        <f t="shared" si="0"/>
        <v>0</v>
      </c>
    </row>
    <row r="933" spans="1:6" ht="25.5">
      <c r="A933" s="854" t="s">
        <v>86</v>
      </c>
      <c r="B933" s="857" t="s">
        <v>397</v>
      </c>
      <c r="C933" s="859" t="s">
        <v>91</v>
      </c>
      <c r="D933" s="860">
        <v>72.81</v>
      </c>
      <c r="E933" s="78"/>
      <c r="F933" s="989">
        <f t="shared" si="0"/>
        <v>0</v>
      </c>
    </row>
    <row r="934" spans="1:6" ht="38.25">
      <c r="A934" s="854" t="s">
        <v>87</v>
      </c>
      <c r="B934" s="857" t="s">
        <v>400</v>
      </c>
      <c r="C934" s="859" t="s">
        <v>91</v>
      </c>
      <c r="D934" s="860">
        <v>6.99</v>
      </c>
      <c r="E934" s="78"/>
      <c r="F934" s="989">
        <f t="shared" si="0"/>
        <v>0</v>
      </c>
    </row>
    <row r="935" spans="1:6">
      <c r="A935" s="854"/>
      <c r="B935" s="857"/>
      <c r="D935" s="860"/>
      <c r="E935" s="78"/>
      <c r="F935" s="989"/>
    </row>
    <row r="936" spans="1:6" ht="38.25">
      <c r="A936" s="854">
        <v>25</v>
      </c>
      <c r="B936" s="901" t="s">
        <v>472</v>
      </c>
      <c r="D936" s="860"/>
      <c r="E936" s="78"/>
      <c r="F936" s="989"/>
    </row>
    <row r="937" spans="1:6" ht="25.5">
      <c r="A937" s="854"/>
      <c r="B937" s="857" t="s">
        <v>473</v>
      </c>
      <c r="D937" s="860"/>
      <c r="E937" s="78"/>
      <c r="F937" s="989"/>
    </row>
    <row r="938" spans="1:6" ht="54.75" customHeight="1">
      <c r="A938" s="854"/>
      <c r="B938" s="857" t="s">
        <v>474</v>
      </c>
      <c r="C938" s="922"/>
      <c r="D938" s="922"/>
      <c r="E938" s="65"/>
      <c r="F938" s="922"/>
    </row>
    <row r="939" spans="1:6">
      <c r="A939" s="854"/>
      <c r="B939" s="901"/>
      <c r="C939" s="859" t="s">
        <v>91</v>
      </c>
      <c r="D939" s="860">
        <v>28.05</v>
      </c>
      <c r="E939" s="78"/>
      <c r="F939" s="989">
        <f>D939*E939</f>
        <v>0</v>
      </c>
    </row>
    <row r="940" spans="1:6">
      <c r="A940" s="854"/>
      <c r="B940" s="901"/>
      <c r="D940" s="860"/>
      <c r="E940" s="78"/>
      <c r="F940" s="989"/>
    </row>
    <row r="941" spans="1:6">
      <c r="A941" s="889"/>
      <c r="B941" s="901" t="s">
        <v>421</v>
      </c>
      <c r="C941" s="891"/>
      <c r="D941" s="892"/>
      <c r="E941" s="91"/>
      <c r="F941" s="996"/>
    </row>
    <row r="942" spans="1:6">
      <c r="A942" s="854"/>
      <c r="B942" s="937"/>
      <c r="C942" s="856"/>
      <c r="D942" s="856"/>
      <c r="E942" s="18"/>
      <c r="F942" s="856"/>
    </row>
    <row r="943" spans="1:6" ht="38.25">
      <c r="A943" s="854">
        <v>26</v>
      </c>
      <c r="B943" s="940" t="s">
        <v>423</v>
      </c>
      <c r="C943" s="856"/>
      <c r="D943" s="856"/>
      <c r="E943" s="18"/>
      <c r="F943" s="856"/>
    </row>
    <row r="944" spans="1:6" ht="90.75" customHeight="1">
      <c r="A944" s="854"/>
      <c r="B944" s="939" t="s">
        <v>424</v>
      </c>
      <c r="C944" s="856"/>
      <c r="D944" s="856"/>
      <c r="E944" s="18"/>
      <c r="F944" s="856"/>
    </row>
    <row r="945" spans="1:6" ht="146.25" customHeight="1">
      <c r="A945" s="863"/>
      <c r="B945" s="939" t="s">
        <v>989</v>
      </c>
      <c r="C945" s="922"/>
      <c r="D945" s="922"/>
      <c r="E945" s="65"/>
      <c r="F945" s="922"/>
    </row>
    <row r="946" spans="1:6" ht="18.75" customHeight="1">
      <c r="A946" s="863"/>
      <c r="B946" s="939"/>
      <c r="C946" s="859" t="s">
        <v>91</v>
      </c>
      <c r="D946" s="860">
        <v>1234.3499999999999</v>
      </c>
      <c r="E946" s="78"/>
      <c r="F946" s="989">
        <f>D946*E946</f>
        <v>0</v>
      </c>
    </row>
    <row r="947" spans="1:6" ht="38.25">
      <c r="A947" s="863"/>
      <c r="B947" s="938" t="s">
        <v>784</v>
      </c>
      <c r="C947" s="859" t="s">
        <v>93</v>
      </c>
      <c r="D947" s="860">
        <v>75</v>
      </c>
      <c r="E947" s="78"/>
      <c r="F947" s="989">
        <f>D947*E947</f>
        <v>0</v>
      </c>
    </row>
    <row r="948" spans="1:6" ht="38.25">
      <c r="A948" s="863"/>
      <c r="B948" s="938" t="s">
        <v>783</v>
      </c>
      <c r="C948" s="859" t="s">
        <v>93</v>
      </c>
      <c r="D948" s="860">
        <v>1</v>
      </c>
      <c r="E948" s="78"/>
      <c r="F948" s="989">
        <f>D948*E948</f>
        <v>0</v>
      </c>
    </row>
    <row r="949" spans="1:6">
      <c r="A949" s="854"/>
      <c r="B949" s="937"/>
      <c r="C949" s="856"/>
      <c r="D949" s="856"/>
      <c r="E949" s="18"/>
      <c r="F949" s="856"/>
    </row>
    <row r="950" spans="1:6" ht="38.25">
      <c r="A950" s="854">
        <v>27</v>
      </c>
      <c r="B950" s="940" t="s">
        <v>425</v>
      </c>
      <c r="C950" s="856"/>
      <c r="D950" s="856"/>
      <c r="E950" s="18"/>
      <c r="F950" s="856"/>
    </row>
    <row r="951" spans="1:6" ht="38.25">
      <c r="A951" s="854"/>
      <c r="B951" s="939" t="s">
        <v>426</v>
      </c>
      <c r="C951" s="856"/>
      <c r="D951" s="856"/>
      <c r="E951" s="18"/>
      <c r="F951" s="856"/>
    </row>
    <row r="952" spans="1:6" ht="79.5" customHeight="1">
      <c r="A952" s="863"/>
      <c r="B952" s="939" t="s">
        <v>427</v>
      </c>
      <c r="D952" s="860"/>
      <c r="E952" s="78"/>
      <c r="F952" s="989"/>
    </row>
    <row r="953" spans="1:6" ht="25.5">
      <c r="A953" s="863"/>
      <c r="B953" s="938" t="s">
        <v>428</v>
      </c>
      <c r="C953" s="922"/>
      <c r="D953" s="922"/>
      <c r="E953" s="65"/>
      <c r="F953" s="922"/>
    </row>
    <row r="954" spans="1:6">
      <c r="A954" s="863"/>
      <c r="B954" s="938"/>
      <c r="C954" s="859" t="s">
        <v>91</v>
      </c>
      <c r="D954" s="860">
        <v>30.18</v>
      </c>
      <c r="E954" s="78"/>
      <c r="F954" s="989">
        <f>D954*E954</f>
        <v>0</v>
      </c>
    </row>
    <row r="955" spans="1:6" ht="38.25">
      <c r="A955" s="854">
        <v>28</v>
      </c>
      <c r="B955" s="940" t="s">
        <v>956</v>
      </c>
      <c r="C955" s="856"/>
      <c r="D955" s="856"/>
      <c r="E955" s="18"/>
      <c r="F955" s="856"/>
    </row>
    <row r="956" spans="1:6" ht="25.5">
      <c r="A956" s="854"/>
      <c r="B956" s="939" t="s">
        <v>952</v>
      </c>
      <c r="C956" s="856"/>
      <c r="D956" s="856"/>
      <c r="E956" s="18"/>
      <c r="F956" s="856"/>
    </row>
    <row r="957" spans="1:6" ht="78.75" customHeight="1">
      <c r="A957" s="863"/>
      <c r="B957" s="939" t="s">
        <v>954</v>
      </c>
      <c r="D957" s="860"/>
      <c r="E957" s="78"/>
      <c r="F957" s="989"/>
    </row>
    <row r="958" spans="1:6" ht="28.5" customHeight="1">
      <c r="A958" s="863"/>
      <c r="B958" s="939" t="s">
        <v>955</v>
      </c>
      <c r="D958" s="860"/>
      <c r="E958" s="78"/>
      <c r="F958" s="989"/>
    </row>
    <row r="959" spans="1:6">
      <c r="A959" s="863"/>
      <c r="B959" s="938" t="s">
        <v>953</v>
      </c>
      <c r="C959" s="922"/>
      <c r="D959" s="922"/>
      <c r="E959" s="65"/>
      <c r="F959" s="922"/>
    </row>
    <row r="960" spans="1:6">
      <c r="A960" s="863"/>
      <c r="B960" s="938"/>
      <c r="C960" s="859" t="s">
        <v>91</v>
      </c>
      <c r="D960" s="860">
        <v>6.85</v>
      </c>
      <c r="E960" s="78"/>
      <c r="F960" s="989">
        <f>D960*E960</f>
        <v>0</v>
      </c>
    </row>
    <row r="961" spans="1:6">
      <c r="A961" s="889"/>
      <c r="B961" s="906" t="s">
        <v>240</v>
      </c>
      <c r="C961" s="891"/>
      <c r="D961" s="892"/>
      <c r="E961" s="91"/>
      <c r="F961" s="996"/>
    </row>
    <row r="962" spans="1:6">
      <c r="A962" s="854"/>
      <c r="B962" s="939"/>
      <c r="D962" s="860"/>
      <c r="E962" s="78"/>
      <c r="F962" s="989"/>
    </row>
    <row r="963" spans="1:6" ht="42" customHeight="1">
      <c r="A963" s="854">
        <v>29</v>
      </c>
      <c r="B963" s="941" t="s">
        <v>575</v>
      </c>
      <c r="D963" s="860"/>
      <c r="E963" s="78"/>
      <c r="F963" s="989"/>
    </row>
    <row r="964" spans="1:6">
      <c r="A964" s="854"/>
      <c r="B964" s="941" t="s">
        <v>508</v>
      </c>
      <c r="D964" s="860"/>
      <c r="E964" s="78"/>
      <c r="F964" s="989"/>
    </row>
    <row r="965" spans="1:6" ht="27" customHeight="1">
      <c r="A965" s="854"/>
      <c r="B965" s="939" t="s">
        <v>572</v>
      </c>
      <c r="D965" s="860"/>
      <c r="E965" s="78"/>
      <c r="F965" s="989"/>
    </row>
    <row r="966" spans="1:6" ht="182.25" customHeight="1">
      <c r="A966" s="854"/>
      <c r="B966" s="939" t="s">
        <v>1016</v>
      </c>
      <c r="D966" s="860"/>
      <c r="E966" s="78"/>
      <c r="F966" s="989"/>
    </row>
    <row r="967" spans="1:6">
      <c r="A967" s="854"/>
      <c r="B967" s="939" t="s">
        <v>573</v>
      </c>
      <c r="D967" s="860"/>
      <c r="E967" s="78"/>
      <c r="F967" s="989"/>
    </row>
    <row r="968" spans="1:6" ht="38.25">
      <c r="A968" s="854"/>
      <c r="B968" s="939" t="s">
        <v>574</v>
      </c>
      <c r="D968" s="860"/>
      <c r="E968" s="78"/>
      <c r="F968" s="989"/>
    </row>
    <row r="969" spans="1:6">
      <c r="A969" s="854"/>
      <c r="B969" s="941" t="s">
        <v>544</v>
      </c>
      <c r="D969" s="860"/>
      <c r="E969" s="78"/>
      <c r="F969" s="989"/>
    </row>
    <row r="970" spans="1:6" ht="28.5" customHeight="1">
      <c r="A970" s="854"/>
      <c r="B970" s="939" t="s">
        <v>1013</v>
      </c>
      <c r="D970" s="860"/>
      <c r="E970" s="78"/>
      <c r="F970" s="989"/>
    </row>
    <row r="971" spans="1:6" ht="25.5">
      <c r="A971" s="854"/>
      <c r="B971" s="939" t="s">
        <v>1014</v>
      </c>
      <c r="D971" s="860"/>
      <c r="E971" s="78"/>
      <c r="F971" s="989"/>
    </row>
    <row r="972" spans="1:6" ht="39.75" customHeight="1">
      <c r="A972" s="854"/>
      <c r="B972" s="939" t="s">
        <v>1015</v>
      </c>
      <c r="C972" s="922"/>
      <c r="D972" s="922"/>
      <c r="E972" s="65"/>
      <c r="F972" s="922"/>
    </row>
    <row r="973" spans="1:6">
      <c r="B973" s="934"/>
      <c r="C973" s="859" t="s">
        <v>30</v>
      </c>
      <c r="D973" s="860">
        <v>2</v>
      </c>
      <c r="E973" s="78"/>
      <c r="F973" s="989">
        <f>D973*E973</f>
        <v>0</v>
      </c>
    </row>
    <row r="974" spans="1:6">
      <c r="A974" s="875"/>
      <c r="B974" s="942" t="s">
        <v>353</v>
      </c>
      <c r="C974" s="877"/>
      <c r="D974" s="878"/>
      <c r="E974" s="89"/>
      <c r="F974" s="997">
        <f>SUM(F776:F973)</f>
        <v>0</v>
      </c>
    </row>
    <row r="976" spans="1:6">
      <c r="A976" s="879"/>
      <c r="B976" s="943"/>
      <c r="C976" s="881"/>
      <c r="D976" s="882"/>
      <c r="E976" s="56"/>
      <c r="F976" s="993"/>
    </row>
    <row r="977" spans="1:6">
      <c r="A977" s="839" t="s">
        <v>48</v>
      </c>
      <c r="B977" s="931" t="s">
        <v>28</v>
      </c>
      <c r="C977" s="841"/>
      <c r="D977" s="842"/>
      <c r="E977" s="578"/>
      <c r="F977" s="988"/>
    </row>
    <row r="978" spans="1:6">
      <c r="A978" s="843"/>
      <c r="B978" s="932"/>
      <c r="C978" s="845"/>
      <c r="D978" s="160"/>
      <c r="E978" s="74"/>
      <c r="F978" s="157"/>
    </row>
    <row r="979" spans="1:6">
      <c r="A979" s="846"/>
      <c r="B979" s="933" t="s">
        <v>52</v>
      </c>
      <c r="C979" s="848" t="s">
        <v>49</v>
      </c>
      <c r="D979" s="849" t="s">
        <v>50</v>
      </c>
      <c r="E979" s="76" t="s">
        <v>82</v>
      </c>
      <c r="F979" s="849" t="s">
        <v>51</v>
      </c>
    </row>
    <row r="980" spans="1:6">
      <c r="A980" s="883"/>
      <c r="B980" s="934"/>
      <c r="C980" s="881"/>
      <c r="D980" s="882"/>
      <c r="E980" s="55"/>
      <c r="F980" s="993"/>
    </row>
    <row r="981" spans="1:6">
      <c r="A981" s="884"/>
      <c r="B981" s="935" t="s">
        <v>140</v>
      </c>
      <c r="C981" s="886"/>
      <c r="D981" s="887"/>
      <c r="E981" s="92"/>
      <c r="F981" s="994"/>
    </row>
    <row r="982" spans="1:6">
      <c r="A982" s="888"/>
      <c r="B982" s="936"/>
      <c r="C982" s="881"/>
      <c r="D982" s="882"/>
      <c r="E982" s="55"/>
      <c r="F982" s="995"/>
    </row>
    <row r="983" spans="1:6" ht="38.25">
      <c r="A983" s="854"/>
      <c r="B983" s="936" t="s">
        <v>878</v>
      </c>
      <c r="D983" s="860"/>
      <c r="E983" s="78"/>
      <c r="F983" s="989"/>
    </row>
    <row r="984" spans="1:6" ht="25.5">
      <c r="A984" s="854"/>
      <c r="B984" s="857" t="s">
        <v>875</v>
      </c>
      <c r="D984" s="860"/>
      <c r="E984" s="78"/>
      <c r="F984" s="989"/>
    </row>
    <row r="985" spans="1:6" ht="25.5">
      <c r="A985" s="854"/>
      <c r="B985" s="857" t="s">
        <v>879</v>
      </c>
      <c r="D985" s="860"/>
      <c r="E985" s="78"/>
      <c r="F985" s="989"/>
    </row>
    <row r="986" spans="1:6" ht="25.5">
      <c r="A986" s="854"/>
      <c r="B986" s="857" t="s">
        <v>876</v>
      </c>
      <c r="D986" s="860"/>
      <c r="E986" s="78"/>
      <c r="F986" s="989"/>
    </row>
    <row r="987" spans="1:6" ht="53.25" customHeight="1">
      <c r="A987" s="854"/>
      <c r="B987" s="857" t="s">
        <v>877</v>
      </c>
      <c r="D987" s="860"/>
      <c r="E987" s="78"/>
      <c r="F987" s="989"/>
    </row>
    <row r="988" spans="1:6" ht="29.25" customHeight="1">
      <c r="A988" s="854"/>
      <c r="B988" s="857" t="s">
        <v>1019</v>
      </c>
      <c r="D988" s="860"/>
      <c r="E988" s="78"/>
      <c r="F988" s="989"/>
    </row>
    <row r="989" spans="1:6" ht="65.25" customHeight="1">
      <c r="A989" s="854"/>
      <c r="B989" s="857" t="s">
        <v>1018</v>
      </c>
      <c r="D989" s="860"/>
      <c r="E989" s="78"/>
      <c r="F989" s="989"/>
    </row>
    <row r="990" spans="1:6" ht="25.5">
      <c r="A990" s="854"/>
      <c r="B990" s="857" t="s">
        <v>882</v>
      </c>
      <c r="D990" s="860"/>
      <c r="E990" s="78"/>
      <c r="F990" s="989"/>
    </row>
    <row r="991" spans="1:6">
      <c r="A991" s="854"/>
      <c r="B991" s="857"/>
      <c r="D991" s="860"/>
      <c r="E991" s="78"/>
      <c r="F991" s="989"/>
    </row>
    <row r="992" spans="1:6">
      <c r="A992" s="889"/>
      <c r="B992" s="906" t="s">
        <v>153</v>
      </c>
      <c r="C992" s="891"/>
      <c r="D992" s="892"/>
      <c r="E992" s="91"/>
      <c r="F992" s="996"/>
    </row>
    <row r="993" spans="1:6">
      <c r="A993" s="854"/>
      <c r="B993" s="857"/>
      <c r="D993" s="860"/>
      <c r="E993" s="78"/>
      <c r="F993" s="989"/>
    </row>
    <row r="994" spans="1:6" ht="25.5">
      <c r="A994" s="854">
        <v>1</v>
      </c>
      <c r="B994" s="940" t="s">
        <v>439</v>
      </c>
      <c r="C994" s="856"/>
      <c r="D994" s="856"/>
      <c r="E994" s="18"/>
      <c r="F994" s="856"/>
    </row>
    <row r="995" spans="1:6" ht="183.75" customHeight="1">
      <c r="A995" s="854"/>
      <c r="B995" s="938" t="s">
        <v>990</v>
      </c>
      <c r="C995" s="859" t="s">
        <v>91</v>
      </c>
      <c r="D995" s="860">
        <v>319.20999999999998</v>
      </c>
      <c r="E995" s="78"/>
      <c r="F995" s="989">
        <f>D995*E995</f>
        <v>0</v>
      </c>
    </row>
    <row r="996" spans="1:6" ht="25.5">
      <c r="A996" s="854"/>
      <c r="B996" s="938" t="s">
        <v>874</v>
      </c>
      <c r="D996" s="860"/>
      <c r="E996" s="78"/>
      <c r="F996" s="989"/>
    </row>
    <row r="997" spans="1:6">
      <c r="A997" s="854"/>
      <c r="B997" s="939"/>
      <c r="D997" s="860"/>
      <c r="E997" s="78"/>
      <c r="F997" s="989"/>
    </row>
    <row r="998" spans="1:6" ht="25.5">
      <c r="A998" s="854">
        <v>2</v>
      </c>
      <c r="B998" s="940" t="s">
        <v>438</v>
      </c>
      <c r="D998" s="860"/>
      <c r="E998" s="78"/>
      <c r="F998" s="989"/>
    </row>
    <row r="999" spans="1:6" ht="63.75">
      <c r="A999" s="854"/>
      <c r="B999" s="939" t="s">
        <v>881</v>
      </c>
      <c r="C999" s="859" t="s">
        <v>91</v>
      </c>
      <c r="D999" s="860">
        <v>2.37</v>
      </c>
      <c r="E999" s="78"/>
      <c r="F999" s="989">
        <f>D999*E999</f>
        <v>0</v>
      </c>
    </row>
    <row r="1000" spans="1:6">
      <c r="A1000" s="854"/>
      <c r="B1000" s="939"/>
      <c r="D1000" s="860"/>
      <c r="E1000" s="78"/>
      <c r="F1000" s="989"/>
    </row>
    <row r="1001" spans="1:6" ht="27.75" customHeight="1">
      <c r="A1001" s="854">
        <v>3</v>
      </c>
      <c r="B1001" s="941" t="s">
        <v>441</v>
      </c>
      <c r="D1001" s="860"/>
      <c r="E1001" s="78"/>
      <c r="F1001" s="989"/>
    </row>
    <row r="1002" spans="1:6" ht="210" customHeight="1">
      <c r="A1002" s="854"/>
      <c r="B1002" s="939" t="s">
        <v>924</v>
      </c>
      <c r="D1002" s="860"/>
      <c r="E1002" s="78"/>
      <c r="F1002" s="989"/>
    </row>
    <row r="1003" spans="1:6" ht="54.75" customHeight="1">
      <c r="A1003" s="854"/>
      <c r="B1003" s="939" t="s">
        <v>442</v>
      </c>
      <c r="D1003" s="860"/>
      <c r="E1003" s="78"/>
      <c r="F1003" s="989"/>
    </row>
    <row r="1004" spans="1:6" ht="38.25">
      <c r="A1004" s="854"/>
      <c r="B1004" s="939" t="s">
        <v>443</v>
      </c>
      <c r="D1004" s="860"/>
      <c r="E1004" s="78"/>
      <c r="F1004" s="989"/>
    </row>
    <row r="1005" spans="1:6">
      <c r="A1005" s="854"/>
      <c r="B1005" s="939" t="s">
        <v>764</v>
      </c>
      <c r="C1005" s="859" t="s">
        <v>93</v>
      </c>
      <c r="D1005" s="860">
        <v>50</v>
      </c>
      <c r="E1005" s="78"/>
      <c r="F1005" s="989">
        <f>D1005*E1005</f>
        <v>0</v>
      </c>
    </row>
    <row r="1006" spans="1:6">
      <c r="A1006" s="854"/>
      <c r="B1006" s="939" t="s">
        <v>883</v>
      </c>
      <c r="C1006" s="859" t="s">
        <v>91</v>
      </c>
      <c r="D1006" s="860">
        <v>12.78</v>
      </c>
      <c r="E1006" s="78"/>
      <c r="F1006" s="989">
        <f>D1006*E1006</f>
        <v>0</v>
      </c>
    </row>
    <row r="1007" spans="1:6">
      <c r="A1007" s="854"/>
      <c r="B1007" s="939"/>
      <c r="D1007" s="860"/>
      <c r="E1007" s="78"/>
      <c r="F1007" s="989"/>
    </row>
    <row r="1008" spans="1:6" ht="39.75" customHeight="1">
      <c r="A1008" s="854">
        <v>4</v>
      </c>
      <c r="B1008" s="940" t="s">
        <v>991</v>
      </c>
      <c r="D1008" s="860"/>
      <c r="E1008" s="78"/>
      <c r="F1008" s="989"/>
    </row>
    <row r="1009" spans="1:6" ht="117.75" customHeight="1">
      <c r="A1009" s="854"/>
      <c r="B1009" s="939" t="s">
        <v>992</v>
      </c>
      <c r="D1009" s="860"/>
      <c r="E1009" s="78"/>
      <c r="F1009" s="989"/>
    </row>
    <row r="1010" spans="1:6" ht="91.5" customHeight="1">
      <c r="A1010" s="854"/>
      <c r="B1010" s="944" t="s">
        <v>993</v>
      </c>
      <c r="C1010" s="922"/>
      <c r="D1010" s="922"/>
      <c r="E1010" s="65"/>
      <c r="F1010" s="922"/>
    </row>
    <row r="1011" spans="1:6">
      <c r="A1011" s="854"/>
      <c r="B1011" s="940"/>
      <c r="C1011" s="859" t="s">
        <v>91</v>
      </c>
      <c r="D1011" s="860">
        <v>854.29</v>
      </c>
      <c r="E1011" s="78"/>
      <c r="F1011" s="989">
        <f>D1011*E1011</f>
        <v>0</v>
      </c>
    </row>
    <row r="1012" spans="1:6" ht="38.25">
      <c r="A1012" s="854">
        <v>5</v>
      </c>
      <c r="B1012" s="940" t="s">
        <v>765</v>
      </c>
      <c r="C1012" s="856"/>
      <c r="D1012" s="856"/>
      <c r="E1012" s="18"/>
      <c r="F1012" s="856"/>
    </row>
    <row r="1013" spans="1:6" ht="53.25" customHeight="1">
      <c r="A1013" s="854"/>
      <c r="B1013" s="857" t="s">
        <v>169</v>
      </c>
      <c r="D1013" s="860"/>
      <c r="E1013" s="78"/>
      <c r="F1013" s="989"/>
    </row>
    <row r="1014" spans="1:6" ht="118.5" customHeight="1">
      <c r="A1014" s="854" t="s">
        <v>83</v>
      </c>
      <c r="B1014" s="857" t="s">
        <v>994</v>
      </c>
      <c r="C1014" s="945" t="s">
        <v>91</v>
      </c>
      <c r="D1014" s="946">
        <v>244.49</v>
      </c>
      <c r="E1014" s="791"/>
      <c r="F1014" s="998">
        <f>D1014*E1015</f>
        <v>0</v>
      </c>
    </row>
    <row r="1015" spans="1:6" ht="68.25" customHeight="1">
      <c r="A1015" s="854"/>
      <c r="B1015" s="857" t="s">
        <v>440</v>
      </c>
      <c r="C1015" s="947"/>
      <c r="D1015" s="948"/>
      <c r="E1015" s="790"/>
      <c r="F1015" s="948"/>
    </row>
    <row r="1016" spans="1:6" ht="132.75" customHeight="1">
      <c r="A1016" s="854" t="s">
        <v>84</v>
      </c>
      <c r="B1016" s="857" t="s">
        <v>995</v>
      </c>
      <c r="C1016" s="859" t="s">
        <v>91</v>
      </c>
      <c r="D1016" s="860">
        <v>244.49</v>
      </c>
      <c r="E1016" s="78"/>
      <c r="F1016" s="989"/>
    </row>
    <row r="1017" spans="1:6">
      <c r="A1017" s="854"/>
      <c r="B1017" s="857"/>
      <c r="D1017" s="860"/>
      <c r="E1017" s="78"/>
      <c r="F1017" s="989"/>
    </row>
    <row r="1018" spans="1:6" ht="25.5">
      <c r="A1018" s="854">
        <v>6</v>
      </c>
      <c r="B1018" s="949" t="s">
        <v>444</v>
      </c>
      <c r="D1018" s="860"/>
      <c r="E1018" s="78"/>
      <c r="F1018" s="989"/>
    </row>
    <row r="1019" spans="1:6" ht="146.25" customHeight="1">
      <c r="A1019" s="854"/>
      <c r="B1019" s="857" t="s">
        <v>447</v>
      </c>
      <c r="D1019" s="860"/>
      <c r="E1019" s="78"/>
      <c r="F1019" s="989"/>
    </row>
    <row r="1020" spans="1:6" ht="171.75" customHeight="1">
      <c r="A1020" s="854"/>
      <c r="B1020" s="950" t="s">
        <v>448</v>
      </c>
      <c r="C1020" s="859" t="s">
        <v>91</v>
      </c>
      <c r="D1020" s="860">
        <v>94.48</v>
      </c>
      <c r="E1020" s="78"/>
      <c r="F1020" s="989">
        <f>D1020*E1020</f>
        <v>0</v>
      </c>
    </row>
    <row r="1021" spans="1:6">
      <c r="A1021" s="854"/>
      <c r="B1021" s="857"/>
      <c r="D1021" s="860"/>
      <c r="E1021" s="78"/>
      <c r="F1021" s="989"/>
    </row>
    <row r="1022" spans="1:6" ht="29.25" customHeight="1">
      <c r="A1022" s="854">
        <v>7</v>
      </c>
      <c r="B1022" s="951" t="s">
        <v>445</v>
      </c>
      <c r="D1022" s="860"/>
      <c r="E1022" s="78"/>
      <c r="F1022" s="989"/>
    </row>
    <row r="1023" spans="1:6" ht="53.25" customHeight="1">
      <c r="A1023" s="854"/>
      <c r="B1023" s="938" t="s">
        <v>766</v>
      </c>
      <c r="C1023" s="856"/>
      <c r="D1023" s="856"/>
      <c r="E1023" s="18"/>
      <c r="F1023" s="856"/>
    </row>
    <row r="1024" spans="1:6" ht="65.25" customHeight="1">
      <c r="A1024" s="854"/>
      <c r="B1024" s="938" t="s">
        <v>446</v>
      </c>
      <c r="C1024" s="922"/>
      <c r="D1024" s="922"/>
      <c r="E1024" s="65"/>
      <c r="F1024" s="922"/>
    </row>
    <row r="1025" spans="1:6">
      <c r="A1025" s="854"/>
      <c r="B1025" s="938"/>
      <c r="C1025" s="859" t="s">
        <v>91</v>
      </c>
      <c r="D1025" s="860">
        <v>81.489999999999995</v>
      </c>
      <c r="E1025" s="78"/>
      <c r="F1025" s="989">
        <f>D1025*E1025</f>
        <v>0</v>
      </c>
    </row>
    <row r="1026" spans="1:6" ht="27" customHeight="1">
      <c r="A1026" s="854">
        <v>8</v>
      </c>
      <c r="B1026" s="940" t="s">
        <v>466</v>
      </c>
      <c r="D1026" s="860"/>
      <c r="E1026" s="78"/>
      <c r="F1026" s="989"/>
    </row>
    <row r="1027" spans="1:6" ht="134.25" customHeight="1">
      <c r="A1027" s="854"/>
      <c r="B1027" s="938" t="s">
        <v>469</v>
      </c>
      <c r="D1027" s="860"/>
      <c r="E1027" s="78"/>
      <c r="F1027" s="989"/>
    </row>
    <row r="1028" spans="1:6" ht="27.75" customHeight="1">
      <c r="A1028" s="854"/>
      <c r="B1028" s="938" t="s">
        <v>470</v>
      </c>
      <c r="D1028" s="860"/>
      <c r="E1028" s="78"/>
      <c r="F1028" s="989"/>
    </row>
    <row r="1029" spans="1:6">
      <c r="A1029" s="854"/>
      <c r="B1029" s="940" t="s">
        <v>467</v>
      </c>
      <c r="C1029" s="859" t="s">
        <v>30</v>
      </c>
      <c r="D1029" s="860">
        <v>1</v>
      </c>
      <c r="E1029" s="78"/>
      <c r="F1029" s="989">
        <f>D1029*E1029</f>
        <v>0</v>
      </c>
    </row>
    <row r="1030" spans="1:6">
      <c r="A1030" s="854"/>
      <c r="B1030" s="940" t="s">
        <v>468</v>
      </c>
      <c r="C1030" s="859" t="s">
        <v>30</v>
      </c>
      <c r="D1030" s="860">
        <v>1</v>
      </c>
      <c r="E1030" s="78"/>
      <c r="F1030" s="989">
        <f>D1030*E1030</f>
        <v>0</v>
      </c>
    </row>
    <row r="1031" spans="1:6">
      <c r="A1031" s="854"/>
      <c r="B1031" s="940"/>
      <c r="D1031" s="860"/>
      <c r="E1031" s="78"/>
      <c r="F1031" s="989"/>
    </row>
    <row r="1032" spans="1:6" ht="15.75" customHeight="1">
      <c r="A1032" s="854">
        <v>9</v>
      </c>
      <c r="B1032" s="940" t="s">
        <v>502</v>
      </c>
      <c r="D1032" s="860"/>
      <c r="E1032" s="78"/>
      <c r="F1032" s="989"/>
    </row>
    <row r="1033" spans="1:6" ht="118.5" customHeight="1">
      <c r="A1033" s="854"/>
      <c r="B1033" s="938" t="s">
        <v>500</v>
      </c>
      <c r="D1033" s="860"/>
      <c r="E1033" s="78"/>
      <c r="F1033" s="989"/>
    </row>
    <row r="1034" spans="1:6" ht="80.25" customHeight="1">
      <c r="A1034" s="854"/>
      <c r="B1034" s="938" t="s">
        <v>996</v>
      </c>
      <c r="D1034" s="860"/>
      <c r="E1034" s="78"/>
      <c r="F1034" s="989"/>
    </row>
    <row r="1035" spans="1:6" ht="29.25" customHeight="1">
      <c r="A1035" s="854"/>
      <c r="B1035" s="938" t="s">
        <v>501</v>
      </c>
      <c r="D1035" s="860"/>
      <c r="E1035" s="78"/>
      <c r="F1035" s="989"/>
    </row>
    <row r="1036" spans="1:6" ht="38.25">
      <c r="A1036" s="854"/>
      <c r="B1036" s="938" t="s">
        <v>170</v>
      </c>
      <c r="C1036" s="859" t="s">
        <v>91</v>
      </c>
      <c r="D1036" s="860">
        <v>28.27</v>
      </c>
      <c r="E1036" s="78"/>
      <c r="F1036" s="989">
        <f>D1036*E1036</f>
        <v>0</v>
      </c>
    </row>
    <row r="1037" spans="1:6">
      <c r="A1037" s="854"/>
      <c r="B1037" s="940"/>
      <c r="D1037" s="860"/>
      <c r="E1037" s="78"/>
      <c r="F1037" s="989"/>
    </row>
    <row r="1038" spans="1:6" ht="54.75" customHeight="1">
      <c r="A1038" s="854"/>
      <c r="B1038" s="938" t="s">
        <v>767</v>
      </c>
      <c r="C1038" s="859" t="s">
        <v>91</v>
      </c>
      <c r="D1038" s="860">
        <v>18.02</v>
      </c>
      <c r="E1038" s="78"/>
      <c r="F1038" s="989">
        <f>D1038*E1038</f>
        <v>0</v>
      </c>
    </row>
    <row r="1039" spans="1:6">
      <c r="A1039" s="854"/>
      <c r="B1039" s="940"/>
      <c r="D1039" s="860"/>
      <c r="E1039" s="78"/>
      <c r="F1039" s="989"/>
    </row>
    <row r="1040" spans="1:6">
      <c r="A1040" s="875"/>
      <c r="B1040" s="942" t="s">
        <v>26</v>
      </c>
      <c r="C1040" s="877"/>
      <c r="D1040" s="878"/>
      <c r="E1040" s="89"/>
      <c r="F1040" s="997">
        <f>SUM(F976:F1039)</f>
        <v>0</v>
      </c>
    </row>
    <row r="1041" spans="1:6">
      <c r="B1041" s="934"/>
    </row>
    <row r="1042" spans="1:6">
      <c r="A1042" s="879"/>
      <c r="B1042" s="943"/>
      <c r="C1042" s="881"/>
      <c r="D1042" s="882"/>
      <c r="E1042" s="56"/>
      <c r="F1042" s="993"/>
    </row>
    <row r="1043" spans="1:6">
      <c r="A1043" s="839" t="s">
        <v>853</v>
      </c>
      <c r="B1043" s="931" t="s">
        <v>33</v>
      </c>
      <c r="C1043" s="841"/>
      <c r="D1043" s="842"/>
      <c r="E1043" s="578"/>
      <c r="F1043" s="988"/>
    </row>
    <row r="1044" spans="1:6">
      <c r="A1044" s="843"/>
      <c r="B1044" s="932"/>
      <c r="C1044" s="845"/>
      <c r="D1044" s="160"/>
      <c r="E1044" s="74"/>
      <c r="F1044" s="157"/>
    </row>
    <row r="1045" spans="1:6">
      <c r="A1045" s="846"/>
      <c r="B1045" s="933" t="s">
        <v>52</v>
      </c>
      <c r="C1045" s="848" t="s">
        <v>49</v>
      </c>
      <c r="D1045" s="849" t="s">
        <v>50</v>
      </c>
      <c r="E1045" s="76" t="s">
        <v>82</v>
      </c>
      <c r="F1045" s="849" t="s">
        <v>51</v>
      </c>
    </row>
    <row r="1046" spans="1:6">
      <c r="A1046" s="883"/>
      <c r="B1046" s="934"/>
      <c r="C1046" s="881"/>
      <c r="D1046" s="882"/>
      <c r="E1046" s="55"/>
      <c r="F1046" s="993"/>
    </row>
    <row r="1047" spans="1:6">
      <c r="A1047" s="884"/>
      <c r="B1047" s="935" t="s">
        <v>140</v>
      </c>
      <c r="C1047" s="886"/>
      <c r="D1047" s="887"/>
      <c r="E1047" s="92"/>
      <c r="F1047" s="994"/>
    </row>
    <row r="1048" spans="1:6" ht="41.25" customHeight="1">
      <c r="A1048" s="888"/>
      <c r="B1048" s="936" t="s">
        <v>1020</v>
      </c>
      <c r="C1048" s="881"/>
      <c r="D1048" s="882"/>
      <c r="E1048" s="55"/>
      <c r="F1048" s="995"/>
    </row>
    <row r="1049" spans="1:6" ht="38.25">
      <c r="A1049" s="854"/>
      <c r="B1049" s="936" t="s">
        <v>145</v>
      </c>
      <c r="D1049" s="860"/>
      <c r="E1049" s="78"/>
      <c r="F1049" s="989"/>
    </row>
    <row r="1050" spans="1:6" ht="38.25">
      <c r="A1050" s="854"/>
      <c r="B1050" s="857" t="s">
        <v>147</v>
      </c>
      <c r="D1050" s="860"/>
      <c r="E1050" s="78"/>
      <c r="F1050" s="989"/>
    </row>
    <row r="1051" spans="1:6" ht="40.5" customHeight="1">
      <c r="A1051" s="854"/>
      <c r="B1051" s="857" t="s">
        <v>880</v>
      </c>
      <c r="D1051" s="860"/>
      <c r="E1051" s="78"/>
      <c r="F1051" s="989"/>
    </row>
    <row r="1052" spans="1:6" ht="54.75" customHeight="1">
      <c r="A1052" s="854"/>
      <c r="B1052" s="857" t="s">
        <v>885</v>
      </c>
      <c r="D1052" s="860"/>
      <c r="E1052" s="78"/>
      <c r="F1052" s="989"/>
    </row>
    <row r="1053" spans="1:6">
      <c r="A1053" s="854"/>
      <c r="B1053" s="857"/>
      <c r="D1053" s="860"/>
      <c r="E1053" s="78"/>
      <c r="F1053" s="989"/>
    </row>
    <row r="1054" spans="1:6">
      <c r="A1054" s="889"/>
      <c r="B1054" s="906" t="s">
        <v>153</v>
      </c>
      <c r="C1054" s="891"/>
      <c r="D1054" s="892"/>
      <c r="E1054" s="91"/>
      <c r="F1054" s="996"/>
    </row>
    <row r="1055" spans="1:6">
      <c r="A1055" s="854"/>
      <c r="B1055" s="857"/>
      <c r="D1055" s="860"/>
      <c r="E1055" s="78"/>
      <c r="F1055" s="989"/>
    </row>
    <row r="1056" spans="1:6" ht="25.5">
      <c r="A1056" s="854">
        <v>1</v>
      </c>
      <c r="B1056" s="952" t="s">
        <v>159</v>
      </c>
      <c r="C1056" s="856"/>
      <c r="D1056" s="856"/>
      <c r="E1056" s="18"/>
      <c r="F1056" s="856"/>
    </row>
    <row r="1057" spans="1:6">
      <c r="A1057" s="854"/>
      <c r="B1057" s="953" t="s">
        <v>143</v>
      </c>
      <c r="C1057" s="856"/>
      <c r="D1057" s="856"/>
      <c r="E1057" s="18"/>
      <c r="F1057" s="856"/>
    </row>
    <row r="1058" spans="1:6" ht="108" customHeight="1">
      <c r="A1058" s="854"/>
      <c r="B1058" s="939" t="s">
        <v>997</v>
      </c>
      <c r="D1058" s="860"/>
      <c r="E1058" s="78"/>
      <c r="F1058" s="989"/>
    </row>
    <row r="1059" spans="1:6" ht="81" customHeight="1">
      <c r="A1059" s="854"/>
      <c r="B1059" s="939" t="s">
        <v>998</v>
      </c>
      <c r="D1059" s="860"/>
      <c r="E1059" s="78"/>
      <c r="F1059" s="989"/>
    </row>
    <row r="1060" spans="1:6" ht="105.75" customHeight="1">
      <c r="A1060" s="854"/>
      <c r="B1060" s="939" t="s">
        <v>999</v>
      </c>
      <c r="D1060" s="860"/>
      <c r="E1060" s="78"/>
      <c r="F1060" s="989"/>
    </row>
    <row r="1061" spans="1:6" ht="67.5" customHeight="1">
      <c r="A1061" s="854"/>
      <c r="B1061" s="954" t="s">
        <v>144</v>
      </c>
      <c r="D1061" s="860"/>
      <c r="E1061" s="78"/>
      <c r="F1061" s="989"/>
    </row>
    <row r="1062" spans="1:6" ht="25.5">
      <c r="A1062" s="854"/>
      <c r="B1062" s="955" t="s">
        <v>146</v>
      </c>
      <c r="C1062" s="922"/>
      <c r="D1062" s="922"/>
      <c r="E1062" s="65"/>
      <c r="F1062" s="922"/>
    </row>
    <row r="1063" spans="1:6">
      <c r="A1063" s="854"/>
      <c r="B1063" s="862"/>
      <c r="C1063" s="859" t="s">
        <v>91</v>
      </c>
      <c r="D1063" s="860">
        <v>157.28</v>
      </c>
      <c r="E1063" s="78"/>
      <c r="F1063" s="989">
        <f>D1063*E1063</f>
        <v>0</v>
      </c>
    </row>
    <row r="1064" spans="1:6" ht="38.25">
      <c r="A1064" s="854">
        <v>2</v>
      </c>
      <c r="B1064" s="937" t="s">
        <v>768</v>
      </c>
      <c r="C1064" s="856"/>
      <c r="D1064" s="856"/>
      <c r="E1064" s="18"/>
      <c r="F1064" s="856"/>
    </row>
    <row r="1065" spans="1:6" ht="25.5">
      <c r="A1065" s="854"/>
      <c r="B1065" s="953" t="s">
        <v>152</v>
      </c>
      <c r="C1065" s="856"/>
      <c r="D1065" s="856"/>
      <c r="E1065" s="18"/>
      <c r="F1065" s="856"/>
    </row>
    <row r="1066" spans="1:6" ht="105.75" customHeight="1">
      <c r="A1066" s="854"/>
      <c r="B1066" s="857" t="s">
        <v>1000</v>
      </c>
      <c r="D1066" s="860"/>
      <c r="E1066" s="78"/>
      <c r="F1066" s="989"/>
    </row>
    <row r="1067" spans="1:6" ht="80.25" customHeight="1">
      <c r="A1067" s="854"/>
      <c r="B1067" s="857" t="s">
        <v>998</v>
      </c>
      <c r="D1067" s="860"/>
      <c r="E1067" s="78"/>
      <c r="F1067" s="989"/>
    </row>
    <row r="1068" spans="1:6" ht="106.5" customHeight="1">
      <c r="A1068" s="854"/>
      <c r="B1068" s="857" t="s">
        <v>1001</v>
      </c>
      <c r="D1068" s="860"/>
      <c r="E1068" s="78"/>
      <c r="F1068" s="989"/>
    </row>
    <row r="1069" spans="1:6" ht="65.25" customHeight="1">
      <c r="A1069" s="854"/>
      <c r="B1069" s="954" t="s">
        <v>144</v>
      </c>
      <c r="D1069" s="860"/>
      <c r="E1069" s="78"/>
      <c r="F1069" s="989"/>
    </row>
    <row r="1070" spans="1:6" ht="25.5">
      <c r="A1070" s="854"/>
      <c r="B1070" s="894" t="s">
        <v>146</v>
      </c>
      <c r="C1070" s="922"/>
      <c r="D1070" s="922"/>
      <c r="E1070" s="65"/>
      <c r="F1070" s="922"/>
    </row>
    <row r="1071" spans="1:6">
      <c r="A1071" s="854"/>
      <c r="B1071" s="914"/>
      <c r="C1071" s="859" t="s">
        <v>91</v>
      </c>
      <c r="D1071" s="860">
        <v>233.07</v>
      </c>
      <c r="E1071" s="78"/>
      <c r="F1071" s="989">
        <f>D1071*E1071</f>
        <v>0</v>
      </c>
    </row>
    <row r="1072" spans="1:6" ht="25.5">
      <c r="A1072" s="854">
        <v>3</v>
      </c>
      <c r="B1072" s="952" t="s">
        <v>151</v>
      </c>
      <c r="C1072" s="856"/>
      <c r="D1072" s="856"/>
      <c r="E1072" s="18"/>
      <c r="F1072" s="856"/>
    </row>
    <row r="1073" spans="1:6">
      <c r="A1073" s="854"/>
      <c r="B1073" s="953" t="s">
        <v>150</v>
      </c>
      <c r="C1073" s="856"/>
      <c r="D1073" s="856"/>
      <c r="E1073" s="18"/>
      <c r="F1073" s="856"/>
    </row>
    <row r="1074" spans="1:6" ht="95.25" customHeight="1">
      <c r="A1074" s="854"/>
      <c r="B1074" s="857" t="s">
        <v>1002</v>
      </c>
      <c r="D1074" s="860"/>
      <c r="E1074" s="78"/>
      <c r="F1074" s="989"/>
    </row>
    <row r="1075" spans="1:6" ht="16.5" customHeight="1">
      <c r="A1075" s="854"/>
      <c r="B1075" s="857" t="s">
        <v>149</v>
      </c>
      <c r="D1075" s="860"/>
      <c r="E1075" s="78"/>
      <c r="F1075" s="989"/>
    </row>
    <row r="1076" spans="1:6" ht="105.75" customHeight="1">
      <c r="A1076" s="854"/>
      <c r="B1076" s="857" t="s">
        <v>1001</v>
      </c>
      <c r="D1076" s="860"/>
      <c r="E1076" s="78"/>
      <c r="F1076" s="989"/>
    </row>
    <row r="1077" spans="1:6" ht="66.75" customHeight="1">
      <c r="A1077" s="854"/>
      <c r="B1077" s="954" t="s">
        <v>155</v>
      </c>
      <c r="D1077" s="860"/>
      <c r="E1077" s="78"/>
      <c r="F1077" s="989"/>
    </row>
    <row r="1078" spans="1:6" ht="25.5">
      <c r="A1078" s="854"/>
      <c r="B1078" s="894" t="s">
        <v>146</v>
      </c>
      <c r="C1078" s="922"/>
      <c r="D1078" s="922"/>
      <c r="E1078" s="65"/>
      <c r="F1078" s="922"/>
    </row>
    <row r="1079" spans="1:6">
      <c r="A1079" s="854"/>
      <c r="B1079" s="914"/>
      <c r="C1079" s="859" t="s">
        <v>91</v>
      </c>
      <c r="D1079" s="860">
        <v>72.11</v>
      </c>
      <c r="E1079" s="78"/>
      <c r="F1079" s="989">
        <f>D1079*E1079</f>
        <v>0</v>
      </c>
    </row>
    <row r="1080" spans="1:6" ht="25.5">
      <c r="A1080" s="854">
        <v>4</v>
      </c>
      <c r="B1080" s="952" t="s">
        <v>157</v>
      </c>
      <c r="C1080" s="856"/>
      <c r="D1080" s="856"/>
      <c r="E1080" s="18"/>
      <c r="F1080" s="856"/>
    </row>
    <row r="1081" spans="1:6">
      <c r="A1081" s="854"/>
      <c r="B1081" s="953" t="s">
        <v>154</v>
      </c>
      <c r="C1081" s="856"/>
      <c r="D1081" s="856"/>
      <c r="E1081" s="18"/>
      <c r="F1081" s="856"/>
    </row>
    <row r="1082" spans="1:6" ht="25.5">
      <c r="A1082" s="854"/>
      <c r="B1082" s="857" t="s">
        <v>156</v>
      </c>
      <c r="D1082" s="860"/>
      <c r="E1082" s="78"/>
      <c r="F1082" s="989"/>
    </row>
    <row r="1083" spans="1:6" ht="66" customHeight="1">
      <c r="A1083" s="854"/>
      <c r="B1083" s="857" t="s">
        <v>797</v>
      </c>
      <c r="D1083" s="860"/>
      <c r="E1083" s="78"/>
      <c r="F1083" s="989"/>
    </row>
    <row r="1084" spans="1:6" ht="68.25" customHeight="1">
      <c r="A1084" s="854"/>
      <c r="B1084" s="954" t="s">
        <v>144</v>
      </c>
      <c r="D1084" s="860"/>
      <c r="E1084" s="78"/>
      <c r="F1084" s="989"/>
    </row>
    <row r="1085" spans="1:6" ht="25.5">
      <c r="A1085" s="854"/>
      <c r="B1085" s="894" t="s">
        <v>146</v>
      </c>
      <c r="C1085" s="922"/>
      <c r="D1085" s="922"/>
      <c r="E1085" s="65"/>
      <c r="F1085" s="922"/>
    </row>
    <row r="1086" spans="1:6">
      <c r="A1086" s="854"/>
      <c r="B1086" s="894"/>
      <c r="C1086" s="859" t="s">
        <v>91</v>
      </c>
      <c r="D1086" s="860">
        <v>15.32</v>
      </c>
      <c r="E1086" s="78"/>
      <c r="F1086" s="989">
        <f>D1086*E1086</f>
        <v>0</v>
      </c>
    </row>
    <row r="1087" spans="1:6" ht="30" customHeight="1">
      <c r="A1087" s="854">
        <v>5</v>
      </c>
      <c r="B1087" s="952" t="s">
        <v>160</v>
      </c>
      <c r="D1087" s="860"/>
      <c r="E1087" s="78"/>
      <c r="F1087" s="989"/>
    </row>
    <row r="1088" spans="1:6" ht="78.75" customHeight="1">
      <c r="A1088" s="854"/>
      <c r="B1088" s="938" t="s">
        <v>161</v>
      </c>
      <c r="C1088" s="859" t="s">
        <v>91</v>
      </c>
      <c r="D1088" s="860">
        <v>12.1</v>
      </c>
      <c r="E1088" s="78"/>
      <c r="F1088" s="989">
        <f>D1088*E1088</f>
        <v>0</v>
      </c>
    </row>
    <row r="1089" spans="1:6">
      <c r="A1089" s="854"/>
      <c r="B1089" s="894"/>
      <c r="D1089" s="860"/>
      <c r="E1089" s="78"/>
      <c r="F1089" s="989"/>
    </row>
    <row r="1090" spans="1:6" ht="25.5">
      <c r="A1090" s="854">
        <v>6</v>
      </c>
      <c r="B1090" s="952" t="s">
        <v>162</v>
      </c>
      <c r="D1090" s="860"/>
      <c r="E1090" s="78"/>
      <c r="F1090" s="989"/>
    </row>
    <row r="1091" spans="1:6" ht="53.25" customHeight="1">
      <c r="A1091" s="854"/>
      <c r="B1091" s="938" t="s">
        <v>163</v>
      </c>
      <c r="C1091" s="859" t="s">
        <v>91</v>
      </c>
      <c r="D1091" s="860">
        <v>9.5399999999999991</v>
      </c>
      <c r="E1091" s="78"/>
      <c r="F1091" s="989">
        <f>D1091*E1091</f>
        <v>0</v>
      </c>
    </row>
    <row r="1092" spans="1:6">
      <c r="A1092" s="854"/>
      <c r="B1092" s="914"/>
      <c r="D1092" s="860"/>
      <c r="E1092" s="78"/>
      <c r="F1092" s="989"/>
    </row>
    <row r="1093" spans="1:6">
      <c r="A1093" s="889"/>
      <c r="B1093" s="906" t="s">
        <v>158</v>
      </c>
      <c r="C1093" s="891"/>
      <c r="D1093" s="892"/>
      <c r="E1093" s="91"/>
      <c r="F1093" s="996"/>
    </row>
    <row r="1094" spans="1:6">
      <c r="A1094" s="854"/>
      <c r="B1094" s="914"/>
      <c r="D1094" s="860"/>
      <c r="E1094" s="78"/>
      <c r="F1094" s="989"/>
    </row>
    <row r="1095" spans="1:6" ht="25.5">
      <c r="A1095" s="854">
        <v>7</v>
      </c>
      <c r="B1095" s="952" t="s">
        <v>167</v>
      </c>
      <c r="D1095" s="860"/>
      <c r="E1095" s="78"/>
      <c r="F1095" s="989"/>
    </row>
    <row r="1096" spans="1:6">
      <c r="A1096" s="854"/>
      <c r="B1096" s="953" t="s">
        <v>143</v>
      </c>
      <c r="D1096" s="860"/>
      <c r="E1096" s="78"/>
      <c r="F1096" s="989"/>
    </row>
    <row r="1097" spans="1:6" ht="108" customHeight="1">
      <c r="A1097" s="854"/>
      <c r="B1097" s="939" t="s">
        <v>1003</v>
      </c>
      <c r="D1097" s="860"/>
      <c r="E1097" s="78"/>
      <c r="F1097" s="989"/>
    </row>
    <row r="1098" spans="1:6" ht="16.5" customHeight="1">
      <c r="A1098" s="854"/>
      <c r="B1098" s="939" t="s">
        <v>149</v>
      </c>
      <c r="D1098" s="860"/>
      <c r="E1098" s="78"/>
      <c r="F1098" s="989"/>
    </row>
    <row r="1099" spans="1:6" ht="52.5" customHeight="1">
      <c r="A1099" s="854"/>
      <c r="B1099" s="939" t="s">
        <v>886</v>
      </c>
      <c r="D1099" s="860"/>
      <c r="E1099" s="78"/>
      <c r="F1099" s="989"/>
    </row>
    <row r="1100" spans="1:6" ht="56.25" customHeight="1">
      <c r="A1100" s="863"/>
      <c r="B1100" s="939" t="s">
        <v>798</v>
      </c>
      <c r="C1100" s="864"/>
      <c r="D1100" s="864"/>
      <c r="E1100" s="18"/>
      <c r="F1100" s="856"/>
    </row>
    <row r="1101" spans="1:6" ht="27.75" customHeight="1">
      <c r="A1101" s="854"/>
      <c r="B1101" s="856" t="s">
        <v>700</v>
      </c>
      <c r="D1101" s="860"/>
      <c r="E1101" s="78"/>
      <c r="F1101" s="989"/>
    </row>
    <row r="1102" spans="1:6" ht="42" customHeight="1">
      <c r="A1102" s="854"/>
      <c r="B1102" s="939" t="s">
        <v>166</v>
      </c>
      <c r="C1102" s="922"/>
      <c r="D1102" s="922"/>
      <c r="E1102" s="65"/>
      <c r="F1102" s="922"/>
    </row>
    <row r="1103" spans="1:6">
      <c r="A1103" s="854"/>
      <c r="B1103" s="939"/>
      <c r="C1103" s="859" t="s">
        <v>91</v>
      </c>
      <c r="D1103" s="860">
        <v>161.93</v>
      </c>
      <c r="E1103" s="78"/>
      <c r="F1103" s="989">
        <f>D1103*E1103</f>
        <v>0</v>
      </c>
    </row>
    <row r="1104" spans="1:6" ht="42" customHeight="1">
      <c r="A1104" s="854">
        <v>8</v>
      </c>
      <c r="B1104" s="956" t="s">
        <v>769</v>
      </c>
      <c r="D1104" s="860"/>
      <c r="E1104" s="78"/>
      <c r="F1104" s="989"/>
    </row>
    <row r="1105" spans="1:6">
      <c r="A1105" s="854"/>
      <c r="B1105" s="953" t="s">
        <v>148</v>
      </c>
      <c r="D1105" s="860"/>
      <c r="E1105" s="78"/>
      <c r="F1105" s="989"/>
    </row>
    <row r="1106" spans="1:6" ht="107.25" customHeight="1">
      <c r="A1106" s="854"/>
      <c r="B1106" s="939" t="s">
        <v>1004</v>
      </c>
      <c r="D1106" s="860"/>
      <c r="E1106" s="78"/>
      <c r="F1106" s="989"/>
    </row>
    <row r="1107" spans="1:6" ht="105" customHeight="1">
      <c r="A1107" s="854"/>
      <c r="B1107" s="939" t="s">
        <v>887</v>
      </c>
      <c r="D1107" s="860"/>
      <c r="E1107" s="78"/>
      <c r="F1107" s="989"/>
    </row>
    <row r="1108" spans="1:6" ht="53.25" customHeight="1">
      <c r="A1108" s="863"/>
      <c r="B1108" s="939" t="s">
        <v>798</v>
      </c>
      <c r="C1108" s="864"/>
      <c r="D1108" s="864"/>
      <c r="E1108" s="18"/>
      <c r="F1108" s="856"/>
    </row>
    <row r="1109" spans="1:6" ht="38.25">
      <c r="A1109" s="854"/>
      <c r="B1109" s="856" t="s">
        <v>164</v>
      </c>
      <c r="D1109" s="860"/>
      <c r="E1109" s="78"/>
      <c r="F1109" s="989"/>
    </row>
    <row r="1110" spans="1:6" ht="38.25">
      <c r="A1110" s="854"/>
      <c r="B1110" s="939" t="s">
        <v>166</v>
      </c>
      <c r="C1110" s="922"/>
      <c r="D1110" s="922"/>
      <c r="E1110" s="65"/>
      <c r="F1110" s="922"/>
    </row>
    <row r="1111" spans="1:6">
      <c r="A1111" s="854"/>
      <c r="B1111" s="939"/>
      <c r="C1111" s="859" t="s">
        <v>91</v>
      </c>
      <c r="D1111" s="860">
        <v>621.15</v>
      </c>
      <c r="E1111" s="78"/>
      <c r="F1111" s="989">
        <f>D1111*E1111</f>
        <v>0</v>
      </c>
    </row>
    <row r="1112" spans="1:6" ht="25.5">
      <c r="A1112" s="854">
        <v>9</v>
      </c>
      <c r="B1112" s="956" t="s">
        <v>770</v>
      </c>
      <c r="D1112" s="860"/>
      <c r="E1112" s="78"/>
      <c r="F1112" s="989"/>
    </row>
    <row r="1113" spans="1:6">
      <c r="A1113" s="854"/>
      <c r="B1113" s="953" t="s">
        <v>148</v>
      </c>
      <c r="D1113" s="860"/>
      <c r="E1113" s="78"/>
      <c r="F1113" s="989"/>
    </row>
    <row r="1114" spans="1:6" ht="105" customHeight="1">
      <c r="A1114" s="854"/>
      <c r="B1114" s="939" t="s">
        <v>1005</v>
      </c>
      <c r="D1114" s="860"/>
      <c r="E1114" s="78"/>
      <c r="F1114" s="989"/>
    </row>
    <row r="1115" spans="1:6" ht="104.25" customHeight="1">
      <c r="A1115" s="854"/>
      <c r="B1115" s="939" t="s">
        <v>887</v>
      </c>
      <c r="D1115" s="860"/>
      <c r="E1115" s="78"/>
      <c r="F1115" s="989"/>
    </row>
    <row r="1116" spans="1:6" ht="79.5" customHeight="1">
      <c r="A1116" s="854"/>
      <c r="B1116" s="939" t="s">
        <v>701</v>
      </c>
      <c r="D1116" s="860"/>
      <c r="E1116" s="78"/>
      <c r="F1116" s="989"/>
    </row>
    <row r="1117" spans="1:6" ht="56.25" customHeight="1">
      <c r="A1117" s="863"/>
      <c r="B1117" s="939" t="s">
        <v>165</v>
      </c>
      <c r="C1117" s="864"/>
      <c r="D1117" s="864"/>
      <c r="E1117" s="18"/>
      <c r="F1117" s="856"/>
    </row>
    <row r="1118" spans="1:6" ht="38.25">
      <c r="A1118" s="854"/>
      <c r="B1118" s="856" t="s">
        <v>164</v>
      </c>
      <c r="D1118" s="860"/>
      <c r="E1118" s="78"/>
      <c r="F1118" s="989"/>
    </row>
    <row r="1119" spans="1:6" ht="38.25">
      <c r="A1119" s="854"/>
      <c r="B1119" s="939" t="s">
        <v>166</v>
      </c>
      <c r="C1119" s="922"/>
      <c r="D1119" s="922"/>
      <c r="E1119" s="65"/>
      <c r="F1119" s="922"/>
    </row>
    <row r="1120" spans="1:6">
      <c r="A1120" s="854"/>
      <c r="B1120" s="939"/>
      <c r="C1120" s="859" t="s">
        <v>91</v>
      </c>
      <c r="D1120" s="860">
        <v>94.55</v>
      </c>
      <c r="E1120" s="78"/>
      <c r="F1120" s="989">
        <f>D1120*E1120</f>
        <v>0</v>
      </c>
    </row>
    <row r="1121" spans="1:6" ht="43.5" customHeight="1">
      <c r="A1121" s="854">
        <v>10</v>
      </c>
      <c r="B1121" s="956" t="s">
        <v>698</v>
      </c>
      <c r="D1121" s="860"/>
      <c r="E1121" s="78"/>
      <c r="F1121" s="989"/>
    </row>
    <row r="1122" spans="1:6">
      <c r="A1122" s="854"/>
      <c r="B1122" s="953" t="s">
        <v>150</v>
      </c>
      <c r="D1122" s="860"/>
      <c r="E1122" s="78"/>
      <c r="F1122" s="989"/>
    </row>
    <row r="1123" spans="1:6" ht="108" customHeight="1">
      <c r="A1123" s="854"/>
      <c r="B1123" s="939" t="s">
        <v>1006</v>
      </c>
      <c r="D1123" s="860"/>
      <c r="E1123" s="78"/>
      <c r="F1123" s="989"/>
    </row>
    <row r="1124" spans="1:6" ht="17.25" customHeight="1">
      <c r="A1124" s="854"/>
      <c r="B1124" s="939" t="s">
        <v>149</v>
      </c>
      <c r="D1124" s="860"/>
      <c r="E1124" s="78"/>
      <c r="F1124" s="989"/>
    </row>
    <row r="1125" spans="1:6" ht="59.25" customHeight="1">
      <c r="A1125" s="863"/>
      <c r="B1125" s="939" t="s">
        <v>165</v>
      </c>
      <c r="C1125" s="864"/>
      <c r="D1125" s="864"/>
      <c r="E1125" s="18"/>
      <c r="F1125" s="856"/>
    </row>
    <row r="1126" spans="1:6" ht="38.25">
      <c r="A1126" s="854"/>
      <c r="B1126" s="856" t="s">
        <v>164</v>
      </c>
      <c r="D1126" s="860"/>
      <c r="E1126" s="78"/>
      <c r="F1126" s="989"/>
    </row>
    <row r="1127" spans="1:6" ht="38.25">
      <c r="A1127" s="854"/>
      <c r="B1127" s="939" t="s">
        <v>166</v>
      </c>
      <c r="C1127" s="922"/>
      <c r="D1127" s="922"/>
      <c r="E1127" s="65"/>
      <c r="F1127" s="922"/>
    </row>
    <row r="1128" spans="1:6">
      <c r="A1128" s="854"/>
      <c r="B1128" s="939"/>
      <c r="C1128" s="859" t="s">
        <v>91</v>
      </c>
      <c r="D1128" s="860">
        <v>90.21</v>
      </c>
      <c r="E1128" s="78"/>
      <c r="F1128" s="989">
        <f>D1128*E1128</f>
        <v>0</v>
      </c>
    </row>
    <row r="1129" spans="1:6">
      <c r="A1129" s="889"/>
      <c r="B1129" s="906" t="s">
        <v>696</v>
      </c>
      <c r="C1129" s="891"/>
      <c r="D1129" s="892"/>
      <c r="E1129" s="91"/>
      <c r="F1129" s="996"/>
    </row>
    <row r="1130" spans="1:6">
      <c r="A1130" s="854"/>
      <c r="B1130" s="939"/>
      <c r="D1130" s="860"/>
      <c r="E1130" s="78"/>
      <c r="F1130" s="989"/>
    </row>
    <row r="1131" spans="1:6" ht="25.5">
      <c r="A1131" s="854">
        <v>11</v>
      </c>
      <c r="B1131" s="956" t="s">
        <v>697</v>
      </c>
      <c r="D1131" s="860"/>
      <c r="E1131" s="78"/>
      <c r="F1131" s="989"/>
    </row>
    <row r="1132" spans="1:6">
      <c r="A1132" s="854"/>
      <c r="B1132" s="953" t="s">
        <v>150</v>
      </c>
      <c r="D1132" s="860"/>
      <c r="E1132" s="78"/>
      <c r="F1132" s="989"/>
    </row>
    <row r="1133" spans="1:6" ht="104.25" customHeight="1">
      <c r="A1133" s="854"/>
      <c r="B1133" s="939" t="s">
        <v>1007</v>
      </c>
      <c r="D1133" s="860"/>
      <c r="E1133" s="78"/>
      <c r="F1133" s="989"/>
    </row>
    <row r="1134" spans="1:6" ht="16.5" customHeight="1">
      <c r="A1134" s="854"/>
      <c r="B1134" s="939" t="s">
        <v>149</v>
      </c>
      <c r="D1134" s="860"/>
      <c r="E1134" s="78"/>
      <c r="F1134" s="989"/>
    </row>
    <row r="1135" spans="1:6" ht="79.5" customHeight="1">
      <c r="A1135" s="854"/>
      <c r="B1135" s="939" t="s">
        <v>699</v>
      </c>
      <c r="D1135" s="860"/>
      <c r="E1135" s="78"/>
      <c r="F1135" s="989"/>
    </row>
    <row r="1136" spans="1:6" ht="56.25" customHeight="1">
      <c r="A1136" s="854"/>
      <c r="B1136" s="939" t="s">
        <v>799</v>
      </c>
      <c r="C1136" s="864"/>
      <c r="D1136" s="864"/>
      <c r="E1136" s="18"/>
      <c r="F1136" s="856"/>
    </row>
    <row r="1137" spans="1:6" ht="38.25">
      <c r="A1137" s="854"/>
      <c r="B1137" s="856" t="s">
        <v>164</v>
      </c>
      <c r="D1137" s="860"/>
      <c r="E1137" s="78"/>
      <c r="F1137" s="989"/>
    </row>
    <row r="1138" spans="1:6" ht="38.25">
      <c r="B1138" s="939" t="s">
        <v>166</v>
      </c>
      <c r="C1138" s="922"/>
      <c r="D1138" s="922"/>
      <c r="E1138" s="65"/>
      <c r="F1138" s="922"/>
    </row>
    <row r="1139" spans="1:6">
      <c r="B1139" s="939"/>
      <c r="C1139" s="859" t="s">
        <v>91</v>
      </c>
      <c r="D1139" s="860">
        <v>95.07</v>
      </c>
      <c r="E1139" s="78"/>
      <c r="F1139" s="989">
        <f>D1139*E1139</f>
        <v>0</v>
      </c>
    </row>
    <row r="1140" spans="1:6">
      <c r="A1140" s="875"/>
      <c r="B1140" s="942" t="s">
        <v>142</v>
      </c>
      <c r="C1140" s="877"/>
      <c r="D1140" s="878"/>
      <c r="E1140" s="89"/>
      <c r="F1140" s="997">
        <f>SUM(F1042:F1139)</f>
        <v>0</v>
      </c>
    </row>
    <row r="1142" spans="1:6">
      <c r="A1142" s="879"/>
      <c r="B1142" s="943"/>
      <c r="C1142" s="881"/>
      <c r="D1142" s="882"/>
      <c r="E1142" s="56"/>
      <c r="F1142" s="993"/>
    </row>
    <row r="1143" spans="1:6" ht="13.5" customHeight="1">
      <c r="A1143" s="839" t="s">
        <v>168</v>
      </c>
      <c r="B1143" s="931" t="s">
        <v>7</v>
      </c>
      <c r="C1143" s="841"/>
      <c r="D1143" s="842"/>
      <c r="E1143" s="578"/>
      <c r="F1143" s="988"/>
    </row>
    <row r="1144" spans="1:6">
      <c r="A1144" s="843"/>
      <c r="B1144" s="932"/>
      <c r="C1144" s="845"/>
      <c r="D1144" s="160"/>
      <c r="E1144" s="74"/>
      <c r="F1144" s="157"/>
    </row>
    <row r="1145" spans="1:6">
      <c r="A1145" s="846"/>
      <c r="B1145" s="933" t="s">
        <v>52</v>
      </c>
      <c r="C1145" s="848" t="s">
        <v>49</v>
      </c>
      <c r="D1145" s="849" t="s">
        <v>50</v>
      </c>
      <c r="E1145" s="76" t="s">
        <v>82</v>
      </c>
      <c r="F1145" s="849" t="s">
        <v>51</v>
      </c>
    </row>
    <row r="1146" spans="1:6">
      <c r="A1146" s="883"/>
      <c r="B1146" s="934"/>
      <c r="C1146" s="881"/>
      <c r="D1146" s="882"/>
      <c r="E1146" s="55"/>
      <c r="F1146" s="993"/>
    </row>
    <row r="1147" spans="1:6">
      <c r="A1147" s="884"/>
      <c r="B1147" s="935" t="s">
        <v>140</v>
      </c>
      <c r="C1147" s="886"/>
      <c r="D1147" s="887"/>
      <c r="E1147" s="92"/>
      <c r="F1147" s="994"/>
    </row>
    <row r="1148" spans="1:6" ht="9" customHeight="1">
      <c r="A1148" s="888"/>
      <c r="B1148" s="936"/>
      <c r="C1148" s="881"/>
      <c r="D1148" s="882"/>
      <c r="E1148" s="55"/>
      <c r="F1148" s="995"/>
    </row>
    <row r="1149" spans="1:6" ht="25.5">
      <c r="A1149" s="854"/>
      <c r="B1149" s="936" t="s">
        <v>775</v>
      </c>
      <c r="D1149" s="860"/>
      <c r="E1149" s="78"/>
      <c r="F1149" s="989"/>
    </row>
    <row r="1150" spans="1:6" ht="9" customHeight="1">
      <c r="A1150" s="854"/>
      <c r="B1150" s="857"/>
      <c r="D1150" s="860"/>
      <c r="E1150" s="78"/>
      <c r="F1150" s="989"/>
    </row>
    <row r="1151" spans="1:6">
      <c r="A1151" s="889"/>
      <c r="B1151" s="906"/>
      <c r="C1151" s="891"/>
      <c r="D1151" s="892"/>
      <c r="E1151" s="91"/>
      <c r="F1151" s="996"/>
    </row>
    <row r="1152" spans="1:6">
      <c r="A1152" s="854"/>
      <c r="B1152" s="857"/>
      <c r="D1152" s="860"/>
      <c r="E1152" s="78"/>
      <c r="F1152" s="989"/>
    </row>
    <row r="1153" spans="1:6" ht="25.5">
      <c r="A1153" s="854">
        <v>1</v>
      </c>
      <c r="B1153" s="957" t="s">
        <v>776</v>
      </c>
      <c r="C1153" s="856"/>
      <c r="D1153" s="856"/>
      <c r="E1153" s="18"/>
      <c r="F1153" s="856"/>
    </row>
    <row r="1154" spans="1:6" ht="38.25">
      <c r="A1154" s="854"/>
      <c r="B1154" s="958" t="s">
        <v>405</v>
      </c>
      <c r="C1154" s="856"/>
      <c r="D1154" s="856"/>
      <c r="E1154" s="18"/>
      <c r="F1154" s="856"/>
    </row>
    <row r="1155" spans="1:6" ht="38.25">
      <c r="A1155" s="854"/>
      <c r="B1155" s="959" t="s">
        <v>409</v>
      </c>
      <c r="C1155" s="922"/>
      <c r="D1155" s="922"/>
      <c r="E1155" s="65"/>
      <c r="F1155" s="922"/>
    </row>
    <row r="1156" spans="1:6">
      <c r="A1156" s="854"/>
      <c r="B1156" s="959"/>
      <c r="C1156" s="859" t="s">
        <v>91</v>
      </c>
      <c r="D1156" s="860">
        <v>334.04</v>
      </c>
      <c r="E1156" s="78"/>
      <c r="F1156" s="989">
        <f>D1156*E1156</f>
        <v>0</v>
      </c>
    </row>
    <row r="1157" spans="1:6" ht="25.5">
      <c r="A1157" s="854">
        <v>2</v>
      </c>
      <c r="B1157" s="957" t="s">
        <v>406</v>
      </c>
      <c r="C1157" s="856"/>
      <c r="D1157" s="856"/>
      <c r="E1157" s="18"/>
      <c r="F1157" s="856"/>
    </row>
    <row r="1158" spans="1:6" ht="38.25">
      <c r="A1158" s="854"/>
      <c r="B1158" s="958" t="s">
        <v>405</v>
      </c>
      <c r="C1158" s="856"/>
      <c r="D1158" s="856"/>
      <c r="E1158" s="18"/>
      <c r="F1158" s="856"/>
    </row>
    <row r="1159" spans="1:6" ht="38.25">
      <c r="A1159" s="854"/>
      <c r="B1159" s="959" t="s">
        <v>407</v>
      </c>
      <c r="C1159" s="922"/>
      <c r="D1159" s="922"/>
      <c r="E1159" s="65"/>
      <c r="F1159" s="922"/>
    </row>
    <row r="1160" spans="1:6">
      <c r="A1160" s="854"/>
      <c r="B1160" s="959"/>
      <c r="C1160" s="859" t="s">
        <v>91</v>
      </c>
      <c r="D1160" s="860">
        <v>145.96</v>
      </c>
      <c r="E1160" s="78"/>
      <c r="F1160" s="989">
        <f>D1160*E1160</f>
        <v>0</v>
      </c>
    </row>
    <row r="1161" spans="1:6" ht="29.25" customHeight="1">
      <c r="A1161" s="854">
        <v>3</v>
      </c>
      <c r="B1161" s="940" t="s">
        <v>408</v>
      </c>
      <c r="C1161" s="856"/>
      <c r="D1161" s="856"/>
      <c r="E1161" s="18"/>
      <c r="F1161" s="856"/>
    </row>
    <row r="1162" spans="1:6" ht="76.5">
      <c r="A1162" s="854"/>
      <c r="B1162" s="958" t="s">
        <v>327</v>
      </c>
      <c r="C1162" s="856"/>
      <c r="D1162" s="856"/>
      <c r="E1162" s="18"/>
      <c r="F1162" s="856"/>
    </row>
    <row r="1163" spans="1:6" ht="38.25">
      <c r="A1163" s="854"/>
      <c r="B1163" s="959" t="s">
        <v>328</v>
      </c>
      <c r="C1163" s="856"/>
      <c r="D1163" s="856"/>
      <c r="E1163" s="18"/>
      <c r="F1163" s="856"/>
    </row>
    <row r="1164" spans="1:6" ht="146.25" customHeight="1">
      <c r="A1164" s="854"/>
      <c r="B1164" s="939" t="s">
        <v>329</v>
      </c>
      <c r="C1164" s="922"/>
      <c r="D1164" s="922"/>
      <c r="E1164" s="65"/>
      <c r="F1164" s="922"/>
    </row>
    <row r="1165" spans="1:6">
      <c r="A1165" s="854"/>
      <c r="B1165" s="959"/>
      <c r="C1165" s="859" t="s">
        <v>91</v>
      </c>
      <c r="D1165" s="860">
        <v>491.34</v>
      </c>
      <c r="E1165" s="78"/>
      <c r="F1165" s="989">
        <f>D1165*E1165</f>
        <v>0</v>
      </c>
    </row>
    <row r="1166" spans="1:6" ht="25.5">
      <c r="A1166" s="854">
        <v>4</v>
      </c>
      <c r="B1166" s="941" t="s">
        <v>410</v>
      </c>
      <c r="D1166" s="860"/>
      <c r="E1166" s="78"/>
      <c r="F1166" s="989"/>
    </row>
    <row r="1167" spans="1:6" ht="27" customHeight="1">
      <c r="A1167" s="854"/>
      <c r="B1167" s="857" t="s">
        <v>411</v>
      </c>
      <c r="C1167" s="859" t="s">
        <v>91</v>
      </c>
      <c r="D1167" s="860">
        <v>1231.4000000000001</v>
      </c>
      <c r="E1167" s="78"/>
      <c r="F1167" s="989">
        <f>D1167*E1167</f>
        <v>0</v>
      </c>
    </row>
    <row r="1168" spans="1:6" ht="52.5" customHeight="1">
      <c r="A1168" s="854"/>
      <c r="B1168" s="857" t="s">
        <v>1008</v>
      </c>
      <c r="C1168" s="859" t="s">
        <v>91</v>
      </c>
      <c r="D1168" s="860">
        <v>259.22000000000003</v>
      </c>
      <c r="E1168" s="78"/>
      <c r="F1168" s="989">
        <f>D1168*E1168</f>
        <v>0</v>
      </c>
    </row>
    <row r="1169" spans="1:6" ht="54.75" customHeight="1">
      <c r="A1169" s="854"/>
      <c r="B1169" s="857" t="s">
        <v>1009</v>
      </c>
      <c r="C1169" s="859" t="s">
        <v>91</v>
      </c>
      <c r="D1169" s="860">
        <v>93.74</v>
      </c>
      <c r="E1169" s="78"/>
      <c r="F1169" s="989">
        <f>D1169*E1169</f>
        <v>0</v>
      </c>
    </row>
    <row r="1170" spans="1:6">
      <c r="B1170" s="934"/>
    </row>
    <row r="1171" spans="1:6">
      <c r="A1171" s="875"/>
      <c r="B1171" s="942" t="s">
        <v>404</v>
      </c>
      <c r="C1171" s="877"/>
      <c r="D1171" s="878"/>
      <c r="E1171" s="89"/>
      <c r="F1171" s="997">
        <f>SUM(F1142:F1170)</f>
        <v>0</v>
      </c>
    </row>
    <row r="1173" spans="1:6">
      <c r="A1173" s="879"/>
      <c r="B1173" s="943"/>
      <c r="C1173" s="881"/>
      <c r="D1173" s="882"/>
      <c r="E1173" s="56"/>
      <c r="F1173" s="993"/>
    </row>
    <row r="1174" spans="1:6">
      <c r="A1174" s="839" t="s">
        <v>32</v>
      </c>
      <c r="B1174" s="931" t="s">
        <v>4</v>
      </c>
      <c r="C1174" s="841"/>
      <c r="D1174" s="842"/>
      <c r="E1174" s="578"/>
      <c r="F1174" s="988"/>
    </row>
    <row r="1175" spans="1:6">
      <c r="A1175" s="843"/>
      <c r="B1175" s="932"/>
      <c r="C1175" s="845"/>
      <c r="D1175" s="160"/>
      <c r="E1175" s="74"/>
      <c r="F1175" s="157"/>
    </row>
    <row r="1176" spans="1:6">
      <c r="A1176" s="846"/>
      <c r="B1176" s="933" t="s">
        <v>52</v>
      </c>
      <c r="C1176" s="848" t="s">
        <v>49</v>
      </c>
      <c r="D1176" s="849" t="s">
        <v>50</v>
      </c>
      <c r="E1176" s="76" t="s">
        <v>82</v>
      </c>
      <c r="F1176" s="849" t="s">
        <v>51</v>
      </c>
    </row>
    <row r="1177" spans="1:6">
      <c r="A1177" s="883"/>
      <c r="B1177" s="934"/>
      <c r="C1177" s="881"/>
      <c r="D1177" s="882"/>
      <c r="E1177" s="55"/>
      <c r="F1177" s="993"/>
    </row>
    <row r="1178" spans="1:6">
      <c r="A1178" s="884"/>
      <c r="B1178" s="935" t="s">
        <v>140</v>
      </c>
      <c r="C1178" s="886"/>
      <c r="D1178" s="887"/>
      <c r="E1178" s="92"/>
      <c r="F1178" s="994"/>
    </row>
    <row r="1179" spans="1:6" ht="38.25">
      <c r="A1179" s="888"/>
      <c r="B1179" s="936" t="s">
        <v>1022</v>
      </c>
      <c r="C1179" s="881"/>
      <c r="D1179" s="882"/>
      <c r="E1179" s="55"/>
      <c r="F1179" s="995"/>
    </row>
    <row r="1180" spans="1:6" ht="38.25">
      <c r="A1180" s="854"/>
      <c r="B1180" s="857" t="s">
        <v>721</v>
      </c>
      <c r="D1180" s="860"/>
      <c r="E1180" s="78"/>
      <c r="F1180" s="989"/>
    </row>
    <row r="1181" spans="1:6" ht="94.5" customHeight="1">
      <c r="A1181" s="854"/>
      <c r="B1181" s="857" t="s">
        <v>720</v>
      </c>
      <c r="D1181" s="860"/>
      <c r="E1181" s="78"/>
      <c r="F1181" s="989"/>
    </row>
    <row r="1182" spans="1:6" ht="369.75" customHeight="1">
      <c r="A1182" s="854"/>
      <c r="B1182" s="857" t="s">
        <v>966</v>
      </c>
      <c r="D1182" s="860"/>
      <c r="E1182" s="78"/>
      <c r="F1182" s="989"/>
    </row>
    <row r="1183" spans="1:6" ht="25.5">
      <c r="A1183" s="854"/>
      <c r="B1183" s="857" t="s">
        <v>744</v>
      </c>
      <c r="D1183" s="860"/>
      <c r="E1183" s="78"/>
      <c r="F1183" s="989"/>
    </row>
    <row r="1184" spans="1:6" ht="25.5">
      <c r="A1184" s="856"/>
      <c r="B1184" s="857" t="s">
        <v>1021</v>
      </c>
      <c r="C1184" s="856"/>
      <c r="D1184" s="856"/>
      <c r="E1184" s="18"/>
      <c r="F1184" s="856"/>
    </row>
    <row r="1185" spans="1:6" ht="91.5" customHeight="1">
      <c r="A1185" s="856"/>
      <c r="B1185" s="960" t="s">
        <v>584</v>
      </c>
      <c r="C1185" s="856"/>
      <c r="D1185" s="856"/>
      <c r="E1185" s="18"/>
      <c r="F1185" s="856"/>
    </row>
    <row r="1186" spans="1:6" ht="53.25" customHeight="1">
      <c r="A1186" s="856"/>
      <c r="B1186" s="857" t="s">
        <v>3196</v>
      </c>
      <c r="C1186" s="856"/>
      <c r="D1186" s="856"/>
      <c r="E1186" s="18"/>
      <c r="F1186" s="856"/>
    </row>
    <row r="1187" spans="1:6" ht="25.5">
      <c r="A1187" s="856"/>
      <c r="B1187" s="901" t="s">
        <v>1023</v>
      </c>
      <c r="C1187" s="856"/>
      <c r="D1187" s="856"/>
      <c r="E1187" s="18"/>
      <c r="F1187" s="856"/>
    </row>
    <row r="1188" spans="1:6">
      <c r="A1188" s="856"/>
      <c r="B1188" s="857"/>
      <c r="C1188" s="856"/>
      <c r="D1188" s="856"/>
      <c r="E1188" s="18"/>
      <c r="F1188" s="856"/>
    </row>
    <row r="1189" spans="1:6">
      <c r="A1189" s="961"/>
      <c r="B1189" s="961"/>
      <c r="C1189" s="961"/>
      <c r="D1189" s="961"/>
      <c r="E1189" s="116"/>
      <c r="F1189" s="961"/>
    </row>
    <row r="1190" spans="1:6">
      <c r="A1190" s="856"/>
      <c r="B1190" s="856"/>
      <c r="C1190" s="856"/>
      <c r="D1190" s="856"/>
      <c r="E1190" s="18"/>
      <c r="F1190" s="856"/>
    </row>
    <row r="1191" spans="1:6" ht="51">
      <c r="A1191" s="854">
        <v>1</v>
      </c>
      <c r="B1191" s="941" t="s">
        <v>745</v>
      </c>
      <c r="D1191" s="860"/>
      <c r="E1191" s="78"/>
      <c r="F1191" s="989"/>
    </row>
    <row r="1192" spans="1:6">
      <c r="A1192" s="854"/>
      <c r="B1192" s="941" t="s">
        <v>731</v>
      </c>
      <c r="C1192" s="859" t="s">
        <v>91</v>
      </c>
      <c r="D1192" s="860">
        <v>1121.3</v>
      </c>
      <c r="E1192" s="78"/>
      <c r="F1192" s="989">
        <f>D1192*E1192</f>
        <v>0</v>
      </c>
    </row>
    <row r="1193" spans="1:6" ht="132.75" customHeight="1">
      <c r="A1193" s="854" t="s">
        <v>83</v>
      </c>
      <c r="B1193" s="857" t="s">
        <v>3195</v>
      </c>
      <c r="D1193" s="860"/>
      <c r="E1193" s="78"/>
      <c r="F1193" s="989"/>
    </row>
    <row r="1194" spans="1:6" ht="66" customHeight="1">
      <c r="A1194" s="856"/>
      <c r="B1194" s="960" t="s">
        <v>730</v>
      </c>
      <c r="C1194" s="922"/>
      <c r="D1194" s="922"/>
      <c r="E1194" s="65"/>
      <c r="F1194" s="922"/>
    </row>
    <row r="1195" spans="1:6" ht="42" customHeight="1">
      <c r="A1195" s="856"/>
      <c r="B1195" s="960" t="s">
        <v>1026</v>
      </c>
      <c r="D1195" s="860"/>
      <c r="E1195" s="78"/>
      <c r="F1195" s="989"/>
    </row>
    <row r="1196" spans="1:6" ht="27" customHeight="1">
      <c r="A1196" s="856"/>
      <c r="B1196" s="960" t="s">
        <v>1027</v>
      </c>
      <c r="D1196" s="860"/>
      <c r="E1196" s="78"/>
      <c r="F1196" s="989"/>
    </row>
    <row r="1197" spans="1:6" ht="27" customHeight="1">
      <c r="A1197" s="856"/>
      <c r="B1197" s="960" t="s">
        <v>1028</v>
      </c>
      <c r="D1197" s="860"/>
      <c r="E1197" s="78"/>
      <c r="F1197" s="989"/>
    </row>
    <row r="1198" spans="1:6" ht="14.25" customHeight="1">
      <c r="A1198" s="856"/>
      <c r="B1198" s="960" t="s">
        <v>1029</v>
      </c>
      <c r="D1198" s="860"/>
      <c r="E1198" s="78"/>
      <c r="F1198" s="989"/>
    </row>
    <row r="1199" spans="1:6" ht="27" customHeight="1">
      <c r="A1199" s="856"/>
      <c r="B1199" s="960" t="s">
        <v>740</v>
      </c>
      <c r="D1199" s="860"/>
      <c r="E1199" s="78"/>
      <c r="F1199" s="989"/>
    </row>
    <row r="1200" spans="1:6">
      <c r="A1200" s="856" t="s">
        <v>84</v>
      </c>
      <c r="B1200" s="962" t="s">
        <v>732</v>
      </c>
      <c r="C1200" s="859" t="s">
        <v>91</v>
      </c>
      <c r="D1200" s="860">
        <v>1040.48</v>
      </c>
      <c r="E1200" s="78"/>
      <c r="F1200" s="989">
        <f>D1200*E1200</f>
        <v>0</v>
      </c>
    </row>
    <row r="1201" spans="1:6" ht="174.75" customHeight="1">
      <c r="A1201" s="856"/>
      <c r="B1201" s="960" t="s">
        <v>747</v>
      </c>
      <c r="C1201" s="856"/>
      <c r="D1201" s="856"/>
      <c r="E1201" s="18"/>
      <c r="F1201" s="856"/>
    </row>
    <row r="1202" spans="1:6" ht="51">
      <c r="A1202" s="856"/>
      <c r="B1202" s="856" t="s">
        <v>733</v>
      </c>
      <c r="C1202" s="856"/>
      <c r="D1202" s="856"/>
      <c r="E1202" s="18"/>
      <c r="F1202" s="856"/>
    </row>
    <row r="1203" spans="1:6" ht="102">
      <c r="A1203" s="856"/>
      <c r="B1203" s="856" t="s">
        <v>734</v>
      </c>
      <c r="C1203" s="856"/>
      <c r="D1203" s="856"/>
      <c r="E1203" s="18"/>
      <c r="F1203" s="856"/>
    </row>
    <row r="1204" spans="1:6" ht="63.75">
      <c r="A1204" s="856"/>
      <c r="B1204" s="856" t="s">
        <v>967</v>
      </c>
      <c r="C1204" s="856"/>
      <c r="D1204" s="856"/>
      <c r="E1204" s="18"/>
      <c r="F1204" s="856"/>
    </row>
    <row r="1205" spans="1:6" ht="51">
      <c r="A1205" s="856"/>
      <c r="B1205" s="856" t="s">
        <v>968</v>
      </c>
      <c r="C1205" s="922"/>
      <c r="D1205" s="922"/>
      <c r="E1205" s="65"/>
      <c r="F1205" s="922"/>
    </row>
    <row r="1206" spans="1:6">
      <c r="A1206" s="856"/>
      <c r="B1206" s="856"/>
      <c r="D1206" s="860"/>
      <c r="E1206" s="78"/>
      <c r="F1206" s="989"/>
    </row>
    <row r="1207" spans="1:6">
      <c r="A1207" s="856" t="s">
        <v>85</v>
      </c>
      <c r="B1207" s="962" t="s">
        <v>732</v>
      </c>
      <c r="D1207" s="860"/>
      <c r="E1207" s="78"/>
      <c r="F1207" s="989"/>
    </row>
    <row r="1208" spans="1:6" ht="123" customHeight="1">
      <c r="A1208" s="856"/>
      <c r="B1208" s="960" t="s">
        <v>872</v>
      </c>
      <c r="D1208" s="860"/>
      <c r="E1208" s="78"/>
      <c r="F1208" s="989"/>
    </row>
    <row r="1209" spans="1:6" ht="105.75" customHeight="1">
      <c r="A1209" s="856"/>
      <c r="B1209" s="960" t="s">
        <v>870</v>
      </c>
      <c r="D1209" s="860"/>
      <c r="E1209" s="78"/>
      <c r="F1209" s="989"/>
    </row>
    <row r="1210" spans="1:6" ht="63.75">
      <c r="A1210" s="856"/>
      <c r="B1210" s="960" t="s">
        <v>871</v>
      </c>
      <c r="C1210" s="922"/>
      <c r="D1210" s="922"/>
      <c r="E1210" s="65"/>
      <c r="F1210" s="922"/>
    </row>
    <row r="1211" spans="1:6">
      <c r="A1211" s="856"/>
      <c r="B1211" s="856" t="s">
        <v>873</v>
      </c>
      <c r="C1211" s="859" t="s">
        <v>91</v>
      </c>
      <c r="D1211" s="860">
        <v>1040.48</v>
      </c>
      <c r="E1211" s="78"/>
      <c r="F1211" s="989"/>
    </row>
    <row r="1212" spans="1:6">
      <c r="A1212" s="854"/>
      <c r="B1212" s="899"/>
      <c r="D1212" s="860"/>
      <c r="E1212" s="78"/>
      <c r="F1212" s="989"/>
    </row>
    <row r="1213" spans="1:6" ht="30" customHeight="1">
      <c r="A1213" s="854">
        <v>2</v>
      </c>
      <c r="B1213" s="941" t="s">
        <v>735</v>
      </c>
      <c r="D1213" s="860"/>
      <c r="E1213" s="78"/>
      <c r="F1213" s="989"/>
    </row>
    <row r="1214" spans="1:6">
      <c r="A1214" s="854"/>
      <c r="B1214" s="941" t="s">
        <v>731</v>
      </c>
      <c r="C1214" s="859" t="s">
        <v>91</v>
      </c>
      <c r="D1214" s="860">
        <v>10.87</v>
      </c>
      <c r="E1214" s="78"/>
      <c r="F1214" s="989">
        <f>D1214*E1214</f>
        <v>0</v>
      </c>
    </row>
    <row r="1215" spans="1:6" ht="27" customHeight="1">
      <c r="A1215" s="854"/>
      <c r="B1215" s="902" t="s">
        <v>736</v>
      </c>
      <c r="D1215" s="860"/>
      <c r="E1215" s="78"/>
      <c r="F1215" s="989"/>
    </row>
    <row r="1216" spans="1:6" ht="25.5">
      <c r="A1216" s="854"/>
      <c r="B1216" s="902" t="s">
        <v>741</v>
      </c>
      <c r="C1216" s="856"/>
      <c r="D1216" s="856"/>
      <c r="E1216" s="18"/>
      <c r="F1216" s="856"/>
    </row>
    <row r="1217" spans="1:6" ht="52.5" customHeight="1">
      <c r="A1217" s="854"/>
      <c r="B1217" s="900" t="s">
        <v>737</v>
      </c>
      <c r="C1217" s="922"/>
      <c r="D1217" s="922"/>
      <c r="E1217" s="65"/>
      <c r="F1217" s="922"/>
    </row>
    <row r="1218" spans="1:6" ht="14.25" customHeight="1">
      <c r="A1218" s="854"/>
      <c r="B1218" s="962" t="s">
        <v>732</v>
      </c>
      <c r="C1218" s="859" t="s">
        <v>91</v>
      </c>
      <c r="D1218" s="860">
        <v>11.92</v>
      </c>
      <c r="E1218" s="78"/>
      <c r="F1218" s="989">
        <f>D1218*E1218</f>
        <v>0</v>
      </c>
    </row>
    <row r="1219" spans="1:6" ht="38.25">
      <c r="A1219" s="854"/>
      <c r="B1219" s="902" t="s">
        <v>738</v>
      </c>
      <c r="D1219" s="860"/>
      <c r="E1219" s="78"/>
      <c r="F1219" s="989"/>
    </row>
    <row r="1220" spans="1:6" ht="25.5">
      <c r="A1220" s="854"/>
      <c r="B1220" s="900" t="s">
        <v>739</v>
      </c>
      <c r="C1220" s="922"/>
      <c r="D1220" s="922"/>
      <c r="E1220" s="65"/>
      <c r="F1220" s="922"/>
    </row>
    <row r="1221" spans="1:6">
      <c r="A1221" s="854"/>
      <c r="B1221" s="899"/>
      <c r="D1221" s="860"/>
      <c r="E1221" s="78"/>
      <c r="F1221" s="989"/>
    </row>
    <row r="1222" spans="1:6" ht="33" customHeight="1">
      <c r="A1222" s="854">
        <v>3</v>
      </c>
      <c r="B1222" s="941" t="s">
        <v>807</v>
      </c>
      <c r="D1222" s="860"/>
      <c r="E1222" s="78"/>
      <c r="F1222" s="989"/>
    </row>
    <row r="1223" spans="1:6">
      <c r="A1223" s="854"/>
      <c r="B1223" s="941" t="s">
        <v>731</v>
      </c>
      <c r="C1223" s="859" t="s">
        <v>91</v>
      </c>
      <c r="D1223" s="860">
        <v>176.99</v>
      </c>
      <c r="E1223" s="78"/>
      <c r="F1223" s="989">
        <f>D1223*E1223</f>
        <v>0</v>
      </c>
    </row>
    <row r="1224" spans="1:6" ht="25.5">
      <c r="A1224" s="854"/>
      <c r="B1224" s="902" t="s">
        <v>742</v>
      </c>
      <c r="D1224" s="860"/>
      <c r="E1224" s="78"/>
      <c r="F1224" s="989"/>
    </row>
    <row r="1225" spans="1:6" ht="130.5" customHeight="1">
      <c r="A1225" s="854"/>
      <c r="B1225" s="900" t="s">
        <v>743</v>
      </c>
      <c r="C1225" s="922"/>
      <c r="D1225" s="922"/>
      <c r="E1225" s="65"/>
      <c r="F1225" s="922"/>
    </row>
    <row r="1226" spans="1:6">
      <c r="A1226" s="854"/>
      <c r="B1226" s="899" t="s">
        <v>732</v>
      </c>
      <c r="C1226" s="859" t="s">
        <v>91</v>
      </c>
      <c r="D1226" s="860">
        <v>156.63</v>
      </c>
      <c r="E1226" s="78"/>
      <c r="F1226" s="989">
        <f>D1226*E1226</f>
        <v>0</v>
      </c>
    </row>
    <row r="1227" spans="1:6" ht="38.25">
      <c r="A1227" s="854"/>
      <c r="B1227" s="902" t="s">
        <v>738</v>
      </c>
      <c r="D1227" s="860"/>
      <c r="E1227" s="78"/>
      <c r="F1227" s="989"/>
    </row>
    <row r="1228" spans="1:6" ht="26.25" customHeight="1">
      <c r="A1228" s="854"/>
      <c r="B1228" s="900" t="s">
        <v>746</v>
      </c>
      <c r="C1228" s="922"/>
      <c r="D1228" s="922"/>
      <c r="E1228" s="65"/>
      <c r="F1228" s="922"/>
    </row>
    <row r="1229" spans="1:6">
      <c r="A1229" s="854"/>
      <c r="B1229" s="899"/>
      <c r="D1229" s="860"/>
      <c r="E1229" s="78"/>
      <c r="F1229" s="989"/>
    </row>
    <row r="1230" spans="1:6" ht="25.5">
      <c r="A1230" s="854">
        <v>4</v>
      </c>
      <c r="B1230" s="941" t="s">
        <v>801</v>
      </c>
      <c r="D1230" s="860"/>
      <c r="E1230" s="78"/>
      <c r="F1230" s="989"/>
    </row>
    <row r="1231" spans="1:6">
      <c r="A1231" s="854"/>
      <c r="B1231" s="899" t="s">
        <v>732</v>
      </c>
      <c r="C1231" s="859" t="s">
        <v>91</v>
      </c>
      <c r="D1231" s="860">
        <v>25.91</v>
      </c>
      <c r="E1231" s="78"/>
      <c r="F1231" s="989">
        <f>D1231*E1231</f>
        <v>0</v>
      </c>
    </row>
    <row r="1232" spans="1:6" ht="38.25">
      <c r="A1232" s="854"/>
      <c r="B1232" s="902" t="s">
        <v>738</v>
      </c>
      <c r="D1232" s="860"/>
      <c r="E1232" s="78"/>
      <c r="F1232" s="989"/>
    </row>
    <row r="1233" spans="1:6" ht="25.5">
      <c r="A1233" s="854"/>
      <c r="B1233" s="902" t="s">
        <v>748</v>
      </c>
      <c r="C1233" s="922"/>
      <c r="D1233" s="922"/>
      <c r="E1233" s="65"/>
      <c r="F1233" s="922"/>
    </row>
    <row r="1234" spans="1:6">
      <c r="A1234" s="854"/>
      <c r="B1234" s="903"/>
      <c r="D1234" s="860"/>
      <c r="E1234" s="78"/>
      <c r="F1234" s="989"/>
    </row>
    <row r="1235" spans="1:6" ht="53.25" customHeight="1">
      <c r="A1235" s="854">
        <v>5</v>
      </c>
      <c r="B1235" s="941" t="s">
        <v>749</v>
      </c>
      <c r="C1235" s="859" t="s">
        <v>91</v>
      </c>
      <c r="D1235" s="860">
        <v>72.819999999999993</v>
      </c>
      <c r="E1235" s="78"/>
      <c r="F1235" s="989">
        <f>D1235*E1235</f>
        <v>0</v>
      </c>
    </row>
    <row r="1236" spans="1:6" ht="39.75" customHeight="1">
      <c r="A1236" s="854"/>
      <c r="B1236" s="902" t="s">
        <v>738</v>
      </c>
      <c r="D1236" s="860"/>
      <c r="E1236" s="78"/>
      <c r="F1236" s="989"/>
    </row>
    <row r="1237" spans="1:6" ht="42" customHeight="1">
      <c r="A1237" s="854"/>
      <c r="B1237" s="902" t="s">
        <v>750</v>
      </c>
      <c r="C1237" s="922"/>
      <c r="D1237" s="922"/>
      <c r="E1237" s="65"/>
      <c r="F1237" s="922"/>
    </row>
    <row r="1238" spans="1:6">
      <c r="A1238" s="854"/>
      <c r="B1238" s="903"/>
      <c r="D1238" s="860"/>
      <c r="E1238" s="78"/>
      <c r="F1238" s="989"/>
    </row>
    <row r="1239" spans="1:6" ht="27" customHeight="1">
      <c r="A1239" s="854">
        <v>6</v>
      </c>
      <c r="B1239" s="903" t="s">
        <v>751</v>
      </c>
      <c r="C1239" s="859" t="s">
        <v>91</v>
      </c>
      <c r="D1239" s="860">
        <v>1.64</v>
      </c>
      <c r="E1239" s="78"/>
      <c r="F1239" s="989">
        <f>D1239*E1239</f>
        <v>0</v>
      </c>
    </row>
    <row r="1240" spans="1:6" ht="38.25">
      <c r="A1240" s="854"/>
      <c r="B1240" s="902" t="s">
        <v>738</v>
      </c>
      <c r="D1240" s="860"/>
      <c r="E1240" s="78"/>
      <c r="F1240" s="989"/>
    </row>
    <row r="1241" spans="1:6" ht="27.75" customHeight="1">
      <c r="A1241" s="854"/>
      <c r="B1241" s="902" t="s">
        <v>742</v>
      </c>
      <c r="C1241" s="922"/>
      <c r="D1241" s="922"/>
      <c r="E1241" s="65"/>
      <c r="F1241" s="922"/>
    </row>
    <row r="1242" spans="1:6">
      <c r="A1242" s="854"/>
      <c r="B1242" s="903"/>
      <c r="D1242" s="860"/>
      <c r="E1242" s="78"/>
      <c r="F1242" s="989"/>
    </row>
    <row r="1243" spans="1:6" ht="25.5">
      <c r="A1243" s="854">
        <v>7</v>
      </c>
      <c r="B1243" s="903" t="s">
        <v>753</v>
      </c>
      <c r="D1243" s="860"/>
      <c r="E1243" s="78"/>
      <c r="F1243" s="989"/>
    </row>
    <row r="1244" spans="1:6" ht="38.25">
      <c r="A1244" s="854"/>
      <c r="B1244" s="902" t="s">
        <v>738</v>
      </c>
      <c r="D1244" s="860"/>
      <c r="E1244" s="78"/>
      <c r="F1244" s="989"/>
    </row>
    <row r="1245" spans="1:6" ht="25.5">
      <c r="A1245" s="854"/>
      <c r="B1245" s="900" t="s">
        <v>754</v>
      </c>
      <c r="D1245" s="860"/>
      <c r="E1245" s="78"/>
      <c r="F1245" s="989"/>
    </row>
    <row r="1246" spans="1:6">
      <c r="A1246" s="854" t="s">
        <v>83</v>
      </c>
      <c r="B1246" s="900" t="s">
        <v>755</v>
      </c>
      <c r="C1246" s="859" t="s">
        <v>123</v>
      </c>
      <c r="D1246" s="860">
        <v>286</v>
      </c>
      <c r="E1246" s="78"/>
      <c r="F1246" s="989">
        <f>D1246*E1246</f>
        <v>0</v>
      </c>
    </row>
    <row r="1247" spans="1:6">
      <c r="A1247" s="854" t="s">
        <v>84</v>
      </c>
      <c r="B1247" s="900" t="s">
        <v>756</v>
      </c>
      <c r="C1247" s="859" t="s">
        <v>123</v>
      </c>
      <c r="D1247" s="860">
        <v>128</v>
      </c>
      <c r="E1247" s="78"/>
      <c r="F1247" s="989">
        <f>D1247*E1247</f>
        <v>0</v>
      </c>
    </row>
    <row r="1248" spans="1:6">
      <c r="A1248" s="854"/>
      <c r="B1248" s="899"/>
      <c r="D1248" s="860"/>
      <c r="E1248" s="78"/>
      <c r="F1248" s="989"/>
    </row>
    <row r="1249" spans="1:6">
      <c r="A1249" s="875"/>
      <c r="B1249" s="942" t="s">
        <v>752</v>
      </c>
      <c r="C1249" s="877"/>
      <c r="D1249" s="878"/>
      <c r="E1249" s="89"/>
      <c r="F1249" s="997">
        <f>SUM(F1173:F1248)</f>
        <v>0</v>
      </c>
    </row>
    <row r="1251" spans="1:6">
      <c r="A1251" s="879"/>
      <c r="B1251" s="943"/>
      <c r="C1251" s="881"/>
      <c r="D1251" s="882"/>
      <c r="E1251" s="56"/>
      <c r="F1251" s="993"/>
    </row>
    <row r="1252" spans="1:6">
      <c r="A1252" s="839" t="s">
        <v>6</v>
      </c>
      <c r="B1252" s="931" t="s">
        <v>171</v>
      </c>
      <c r="C1252" s="841"/>
      <c r="D1252" s="842"/>
      <c r="E1252" s="578"/>
      <c r="F1252" s="988"/>
    </row>
    <row r="1253" spans="1:6">
      <c r="A1253" s="843"/>
      <c r="B1253" s="932"/>
      <c r="C1253" s="845"/>
      <c r="D1253" s="160"/>
      <c r="E1253" s="74"/>
      <c r="F1253" s="157"/>
    </row>
    <row r="1254" spans="1:6">
      <c r="A1254" s="846"/>
      <c r="B1254" s="933" t="s">
        <v>52</v>
      </c>
      <c r="C1254" s="848" t="s">
        <v>49</v>
      </c>
      <c r="D1254" s="849" t="s">
        <v>854</v>
      </c>
      <c r="E1254" s="76" t="s">
        <v>82</v>
      </c>
      <c r="F1254" s="849" t="s">
        <v>51</v>
      </c>
    </row>
    <row r="1255" spans="1:6">
      <c r="A1255" s="883"/>
      <c r="B1255" s="934"/>
      <c r="C1255" s="881"/>
      <c r="D1255" s="963"/>
      <c r="E1255" s="55"/>
      <c r="F1255" s="993"/>
    </row>
    <row r="1256" spans="1:6">
      <c r="A1256" s="884"/>
      <c r="B1256" s="935" t="s">
        <v>140</v>
      </c>
      <c r="C1256" s="886"/>
      <c r="D1256" s="964"/>
      <c r="E1256" s="92"/>
      <c r="F1256" s="994"/>
    </row>
    <row r="1257" spans="1:6" ht="25.5">
      <c r="A1257" s="888"/>
      <c r="B1257" s="936" t="s">
        <v>173</v>
      </c>
      <c r="C1257" s="881"/>
      <c r="D1257" s="963"/>
      <c r="E1257" s="55"/>
      <c r="F1257" s="995"/>
    </row>
    <row r="1258" spans="1:6" ht="43.5" customHeight="1">
      <c r="A1258" s="854"/>
      <c r="B1258" s="936" t="s">
        <v>172</v>
      </c>
      <c r="D1258" s="965"/>
      <c r="E1258" s="78"/>
      <c r="F1258" s="989"/>
    </row>
    <row r="1259" spans="1:6" ht="38.25">
      <c r="A1259" s="854"/>
      <c r="B1259" s="857" t="s">
        <v>174</v>
      </c>
      <c r="D1259" s="965"/>
      <c r="E1259" s="78"/>
      <c r="F1259" s="989"/>
    </row>
    <row r="1260" spans="1:6">
      <c r="A1260" s="854"/>
      <c r="B1260" s="857"/>
      <c r="D1260" s="965"/>
      <c r="E1260" s="78"/>
      <c r="F1260" s="989"/>
    </row>
    <row r="1261" spans="1:6">
      <c r="A1261" s="889"/>
      <c r="B1261" s="906" t="s">
        <v>171</v>
      </c>
      <c r="C1261" s="891"/>
      <c r="D1261" s="966"/>
      <c r="E1261" s="91"/>
      <c r="F1261" s="996"/>
    </row>
    <row r="1262" spans="1:6">
      <c r="A1262" s="854"/>
      <c r="B1262" s="857"/>
      <c r="D1262" s="965"/>
      <c r="E1262" s="78"/>
      <c r="F1262" s="989"/>
    </row>
    <row r="1263" spans="1:6" ht="25.5">
      <c r="A1263" s="768">
        <v>1</v>
      </c>
      <c r="B1263" s="952" t="s">
        <v>855</v>
      </c>
      <c r="C1263" s="856" t="s">
        <v>30</v>
      </c>
      <c r="D1263" s="856">
        <v>1</v>
      </c>
      <c r="E1263" s="78"/>
      <c r="F1263" s="989">
        <f>D1263*E1263</f>
        <v>0</v>
      </c>
    </row>
    <row r="1264" spans="1:6">
      <c r="A1264" s="863"/>
      <c r="B1264" s="952"/>
      <c r="C1264" s="856"/>
      <c r="D1264" s="856"/>
      <c r="E1264" s="18"/>
      <c r="F1264" s="856"/>
    </row>
    <row r="1265" spans="1:6">
      <c r="A1265" s="863"/>
      <c r="B1265" s="952" t="s">
        <v>809</v>
      </c>
      <c r="C1265" s="856"/>
      <c r="D1265" s="856"/>
      <c r="E1265" s="18"/>
      <c r="F1265" s="856"/>
    </row>
    <row r="1266" spans="1:6" ht="38.25">
      <c r="A1266" s="967"/>
      <c r="B1266" s="968" t="s">
        <v>856</v>
      </c>
      <c r="C1266" s="856"/>
      <c r="D1266" s="856"/>
      <c r="E1266" s="18"/>
      <c r="F1266" s="856"/>
    </row>
    <row r="1267" spans="1:6">
      <c r="A1267" s="967"/>
      <c r="B1267" s="968" t="s">
        <v>810</v>
      </c>
      <c r="C1267" s="856"/>
      <c r="D1267" s="856"/>
      <c r="E1267" s="18"/>
      <c r="F1267" s="856"/>
    </row>
    <row r="1268" spans="1:6">
      <c r="A1268" s="922"/>
      <c r="B1268" s="967" t="s">
        <v>811</v>
      </c>
      <c r="C1268" s="856"/>
      <c r="D1268" s="856"/>
      <c r="E1268" s="18"/>
      <c r="F1268" s="856"/>
    </row>
    <row r="1269" spans="1:6">
      <c r="A1269" s="922"/>
      <c r="B1269" s="968" t="s">
        <v>812</v>
      </c>
      <c r="C1269" s="856"/>
      <c r="D1269" s="856"/>
      <c r="E1269" s="18"/>
      <c r="F1269" s="856"/>
    </row>
    <row r="1270" spans="1:6">
      <c r="A1270" s="922"/>
      <c r="B1270" s="968" t="s">
        <v>813</v>
      </c>
      <c r="C1270" s="856"/>
      <c r="D1270" s="856"/>
      <c r="E1270" s="18"/>
      <c r="F1270" s="856"/>
    </row>
    <row r="1271" spans="1:6">
      <c r="A1271" s="922"/>
      <c r="B1271" s="968" t="s">
        <v>814</v>
      </c>
      <c r="C1271" s="856"/>
      <c r="D1271" s="856"/>
      <c r="E1271" s="18"/>
      <c r="F1271" s="856"/>
    </row>
    <row r="1272" spans="1:6">
      <c r="A1272" s="922"/>
      <c r="B1272" s="967" t="s">
        <v>815</v>
      </c>
      <c r="C1272" s="856"/>
      <c r="D1272" s="856"/>
      <c r="E1272" s="18"/>
      <c r="F1272" s="856"/>
    </row>
    <row r="1273" spans="1:6">
      <c r="A1273" s="922"/>
      <c r="B1273" s="968" t="s">
        <v>816</v>
      </c>
      <c r="C1273" s="856"/>
      <c r="D1273" s="856"/>
      <c r="E1273" s="18"/>
      <c r="F1273" s="856"/>
    </row>
    <row r="1274" spans="1:6">
      <c r="A1274" s="922"/>
      <c r="B1274" s="969">
        <v>3</v>
      </c>
      <c r="C1274" s="856"/>
      <c r="D1274" s="856"/>
      <c r="E1274" s="18"/>
      <c r="F1274" s="856"/>
    </row>
    <row r="1275" spans="1:6">
      <c r="A1275" s="922"/>
      <c r="B1275" s="968" t="s">
        <v>817</v>
      </c>
      <c r="C1275" s="856"/>
      <c r="D1275" s="856"/>
      <c r="E1275" s="18"/>
      <c r="F1275" s="856"/>
    </row>
    <row r="1276" spans="1:6">
      <c r="A1276" s="922"/>
      <c r="B1276" s="968" t="s">
        <v>848</v>
      </c>
      <c r="C1276" s="856"/>
      <c r="D1276" s="856"/>
      <c r="E1276" s="18"/>
      <c r="F1276" s="856"/>
    </row>
    <row r="1277" spans="1:6">
      <c r="A1277" s="922"/>
      <c r="B1277" s="968" t="s">
        <v>818</v>
      </c>
      <c r="C1277" s="856"/>
      <c r="D1277" s="856"/>
      <c r="E1277" s="18"/>
      <c r="F1277" s="856"/>
    </row>
    <row r="1278" spans="1:6" ht="25.5">
      <c r="A1278" s="922"/>
      <c r="B1278" s="967" t="s">
        <v>859</v>
      </c>
      <c r="C1278" s="856"/>
      <c r="D1278" s="856"/>
      <c r="E1278" s="18"/>
      <c r="F1278" s="856"/>
    </row>
    <row r="1279" spans="1:6">
      <c r="A1279" s="922"/>
      <c r="B1279" s="968" t="s">
        <v>819</v>
      </c>
      <c r="C1279" s="856"/>
      <c r="D1279" s="856"/>
      <c r="E1279" s="18"/>
      <c r="F1279" s="856"/>
    </row>
    <row r="1280" spans="1:6">
      <c r="A1280" s="922"/>
      <c r="B1280" s="967" t="s">
        <v>820</v>
      </c>
      <c r="C1280" s="856"/>
      <c r="D1280" s="856"/>
      <c r="E1280" s="18"/>
      <c r="F1280" s="856"/>
    </row>
    <row r="1281" spans="1:6">
      <c r="A1281" s="922"/>
      <c r="B1281" s="968" t="s">
        <v>821</v>
      </c>
      <c r="C1281" s="856"/>
      <c r="D1281" s="856"/>
      <c r="E1281" s="18"/>
      <c r="F1281" s="856"/>
    </row>
    <row r="1282" spans="1:6">
      <c r="A1282" s="922"/>
      <c r="B1282" s="967" t="s">
        <v>822</v>
      </c>
      <c r="C1282" s="856"/>
      <c r="D1282" s="856"/>
      <c r="E1282" s="18"/>
      <c r="F1282" s="856"/>
    </row>
    <row r="1283" spans="1:6">
      <c r="A1283" s="922"/>
      <c r="B1283" s="968" t="s">
        <v>823</v>
      </c>
      <c r="C1283" s="856"/>
      <c r="D1283" s="856"/>
      <c r="E1283" s="18"/>
      <c r="F1283" s="856"/>
    </row>
    <row r="1284" spans="1:6">
      <c r="A1284" s="922"/>
      <c r="B1284" s="967" t="s">
        <v>824</v>
      </c>
      <c r="C1284" s="856"/>
      <c r="D1284" s="856"/>
      <c r="E1284" s="18"/>
      <c r="F1284" s="856"/>
    </row>
    <row r="1285" spans="1:6">
      <c r="A1285" s="922"/>
      <c r="B1285" s="968" t="s">
        <v>825</v>
      </c>
      <c r="C1285" s="856"/>
      <c r="D1285" s="856"/>
      <c r="E1285" s="18"/>
      <c r="F1285" s="856"/>
    </row>
    <row r="1286" spans="1:6">
      <c r="A1286" s="922"/>
      <c r="B1286" s="967" t="s">
        <v>826</v>
      </c>
      <c r="C1286" s="856"/>
      <c r="D1286" s="856"/>
      <c r="E1286" s="18"/>
      <c r="F1286" s="856"/>
    </row>
    <row r="1287" spans="1:6">
      <c r="A1287" s="922"/>
      <c r="B1287" s="968" t="s">
        <v>827</v>
      </c>
      <c r="C1287" s="856"/>
      <c r="D1287" s="856"/>
      <c r="E1287" s="18"/>
      <c r="F1287" s="856"/>
    </row>
    <row r="1288" spans="1:6" ht="80.25" customHeight="1">
      <c r="A1288" s="922"/>
      <c r="B1288" s="967" t="s">
        <v>849</v>
      </c>
      <c r="C1288" s="856"/>
      <c r="D1288" s="856"/>
      <c r="E1288" s="18"/>
      <c r="F1288" s="856"/>
    </row>
    <row r="1289" spans="1:6">
      <c r="A1289" s="922"/>
      <c r="B1289" s="968" t="s">
        <v>828</v>
      </c>
      <c r="C1289" s="856"/>
      <c r="D1289" s="856"/>
      <c r="E1289" s="18"/>
      <c r="F1289" s="856"/>
    </row>
    <row r="1290" spans="1:6" ht="38.25">
      <c r="A1290" s="922"/>
      <c r="B1290" s="967" t="s">
        <v>829</v>
      </c>
      <c r="C1290" s="856"/>
      <c r="D1290" s="856"/>
      <c r="E1290" s="18"/>
      <c r="F1290" s="856"/>
    </row>
    <row r="1291" spans="1:6">
      <c r="A1291" s="922"/>
      <c r="B1291" s="968" t="s">
        <v>830</v>
      </c>
      <c r="C1291" s="856"/>
      <c r="D1291" s="856"/>
      <c r="E1291" s="18"/>
      <c r="F1291" s="856"/>
    </row>
    <row r="1292" spans="1:6" ht="38.25">
      <c r="A1292" s="922"/>
      <c r="B1292" s="967" t="s">
        <v>831</v>
      </c>
      <c r="C1292" s="856"/>
      <c r="D1292" s="856"/>
      <c r="E1292" s="18"/>
      <c r="F1292" s="856"/>
    </row>
    <row r="1293" spans="1:6">
      <c r="A1293" s="922"/>
      <c r="B1293" s="968" t="s">
        <v>832</v>
      </c>
      <c r="C1293" s="856"/>
      <c r="D1293" s="856"/>
      <c r="E1293" s="18"/>
      <c r="F1293" s="856"/>
    </row>
    <row r="1294" spans="1:6">
      <c r="A1294" s="922"/>
      <c r="B1294" s="967" t="s">
        <v>833</v>
      </c>
      <c r="C1294" s="856"/>
      <c r="D1294" s="856"/>
      <c r="E1294" s="18"/>
      <c r="F1294" s="856"/>
    </row>
    <row r="1295" spans="1:6">
      <c r="A1295" s="922"/>
      <c r="B1295" s="968" t="s">
        <v>834</v>
      </c>
      <c r="C1295" s="856"/>
      <c r="D1295" s="856"/>
      <c r="E1295" s="18"/>
      <c r="F1295" s="856"/>
    </row>
    <row r="1296" spans="1:6">
      <c r="A1296" s="922"/>
      <c r="B1296" s="967" t="s">
        <v>835</v>
      </c>
      <c r="C1296" s="856"/>
      <c r="D1296" s="856"/>
      <c r="E1296" s="18"/>
      <c r="F1296" s="856"/>
    </row>
    <row r="1297" spans="1:6">
      <c r="A1297" s="922"/>
      <c r="B1297" s="968" t="s">
        <v>836</v>
      </c>
      <c r="C1297" s="856"/>
      <c r="D1297" s="856"/>
      <c r="E1297" s="18"/>
      <c r="F1297" s="856"/>
    </row>
    <row r="1298" spans="1:6">
      <c r="A1298" s="922"/>
      <c r="B1298" s="967" t="s">
        <v>837</v>
      </c>
      <c r="C1298" s="856"/>
      <c r="D1298" s="856"/>
      <c r="E1298" s="18"/>
      <c r="F1298" s="856"/>
    </row>
    <row r="1299" spans="1:6">
      <c r="A1299" s="922"/>
      <c r="B1299" s="968" t="s">
        <v>838</v>
      </c>
      <c r="C1299" s="856"/>
      <c r="D1299" s="856"/>
      <c r="E1299" s="18"/>
      <c r="F1299" s="856"/>
    </row>
    <row r="1300" spans="1:6" ht="143.25" customHeight="1">
      <c r="A1300" s="922"/>
      <c r="B1300" s="967" t="s">
        <v>1025</v>
      </c>
      <c r="C1300" s="856"/>
      <c r="D1300" s="856"/>
      <c r="E1300" s="18"/>
      <c r="F1300" s="856"/>
    </row>
    <row r="1301" spans="1:6">
      <c r="A1301" s="922"/>
      <c r="B1301" s="968" t="s">
        <v>839</v>
      </c>
      <c r="C1301" s="856"/>
      <c r="D1301" s="856"/>
      <c r="E1301" s="18"/>
      <c r="F1301" s="856"/>
    </row>
    <row r="1302" spans="1:6" ht="65.25" customHeight="1">
      <c r="A1302" s="922"/>
      <c r="B1302" s="967" t="s">
        <v>905</v>
      </c>
      <c r="C1302" s="856"/>
      <c r="D1302" s="856"/>
      <c r="E1302" s="18"/>
      <c r="F1302" s="856"/>
    </row>
    <row r="1303" spans="1:6" ht="16.5" customHeight="1">
      <c r="A1303" s="922"/>
      <c r="B1303" s="968" t="s">
        <v>840</v>
      </c>
      <c r="C1303" s="856"/>
      <c r="D1303" s="856"/>
      <c r="E1303" s="18"/>
      <c r="F1303" s="856"/>
    </row>
    <row r="1304" spans="1:6" ht="27.75" customHeight="1">
      <c r="A1304" s="922"/>
      <c r="B1304" s="967" t="s">
        <v>1024</v>
      </c>
      <c r="C1304" s="856"/>
      <c r="D1304" s="856"/>
      <c r="E1304" s="18"/>
      <c r="F1304" s="856"/>
    </row>
    <row r="1305" spans="1:6" ht="15" customHeight="1">
      <c r="A1305" s="922"/>
      <c r="B1305" s="968" t="s">
        <v>841</v>
      </c>
      <c r="C1305" s="856"/>
      <c r="D1305" s="856"/>
      <c r="E1305" s="18"/>
      <c r="F1305" s="856"/>
    </row>
    <row r="1306" spans="1:6" ht="158.25" customHeight="1">
      <c r="A1306" s="922"/>
      <c r="B1306" s="967" t="s">
        <v>850</v>
      </c>
      <c r="C1306" s="856"/>
      <c r="D1306" s="856"/>
      <c r="E1306" s="18"/>
      <c r="F1306" s="856"/>
    </row>
    <row r="1307" spans="1:6" ht="18" customHeight="1">
      <c r="A1307" s="922"/>
      <c r="B1307" s="968" t="s">
        <v>842</v>
      </c>
      <c r="C1307" s="856"/>
      <c r="D1307" s="856"/>
      <c r="E1307" s="18"/>
      <c r="F1307" s="856"/>
    </row>
    <row r="1308" spans="1:6" ht="25.5">
      <c r="A1308" s="922"/>
      <c r="B1308" s="967" t="s">
        <v>843</v>
      </c>
      <c r="C1308" s="856"/>
      <c r="D1308" s="856"/>
      <c r="E1308" s="18"/>
      <c r="F1308" s="856"/>
    </row>
    <row r="1309" spans="1:6" ht="106.5" customHeight="1">
      <c r="A1309" s="970"/>
      <c r="B1309" s="971" t="s">
        <v>860</v>
      </c>
      <c r="C1309" s="856"/>
      <c r="D1309" s="856"/>
      <c r="E1309" s="18"/>
      <c r="F1309" s="856"/>
    </row>
    <row r="1310" spans="1:6" ht="67.5" customHeight="1">
      <c r="A1310" s="970"/>
      <c r="B1310" s="971" t="s">
        <v>851</v>
      </c>
      <c r="C1310" s="856"/>
      <c r="D1310" s="856"/>
      <c r="E1310" s="18"/>
      <c r="F1310" s="856"/>
    </row>
    <row r="1311" spans="1:6" ht="54.75" customHeight="1">
      <c r="A1311" s="970"/>
      <c r="B1311" s="971" t="s">
        <v>852</v>
      </c>
      <c r="C1311" s="856"/>
      <c r="D1311" s="856"/>
      <c r="E1311" s="18"/>
      <c r="F1311" s="856"/>
    </row>
    <row r="1312" spans="1:6" ht="120" customHeight="1">
      <c r="A1312" s="967"/>
      <c r="B1312" s="967" t="s">
        <v>1017</v>
      </c>
      <c r="C1312" s="856"/>
      <c r="D1312" s="856"/>
      <c r="E1312" s="18"/>
      <c r="F1312" s="856"/>
    </row>
    <row r="1313" spans="1:6">
      <c r="A1313" s="967"/>
      <c r="B1313" s="968" t="s">
        <v>844</v>
      </c>
      <c r="C1313" s="856"/>
      <c r="D1313" s="856"/>
      <c r="E1313" s="18"/>
      <c r="F1313" s="856"/>
    </row>
    <row r="1314" spans="1:6" ht="51">
      <c r="A1314" s="922"/>
      <c r="B1314" s="967" t="s">
        <v>845</v>
      </c>
      <c r="C1314" s="856"/>
      <c r="D1314" s="856"/>
      <c r="E1314" s="18"/>
      <c r="F1314" s="856"/>
    </row>
    <row r="1315" spans="1:6">
      <c r="A1315" s="922"/>
      <c r="B1315" s="968" t="s">
        <v>846</v>
      </c>
      <c r="C1315" s="856"/>
      <c r="D1315" s="856"/>
      <c r="E1315" s="18"/>
      <c r="F1315" s="856"/>
    </row>
    <row r="1316" spans="1:6" ht="25.5">
      <c r="A1316" s="922"/>
      <c r="B1316" s="967" t="s">
        <v>847</v>
      </c>
      <c r="C1316" s="856"/>
      <c r="D1316" s="856"/>
      <c r="E1316" s="18"/>
      <c r="F1316" s="856"/>
    </row>
    <row r="1317" spans="1:6">
      <c r="A1317" s="854"/>
      <c r="B1317" s="972"/>
      <c r="C1317" s="856"/>
      <c r="D1317" s="856"/>
      <c r="E1317" s="18"/>
      <c r="F1317" s="856"/>
    </row>
    <row r="1318" spans="1:6" ht="303" customHeight="1">
      <c r="A1318" s="854"/>
      <c r="B1318" s="938" t="s">
        <v>857</v>
      </c>
      <c r="C1318" s="856"/>
      <c r="D1318" s="856"/>
      <c r="E1318" s="18"/>
      <c r="F1318" s="856"/>
    </row>
    <row r="1319" spans="1:6">
      <c r="A1319" s="854"/>
      <c r="B1319" s="972"/>
      <c r="C1319" s="856"/>
      <c r="D1319" s="856"/>
      <c r="E1319" s="18"/>
      <c r="F1319" s="856"/>
    </row>
    <row r="1320" spans="1:6">
      <c r="A1320" s="889"/>
      <c r="B1320" s="906" t="s">
        <v>858</v>
      </c>
      <c r="C1320" s="891"/>
      <c r="D1320" s="966"/>
      <c r="E1320" s="91"/>
      <c r="F1320" s="999">
        <f>F1263</f>
        <v>0</v>
      </c>
    </row>
  </sheetData>
  <sheetProtection sheet="1" objects="1" scenarios="1"/>
  <protectedRanges>
    <protectedRange algorithmName="SHA-512" hashValue="eTxalqsFDoBdNNkJlzaYDQaD6jB0vzE/qIZl/O2e3RixtVKuaf9Wxm7GEdQctNkARH30AGcZndnYXhjeyoc2cA==" saltValue="RWS+4J3W3AgQtfgzD/GtUw==" spinCount="100000" sqref="E1:E1048576" name="Obseg1"/>
  </protectedRanges>
  <mergeCells count="5">
    <mergeCell ref="D1014:D1015"/>
    <mergeCell ref="E1014:E1015"/>
    <mergeCell ref="F1014:F1015"/>
    <mergeCell ref="A1309:A1311"/>
    <mergeCell ref="C1014:C1015"/>
  </mergeCells>
  <pageMargins left="0.51181102362204722" right="0.15748031496062992" top="0.43307086614173229" bottom="0.39370078740157483" header="0.27559055118110237" footer="0.31496062992125984"/>
  <pageSetup paperSize="9" scale="61" orientation="portrait" r:id="rId1"/>
  <headerFooter>
    <oddHeader>&amp;CMEDGENERACIJSKI CENTER VEZENINE BLED&amp;RPOPIS GOI DEL</oddHeader>
    <oddFooter>&amp;C&amp;A&amp;R&amp;P od &amp;P</oddFooter>
  </headerFooter>
  <rowBreaks count="45" manualBreakCount="45">
    <brk id="49" max="5" man="1"/>
    <brk id="73" max="5" man="1"/>
    <brk id="112" max="5" man="1"/>
    <brk id="170" max="5" man="1"/>
    <brk id="224" max="16383" man="1"/>
    <brk id="273" max="5" man="1"/>
    <brk id="302" max="16383" man="1"/>
    <brk id="389" max="16383" man="1"/>
    <brk id="400" max="5" man="1"/>
    <brk id="424" max="16383" man="1"/>
    <brk id="436" max="16383" man="1"/>
    <brk id="464" max="16383" man="1"/>
    <brk id="489" max="5" man="1"/>
    <brk id="520" max="16383" man="1"/>
    <brk id="543" max="16383" man="1"/>
    <brk id="565" max="16383" man="1"/>
    <brk id="578" max="16383" man="1"/>
    <brk id="592" max="16383" man="1"/>
    <brk id="603" max="16383" man="1"/>
    <brk id="632" max="16383" man="1"/>
    <brk id="645" max="16383" man="1"/>
    <brk id="664" max="16383" man="1"/>
    <brk id="686" max="16383" man="1"/>
    <brk id="704" max="16383" man="1"/>
    <brk id="717" max="16383" man="1"/>
    <brk id="729" max="16383" man="1"/>
    <brk id="749" max="16383" man="1"/>
    <brk id="775" max="5" man="1"/>
    <brk id="814" max="5" man="1"/>
    <brk id="853" max="16383" man="1"/>
    <brk id="899" max="16383" man="1"/>
    <brk id="935" max="16383" man="1"/>
    <brk id="960" max="16383" man="1"/>
    <brk id="975" max="5" man="1"/>
    <brk id="1007" max="16383" man="1"/>
    <brk id="1025" max="16383" man="1"/>
    <brk id="1041" max="5" man="1"/>
    <brk id="1071" max="16383" man="1"/>
    <brk id="1103" max="16383" man="1"/>
    <brk id="1128" max="16383" man="1"/>
    <brk id="1141" max="5" man="1"/>
    <brk id="1172" max="5" man="1"/>
    <brk id="1199" max="16383" man="1"/>
    <brk id="1250" max="5" man="1"/>
    <brk id="130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F144"/>
  <sheetViews>
    <sheetView view="pageBreakPreview" topLeftCell="A135" zoomScale="89" zoomScaleNormal="100" zoomScaleSheetLayoutView="89" workbookViewId="0">
      <selection activeCell="D21" sqref="D21:E21"/>
    </sheetView>
  </sheetViews>
  <sheetFormatPr defaultRowHeight="12.75"/>
  <cols>
    <col min="1" max="1" width="4.28515625" style="872" customWidth="1"/>
    <col min="2" max="2" width="48.42578125" style="934" customWidth="1"/>
    <col min="3" max="3" width="4.7109375" style="859" customWidth="1"/>
    <col min="4" max="4" width="9.42578125" style="874" customWidth="1"/>
    <col min="5" max="5" width="9.5703125" style="83" customWidth="1"/>
    <col min="6" max="6" width="12.28515625" style="991" customWidth="1"/>
    <col min="7" max="16384" width="9.140625" style="65"/>
  </cols>
  <sheetData>
    <row r="1" spans="1:6" s="48" customFormat="1">
      <c r="A1" s="879"/>
      <c r="B1" s="943"/>
      <c r="C1" s="881"/>
      <c r="D1" s="882"/>
      <c r="E1" s="56"/>
      <c r="F1" s="993"/>
    </row>
    <row r="2" spans="1:6">
      <c r="A2" s="1000" t="s">
        <v>3</v>
      </c>
      <c r="B2" s="1001" t="s">
        <v>5</v>
      </c>
      <c r="C2" s="877"/>
      <c r="D2" s="878"/>
      <c r="E2" s="89"/>
      <c r="F2" s="1011"/>
    </row>
    <row r="3" spans="1:6">
      <c r="A3" s="843"/>
      <c r="B3" s="932"/>
      <c r="C3" s="845"/>
      <c r="D3" s="160"/>
      <c r="E3" s="74"/>
      <c r="F3" s="157"/>
    </row>
    <row r="4" spans="1:6" s="48" customFormat="1">
      <c r="A4" s="846"/>
      <c r="B4" s="933" t="s">
        <v>52</v>
      </c>
      <c r="C4" s="848" t="s">
        <v>49</v>
      </c>
      <c r="D4" s="849" t="s">
        <v>50</v>
      </c>
      <c r="E4" s="76" t="s">
        <v>82</v>
      </c>
      <c r="F4" s="849" t="s">
        <v>51</v>
      </c>
    </row>
    <row r="5" spans="1:6" s="48" customFormat="1">
      <c r="A5" s="883"/>
      <c r="B5" s="934"/>
      <c r="C5" s="881"/>
      <c r="D5" s="882"/>
      <c r="E5" s="55"/>
      <c r="F5" s="993"/>
    </row>
    <row r="6" spans="1:6" s="48" customFormat="1">
      <c r="A6" s="884"/>
      <c r="B6" s="935" t="s">
        <v>140</v>
      </c>
      <c r="C6" s="886"/>
      <c r="D6" s="887"/>
      <c r="E6" s="92"/>
      <c r="F6" s="994"/>
    </row>
    <row r="7" spans="1:6" s="53" customFormat="1" ht="345" customHeight="1">
      <c r="A7" s="888"/>
      <c r="B7" s="936" t="s">
        <v>925</v>
      </c>
      <c r="C7" s="881"/>
      <c r="D7" s="882"/>
      <c r="E7" s="55"/>
      <c r="F7" s="995"/>
    </row>
    <row r="8" spans="1:6" s="18" customFormat="1" ht="81" customHeight="1">
      <c r="A8" s="854"/>
      <c r="B8" s="936" t="s">
        <v>176</v>
      </c>
      <c r="C8" s="859"/>
      <c r="D8" s="860"/>
      <c r="E8" s="78"/>
      <c r="F8" s="989"/>
    </row>
    <row r="9" spans="1:6" s="18" customFormat="1" ht="129.75" customHeight="1">
      <c r="A9" s="854"/>
      <c r="B9" s="857" t="s">
        <v>238</v>
      </c>
      <c r="C9" s="859"/>
      <c r="D9" s="860"/>
      <c r="E9" s="78"/>
      <c r="F9" s="989"/>
    </row>
    <row r="10" spans="1:6" s="18" customFormat="1" ht="189" customHeight="1">
      <c r="A10" s="854"/>
      <c r="B10" s="857" t="s">
        <v>241</v>
      </c>
      <c r="C10" s="859"/>
      <c r="D10" s="860"/>
      <c r="E10" s="78"/>
      <c r="F10" s="989"/>
    </row>
    <row r="11" spans="1:6" s="18" customFormat="1">
      <c r="A11" s="854"/>
      <c r="B11" s="856"/>
      <c r="C11" s="859"/>
      <c r="D11" s="860"/>
      <c r="E11" s="78"/>
      <c r="F11" s="989"/>
    </row>
    <row r="12" spans="1:6" s="18" customFormat="1">
      <c r="A12" s="889"/>
      <c r="B12" s="906" t="s">
        <v>193</v>
      </c>
      <c r="C12" s="891"/>
      <c r="D12" s="892"/>
      <c r="E12" s="91"/>
      <c r="F12" s="996"/>
    </row>
    <row r="13" spans="1:6" s="18" customFormat="1">
      <c r="A13" s="854"/>
      <c r="B13" s="901"/>
      <c r="C13" s="859"/>
      <c r="D13" s="860"/>
      <c r="E13" s="78"/>
      <c r="F13" s="989"/>
    </row>
    <row r="14" spans="1:6" s="18" customFormat="1" ht="25.5">
      <c r="A14" s="854">
        <v>1</v>
      </c>
      <c r="B14" s="1002" t="s">
        <v>45</v>
      </c>
      <c r="C14" s="856"/>
      <c r="D14" s="856"/>
      <c r="F14" s="856"/>
    </row>
    <row r="15" spans="1:6" s="18" customFormat="1" ht="53.25" customHeight="1">
      <c r="A15" s="854"/>
      <c r="B15" s="955" t="s">
        <v>222</v>
      </c>
      <c r="C15" s="859" t="s">
        <v>62</v>
      </c>
      <c r="D15" s="860">
        <v>1010</v>
      </c>
      <c r="E15" s="78"/>
      <c r="F15" s="989">
        <f>D15*E15</f>
        <v>0</v>
      </c>
    </row>
    <row r="16" spans="1:6" s="18" customFormat="1">
      <c r="A16" s="854"/>
      <c r="B16" s="858"/>
      <c r="C16" s="859"/>
      <c r="D16" s="860"/>
      <c r="E16" s="78"/>
      <c r="F16" s="989"/>
    </row>
    <row r="17" spans="1:6" s="18" customFormat="1" ht="39.75" customHeight="1">
      <c r="A17" s="854">
        <v>2</v>
      </c>
      <c r="B17" s="899" t="s">
        <v>224</v>
      </c>
      <c r="C17" s="859"/>
      <c r="D17" s="860"/>
      <c r="E17" s="78"/>
      <c r="F17" s="989"/>
    </row>
    <row r="18" spans="1:6" s="18" customFormat="1" ht="75.75" customHeight="1">
      <c r="A18" s="854"/>
      <c r="B18" s="900" t="s">
        <v>223</v>
      </c>
      <c r="C18" s="859" t="s">
        <v>62</v>
      </c>
      <c r="D18" s="860">
        <v>214.5</v>
      </c>
      <c r="E18" s="78"/>
      <c r="F18" s="989">
        <f>D18*E18</f>
        <v>0</v>
      </c>
    </row>
    <row r="19" spans="1:6" s="18" customFormat="1">
      <c r="A19" s="854"/>
      <c r="B19" s="899"/>
      <c r="C19" s="859"/>
      <c r="D19" s="860"/>
      <c r="E19" s="78"/>
      <c r="F19" s="989"/>
    </row>
    <row r="20" spans="1:6" s="18" customFormat="1" ht="25.5">
      <c r="A20" s="854">
        <v>3</v>
      </c>
      <c r="B20" s="899" t="s">
        <v>225</v>
      </c>
      <c r="C20" s="859"/>
      <c r="D20" s="860"/>
      <c r="E20" s="78"/>
      <c r="F20" s="989"/>
    </row>
    <row r="21" spans="1:6" s="18" customFormat="1" ht="66" customHeight="1">
      <c r="A21" s="854"/>
      <c r="B21" s="1003" t="s">
        <v>786</v>
      </c>
      <c r="C21" s="859" t="s">
        <v>62</v>
      </c>
      <c r="D21" s="860">
        <v>258.39999999999998</v>
      </c>
      <c r="E21" s="78"/>
      <c r="F21" s="989">
        <f>D21*E21</f>
        <v>0</v>
      </c>
    </row>
    <row r="22" spans="1:6" s="18" customFormat="1">
      <c r="A22" s="854"/>
      <c r="B22" s="1004"/>
      <c r="C22" s="859"/>
      <c r="D22" s="860"/>
      <c r="E22" s="78"/>
      <c r="F22" s="989"/>
    </row>
    <row r="23" spans="1:6" s="18" customFormat="1" ht="25.5">
      <c r="A23" s="863">
        <v>4</v>
      </c>
      <c r="B23" s="1005" t="s">
        <v>221</v>
      </c>
      <c r="C23" s="845"/>
      <c r="D23" s="865"/>
      <c r="F23" s="856"/>
    </row>
    <row r="24" spans="1:6" s="18" customFormat="1" ht="38.25">
      <c r="A24" s="854"/>
      <c r="B24" s="1006" t="s">
        <v>220</v>
      </c>
      <c r="C24" s="859" t="s">
        <v>91</v>
      </c>
      <c r="D24" s="860">
        <v>852</v>
      </c>
      <c r="E24" s="78"/>
      <c r="F24" s="989">
        <f>D24*E24</f>
        <v>0</v>
      </c>
    </row>
    <row r="25" spans="1:6" s="18" customFormat="1">
      <c r="A25" s="854"/>
      <c r="B25" s="967"/>
      <c r="C25" s="859"/>
      <c r="D25" s="860"/>
      <c r="E25" s="78"/>
      <c r="F25" s="989"/>
    </row>
    <row r="26" spans="1:6" s="18" customFormat="1" ht="25.5">
      <c r="A26" s="854">
        <v>5</v>
      </c>
      <c r="B26" s="968" t="s">
        <v>208</v>
      </c>
      <c r="C26" s="859"/>
      <c r="D26" s="860"/>
      <c r="E26" s="78"/>
      <c r="F26" s="989"/>
    </row>
    <row r="27" spans="1:6" s="18" customFormat="1" ht="27.75" customHeight="1">
      <c r="A27" s="854"/>
      <c r="B27" s="967" t="s">
        <v>211</v>
      </c>
      <c r="C27" s="859" t="s">
        <v>91</v>
      </c>
      <c r="D27" s="860">
        <v>206</v>
      </c>
      <c r="E27" s="78"/>
      <c r="F27" s="989">
        <f>D27*E27</f>
        <v>0</v>
      </c>
    </row>
    <row r="28" spans="1:6" s="18" customFormat="1">
      <c r="A28" s="854"/>
      <c r="B28" s="968"/>
      <c r="C28" s="859"/>
      <c r="D28" s="860"/>
      <c r="E28" s="78"/>
      <c r="F28" s="989"/>
    </row>
    <row r="29" spans="1:6" s="18" customFormat="1" ht="25.5">
      <c r="A29" s="854">
        <v>6</v>
      </c>
      <c r="B29" s="968" t="s">
        <v>209</v>
      </c>
      <c r="C29" s="859"/>
      <c r="D29" s="860"/>
      <c r="E29" s="78"/>
      <c r="F29" s="989"/>
    </row>
    <row r="30" spans="1:6" s="18" customFormat="1" ht="25.5">
      <c r="A30" s="854"/>
      <c r="B30" s="967" t="s">
        <v>210</v>
      </c>
      <c r="C30" s="859" t="s">
        <v>91</v>
      </c>
      <c r="D30" s="860">
        <v>60</v>
      </c>
      <c r="E30" s="78"/>
      <c r="F30" s="989">
        <f>D30*E30</f>
        <v>0</v>
      </c>
    </row>
    <row r="31" spans="1:6" s="18" customFormat="1">
      <c r="A31" s="854"/>
      <c r="B31" s="968"/>
      <c r="C31" s="859"/>
      <c r="D31" s="860"/>
      <c r="E31" s="78"/>
      <c r="F31" s="989"/>
    </row>
    <row r="32" spans="1:6" s="18" customFormat="1" ht="14.25" customHeight="1">
      <c r="A32" s="854">
        <v>7</v>
      </c>
      <c r="B32" s="968" t="s">
        <v>218</v>
      </c>
      <c r="C32" s="859"/>
      <c r="D32" s="860"/>
      <c r="E32" s="78"/>
      <c r="F32" s="989"/>
    </row>
    <row r="33" spans="1:6" s="18" customFormat="1" ht="25.5">
      <c r="A33" s="854"/>
      <c r="B33" s="967" t="s">
        <v>227</v>
      </c>
      <c r="C33" s="859" t="s">
        <v>62</v>
      </c>
      <c r="D33" s="860">
        <v>3</v>
      </c>
      <c r="E33" s="78"/>
      <c r="F33" s="989">
        <f>D33*E33</f>
        <v>0</v>
      </c>
    </row>
    <row r="34" spans="1:6" s="18" customFormat="1">
      <c r="A34" s="854"/>
      <c r="B34" s="968"/>
      <c r="C34" s="859"/>
      <c r="D34" s="860"/>
      <c r="E34" s="78"/>
      <c r="F34" s="989"/>
    </row>
    <row r="35" spans="1:6" s="18" customFormat="1">
      <c r="A35" s="854">
        <v>8</v>
      </c>
      <c r="B35" s="968" t="s">
        <v>219</v>
      </c>
      <c r="C35" s="859"/>
      <c r="D35" s="860"/>
      <c r="E35" s="78"/>
      <c r="F35" s="989"/>
    </row>
    <row r="36" spans="1:6" s="18" customFormat="1" ht="27.75" customHeight="1">
      <c r="A36" s="854"/>
      <c r="B36" s="967" t="s">
        <v>787</v>
      </c>
      <c r="C36" s="859" t="s">
        <v>62</v>
      </c>
      <c r="D36" s="860">
        <v>18</v>
      </c>
      <c r="E36" s="78"/>
      <c r="F36" s="989">
        <f>D36*E36</f>
        <v>0</v>
      </c>
    </row>
    <row r="37" spans="1:6" s="18" customFormat="1">
      <c r="A37" s="854"/>
      <c r="B37" s="968"/>
      <c r="C37" s="859"/>
      <c r="D37" s="860"/>
      <c r="E37" s="78"/>
      <c r="F37" s="989"/>
    </row>
    <row r="38" spans="1:6" s="18" customFormat="1" ht="25.5">
      <c r="A38" s="854">
        <v>9</v>
      </c>
      <c r="B38" s="968" t="s">
        <v>229</v>
      </c>
      <c r="C38" s="859"/>
      <c r="D38" s="860"/>
      <c r="E38" s="78"/>
      <c r="F38" s="989"/>
    </row>
    <row r="39" spans="1:6" s="18" customFormat="1" ht="76.5">
      <c r="A39" s="854"/>
      <c r="B39" s="967" t="s">
        <v>921</v>
      </c>
      <c r="C39" s="859" t="s">
        <v>62</v>
      </c>
      <c r="D39" s="860">
        <v>97</v>
      </c>
      <c r="E39" s="78"/>
      <c r="F39" s="989">
        <f>D39*E39</f>
        <v>0</v>
      </c>
    </row>
    <row r="40" spans="1:6" s="18" customFormat="1" ht="157.5" customHeight="1">
      <c r="A40" s="854"/>
      <c r="B40" s="967" t="s">
        <v>922</v>
      </c>
      <c r="C40" s="859" t="s">
        <v>91</v>
      </c>
      <c r="D40" s="860">
        <v>646</v>
      </c>
      <c r="E40" s="78"/>
      <c r="F40" s="989">
        <f>D40*E40</f>
        <v>0</v>
      </c>
    </row>
    <row r="41" spans="1:6" s="18" customFormat="1">
      <c r="A41" s="854"/>
      <c r="B41" s="968"/>
      <c r="C41" s="859"/>
      <c r="D41" s="860"/>
      <c r="E41" s="78"/>
      <c r="F41" s="989"/>
    </row>
    <row r="42" spans="1:6" s="18" customFormat="1" ht="25.5">
      <c r="A42" s="854">
        <v>10</v>
      </c>
      <c r="B42" s="968" t="s">
        <v>794</v>
      </c>
      <c r="C42" s="856"/>
      <c r="D42" s="856"/>
      <c r="F42" s="856"/>
    </row>
    <row r="43" spans="1:6" s="18" customFormat="1" ht="76.5">
      <c r="A43" s="854"/>
      <c r="B43" s="967" t="s">
        <v>861</v>
      </c>
      <c r="C43" s="859"/>
      <c r="D43" s="860"/>
      <c r="E43" s="78"/>
      <c r="F43" s="989"/>
    </row>
    <row r="44" spans="1:6" s="18" customFormat="1" ht="25.5">
      <c r="A44" s="854"/>
      <c r="B44" s="967" t="s">
        <v>902</v>
      </c>
      <c r="C44" s="859"/>
      <c r="D44" s="860"/>
      <c r="E44" s="78"/>
      <c r="F44" s="989"/>
    </row>
    <row r="45" spans="1:6" s="18" customFormat="1">
      <c r="A45" s="854" t="s">
        <v>83</v>
      </c>
      <c r="B45" s="967" t="s">
        <v>903</v>
      </c>
      <c r="C45" s="859" t="s">
        <v>93</v>
      </c>
      <c r="D45" s="860">
        <v>3</v>
      </c>
      <c r="E45" s="78"/>
      <c r="F45" s="989">
        <f>D45*E45</f>
        <v>0</v>
      </c>
    </row>
    <row r="46" spans="1:6" s="18" customFormat="1">
      <c r="A46" s="854" t="s">
        <v>84</v>
      </c>
      <c r="B46" s="967" t="s">
        <v>904</v>
      </c>
      <c r="C46" s="859" t="s">
        <v>123</v>
      </c>
      <c r="D46" s="860">
        <v>25</v>
      </c>
      <c r="E46" s="78"/>
      <c r="F46" s="989">
        <f>D46*E46</f>
        <v>0</v>
      </c>
    </row>
    <row r="47" spans="1:6" s="18" customFormat="1">
      <c r="A47" s="854"/>
      <c r="B47" s="968"/>
      <c r="C47" s="859"/>
      <c r="D47" s="860"/>
      <c r="E47" s="78"/>
      <c r="F47" s="989"/>
    </row>
    <row r="48" spans="1:6" s="18" customFormat="1" ht="25.5">
      <c r="A48" s="854">
        <v>11</v>
      </c>
      <c r="B48" s="968" t="s">
        <v>795</v>
      </c>
      <c r="C48" s="856"/>
      <c r="D48" s="856"/>
      <c r="F48" s="856"/>
    </row>
    <row r="49" spans="1:6" s="18" customFormat="1" ht="80.25" customHeight="1">
      <c r="A49" s="854"/>
      <c r="B49" s="967" t="s">
        <v>862</v>
      </c>
      <c r="C49" s="859" t="s">
        <v>91</v>
      </c>
      <c r="D49" s="860">
        <v>1.9</v>
      </c>
      <c r="E49" s="78"/>
      <c r="F49" s="989">
        <f>D49*E49</f>
        <v>0</v>
      </c>
    </row>
    <row r="50" spans="1:6" s="18" customFormat="1">
      <c r="A50" s="854"/>
      <c r="B50" s="968"/>
      <c r="C50" s="859"/>
      <c r="D50" s="860"/>
      <c r="E50" s="78"/>
      <c r="F50" s="989"/>
    </row>
    <row r="51" spans="1:6" s="18" customFormat="1" ht="27" customHeight="1">
      <c r="A51" s="854">
        <v>12</v>
      </c>
      <c r="B51" s="968" t="s">
        <v>236</v>
      </c>
      <c r="C51" s="859"/>
      <c r="D51" s="860"/>
      <c r="E51" s="78"/>
      <c r="F51" s="989"/>
    </row>
    <row r="52" spans="1:6" s="18" customFormat="1" ht="12.75" customHeight="1">
      <c r="A52" s="854"/>
      <c r="B52" s="967" t="s">
        <v>237</v>
      </c>
      <c r="C52" s="859" t="s">
        <v>62</v>
      </c>
      <c r="D52" s="860">
        <v>8</v>
      </c>
      <c r="E52" s="78"/>
      <c r="F52" s="989">
        <f>D52*E52</f>
        <v>0</v>
      </c>
    </row>
    <row r="53" spans="1:6" s="18" customFormat="1" ht="12.75" customHeight="1">
      <c r="A53" s="854"/>
      <c r="B53" s="967"/>
      <c r="C53" s="859"/>
      <c r="D53" s="860"/>
      <c r="E53" s="78"/>
      <c r="F53" s="989"/>
    </row>
    <row r="54" spans="1:6" s="18" customFormat="1" ht="27.75" customHeight="1">
      <c r="A54" s="854">
        <v>13</v>
      </c>
      <c r="B54" s="968" t="s">
        <v>3219</v>
      </c>
      <c r="C54" s="859"/>
      <c r="D54" s="860"/>
      <c r="E54" s="78"/>
      <c r="F54" s="989"/>
    </row>
    <row r="55" spans="1:6" s="18" customFormat="1" ht="15" customHeight="1">
      <c r="A55" s="854"/>
      <c r="B55" s="967" t="s">
        <v>239</v>
      </c>
      <c r="C55" s="859" t="s">
        <v>62</v>
      </c>
      <c r="D55" s="860">
        <v>0.3</v>
      </c>
      <c r="E55" s="78"/>
      <c r="F55" s="989">
        <f>D55*E55</f>
        <v>0</v>
      </c>
    </row>
    <row r="56" spans="1:6" s="18" customFormat="1" ht="14.25" customHeight="1">
      <c r="A56" s="854"/>
      <c r="B56" s="968"/>
      <c r="C56" s="859"/>
      <c r="D56" s="860"/>
      <c r="E56" s="78"/>
      <c r="F56" s="989"/>
    </row>
    <row r="57" spans="1:6" s="18" customFormat="1" ht="25.5">
      <c r="A57" s="854">
        <v>14</v>
      </c>
      <c r="B57" s="968" t="s">
        <v>3220</v>
      </c>
      <c r="C57" s="859"/>
      <c r="D57" s="860"/>
      <c r="E57" s="78"/>
      <c r="F57" s="989"/>
    </row>
    <row r="58" spans="1:6" s="18" customFormat="1" ht="15" customHeight="1">
      <c r="A58" s="854"/>
      <c r="B58" s="967" t="s">
        <v>230</v>
      </c>
      <c r="C58" s="859" t="s">
        <v>62</v>
      </c>
      <c r="D58" s="860">
        <v>4.5</v>
      </c>
      <c r="E58" s="78"/>
      <c r="F58" s="989">
        <f>D58*E58</f>
        <v>0</v>
      </c>
    </row>
    <row r="59" spans="1:6" s="18" customFormat="1">
      <c r="A59" s="854"/>
      <c r="B59" s="968"/>
      <c r="C59" s="859"/>
      <c r="D59" s="860"/>
      <c r="E59" s="78"/>
      <c r="F59" s="989"/>
    </row>
    <row r="60" spans="1:6" s="18" customFormat="1" ht="38.25">
      <c r="A60" s="854">
        <v>15</v>
      </c>
      <c r="B60" s="968" t="s">
        <v>920</v>
      </c>
      <c r="C60" s="859"/>
      <c r="D60" s="860"/>
      <c r="E60" s="78"/>
      <c r="F60" s="989"/>
    </row>
    <row r="61" spans="1:6" s="18" customFormat="1" ht="41.25" customHeight="1">
      <c r="A61" s="854"/>
      <c r="B61" s="967" t="s">
        <v>965</v>
      </c>
      <c r="C61" s="859" t="s">
        <v>62</v>
      </c>
      <c r="D61" s="860">
        <v>6.5</v>
      </c>
      <c r="E61" s="78"/>
      <c r="F61" s="989">
        <f>D61*E61</f>
        <v>0</v>
      </c>
    </row>
    <row r="62" spans="1:6" s="18" customFormat="1">
      <c r="A62" s="854"/>
      <c r="B62" s="968"/>
      <c r="C62" s="859"/>
      <c r="D62" s="860"/>
      <c r="E62" s="78"/>
      <c r="F62" s="989"/>
    </row>
    <row r="63" spans="1:6" s="18" customFormat="1" ht="25.5">
      <c r="A63" s="854">
        <v>16</v>
      </c>
      <c r="B63" s="968" t="s">
        <v>231</v>
      </c>
      <c r="C63" s="859" t="s">
        <v>123</v>
      </c>
      <c r="D63" s="860">
        <v>100</v>
      </c>
      <c r="E63" s="78"/>
      <c r="F63" s="989">
        <f>D63*E63</f>
        <v>0</v>
      </c>
    </row>
    <row r="64" spans="1:6" s="18" customFormat="1">
      <c r="A64" s="854"/>
      <c r="B64" s="968"/>
      <c r="C64" s="859"/>
      <c r="D64" s="860"/>
      <c r="E64" s="78"/>
      <c r="F64" s="989"/>
    </row>
    <row r="65" spans="1:6" s="18" customFormat="1" ht="25.5">
      <c r="A65" s="854">
        <v>17</v>
      </c>
      <c r="B65" s="968" t="s">
        <v>232</v>
      </c>
      <c r="C65" s="859" t="s">
        <v>123</v>
      </c>
      <c r="D65" s="860">
        <v>14.15</v>
      </c>
      <c r="E65" s="78"/>
      <c r="F65" s="989">
        <f>D65*E65</f>
        <v>0</v>
      </c>
    </row>
    <row r="66" spans="1:6" s="18" customFormat="1">
      <c r="A66" s="854"/>
      <c r="B66" s="968"/>
      <c r="C66" s="859"/>
      <c r="D66" s="860"/>
      <c r="E66" s="78"/>
      <c r="F66" s="989"/>
    </row>
    <row r="67" spans="1:6" s="18" customFormat="1" ht="27.75" customHeight="1">
      <c r="A67" s="854">
        <v>18</v>
      </c>
      <c r="B67" s="968" t="s">
        <v>233</v>
      </c>
      <c r="C67" s="859"/>
      <c r="D67" s="860"/>
      <c r="E67" s="78"/>
      <c r="F67" s="989"/>
    </row>
    <row r="68" spans="1:6" s="18" customFormat="1" ht="15" customHeight="1">
      <c r="A68" s="854"/>
      <c r="B68" s="967" t="s">
        <v>234</v>
      </c>
      <c r="C68" s="859" t="s">
        <v>102</v>
      </c>
      <c r="D68" s="860">
        <v>463</v>
      </c>
      <c r="E68" s="78"/>
      <c r="F68" s="989">
        <f>D68*E68</f>
        <v>0</v>
      </c>
    </row>
    <row r="69" spans="1:6" s="18" customFormat="1" ht="13.5" customHeight="1">
      <c r="A69" s="854"/>
      <c r="B69" s="967" t="s">
        <v>235</v>
      </c>
      <c r="C69" s="859" t="s">
        <v>102</v>
      </c>
      <c r="D69" s="860">
        <v>187</v>
      </c>
      <c r="E69" s="78"/>
      <c r="F69" s="989">
        <f>D69*E69</f>
        <v>0</v>
      </c>
    </row>
    <row r="70" spans="1:6" s="18" customFormat="1">
      <c r="A70" s="854"/>
      <c r="B70" s="968"/>
      <c r="C70" s="859"/>
      <c r="D70" s="860"/>
      <c r="E70" s="78"/>
      <c r="F70" s="989"/>
    </row>
    <row r="71" spans="1:6" s="18" customFormat="1" ht="25.5">
      <c r="A71" s="854">
        <v>19</v>
      </c>
      <c r="B71" s="968" t="s">
        <v>216</v>
      </c>
      <c r="C71" s="859"/>
      <c r="D71" s="860"/>
      <c r="E71" s="78"/>
      <c r="F71" s="989"/>
    </row>
    <row r="72" spans="1:6" s="18" customFormat="1" ht="25.5">
      <c r="A72" s="854"/>
      <c r="B72" s="967" t="s">
        <v>205</v>
      </c>
      <c r="C72" s="859" t="s">
        <v>62</v>
      </c>
      <c r="D72" s="860">
        <v>15.3</v>
      </c>
      <c r="E72" s="78"/>
      <c r="F72" s="989">
        <f>D72*E72</f>
        <v>0</v>
      </c>
    </row>
    <row r="73" spans="1:6" s="18" customFormat="1" ht="25.5">
      <c r="A73" s="854"/>
      <c r="B73" s="967" t="s">
        <v>206</v>
      </c>
      <c r="C73" s="859" t="s">
        <v>62</v>
      </c>
      <c r="D73" s="860">
        <v>30.6</v>
      </c>
      <c r="E73" s="78"/>
      <c r="F73" s="989">
        <f>D73*E73</f>
        <v>0</v>
      </c>
    </row>
    <row r="74" spans="1:6" s="18" customFormat="1" ht="128.25" customHeight="1">
      <c r="A74" s="854"/>
      <c r="B74" s="1007" t="s">
        <v>207</v>
      </c>
      <c r="C74" s="859"/>
      <c r="D74" s="860"/>
      <c r="E74" s="78"/>
      <c r="F74" s="989"/>
    </row>
    <row r="75" spans="1:6" s="18" customFormat="1">
      <c r="A75" s="854"/>
      <c r="B75" s="967"/>
      <c r="C75" s="859"/>
      <c r="D75" s="860"/>
      <c r="E75" s="78"/>
      <c r="F75" s="989"/>
    </row>
    <row r="76" spans="1:6" s="18" customFormat="1" ht="25.5">
      <c r="A76" s="854">
        <v>20</v>
      </c>
      <c r="B76" s="968" t="s">
        <v>217</v>
      </c>
      <c r="C76" s="859"/>
      <c r="D76" s="860"/>
      <c r="E76" s="78"/>
      <c r="F76" s="989"/>
    </row>
    <row r="77" spans="1:6" s="18" customFormat="1" ht="25.5">
      <c r="A77" s="854"/>
      <c r="B77" s="967" t="s">
        <v>228</v>
      </c>
      <c r="C77" s="859" t="s">
        <v>62</v>
      </c>
      <c r="D77" s="860">
        <v>5.55</v>
      </c>
      <c r="E77" s="78"/>
      <c r="F77" s="989">
        <f>D77*E77</f>
        <v>0</v>
      </c>
    </row>
    <row r="78" spans="1:6" s="18" customFormat="1">
      <c r="A78" s="854"/>
      <c r="B78" s="967" t="s">
        <v>212</v>
      </c>
      <c r="C78" s="859"/>
      <c r="D78" s="860"/>
      <c r="E78" s="78"/>
      <c r="F78" s="989"/>
    </row>
    <row r="79" spans="1:6" s="18" customFormat="1" ht="25.5">
      <c r="A79" s="854"/>
      <c r="B79" s="967" t="s">
        <v>215</v>
      </c>
      <c r="C79" s="859" t="s">
        <v>62</v>
      </c>
      <c r="D79" s="860">
        <v>5.55</v>
      </c>
      <c r="E79" s="78"/>
      <c r="F79" s="989">
        <f>D79*E79</f>
        <v>0</v>
      </c>
    </row>
    <row r="80" spans="1:6" s="18" customFormat="1">
      <c r="A80" s="854"/>
      <c r="B80" s="967"/>
      <c r="C80" s="859"/>
      <c r="D80" s="860"/>
      <c r="E80" s="78"/>
      <c r="F80" s="989"/>
    </row>
    <row r="81" spans="1:6" s="18" customFormat="1" ht="25.5">
      <c r="A81" s="854">
        <v>21</v>
      </c>
      <c r="B81" s="968" t="s">
        <v>213</v>
      </c>
      <c r="C81" s="859"/>
      <c r="D81" s="860"/>
      <c r="E81" s="78"/>
      <c r="F81" s="989"/>
    </row>
    <row r="82" spans="1:6" s="18" customFormat="1" ht="51">
      <c r="A82" s="854"/>
      <c r="B82" s="967" t="s">
        <v>226</v>
      </c>
      <c r="C82" s="859" t="s">
        <v>91</v>
      </c>
      <c r="D82" s="860">
        <v>17</v>
      </c>
      <c r="E82" s="78"/>
      <c r="F82" s="989">
        <f>D82*E82</f>
        <v>0</v>
      </c>
    </row>
    <row r="83" spans="1:6" s="18" customFormat="1" ht="25.5">
      <c r="A83" s="854"/>
      <c r="B83" s="967" t="s">
        <v>214</v>
      </c>
      <c r="C83" s="859" t="s">
        <v>62</v>
      </c>
      <c r="D83" s="860">
        <v>0.85</v>
      </c>
      <c r="E83" s="78"/>
      <c r="F83" s="989">
        <f>D83*E83</f>
        <v>0</v>
      </c>
    </row>
    <row r="84" spans="1:6" s="18" customFormat="1">
      <c r="A84" s="854"/>
      <c r="B84" s="968"/>
      <c r="C84" s="859"/>
      <c r="D84" s="860"/>
      <c r="E84" s="78"/>
      <c r="F84" s="989"/>
    </row>
    <row r="85" spans="1:6" s="18" customFormat="1">
      <c r="A85" s="854">
        <v>22</v>
      </c>
      <c r="B85" s="1008" t="s">
        <v>203</v>
      </c>
      <c r="C85" s="859"/>
      <c r="D85" s="860"/>
      <c r="E85" s="78"/>
      <c r="F85" s="989"/>
    </row>
    <row r="86" spans="1:6" s="18" customFormat="1" ht="91.5" customHeight="1">
      <c r="A86" s="854"/>
      <c r="B86" s="967" t="s">
        <v>204</v>
      </c>
      <c r="C86" s="859" t="s">
        <v>123</v>
      </c>
      <c r="D86" s="860">
        <v>105</v>
      </c>
      <c r="E86" s="78"/>
      <c r="F86" s="989">
        <f>D86*E86</f>
        <v>0</v>
      </c>
    </row>
    <row r="87" spans="1:6" s="18" customFormat="1">
      <c r="A87" s="854"/>
      <c r="B87" s="968"/>
      <c r="C87" s="859"/>
      <c r="D87" s="860"/>
      <c r="E87" s="78"/>
      <c r="F87" s="989"/>
    </row>
    <row r="88" spans="1:6" s="18" customFormat="1">
      <c r="A88" s="889"/>
      <c r="B88" s="906" t="s">
        <v>202</v>
      </c>
      <c r="C88" s="891"/>
      <c r="D88" s="892"/>
      <c r="E88" s="91"/>
      <c r="F88" s="996"/>
    </row>
    <row r="89" spans="1:6" s="18" customFormat="1">
      <c r="A89" s="854"/>
      <c r="B89" s="901"/>
      <c r="C89" s="859"/>
      <c r="D89" s="860"/>
      <c r="E89" s="78"/>
      <c r="F89" s="989"/>
    </row>
    <row r="90" spans="1:6" s="18" customFormat="1" ht="38.25">
      <c r="A90" s="872">
        <v>23</v>
      </c>
      <c r="B90" s="1008" t="s">
        <v>199</v>
      </c>
      <c r="C90" s="859"/>
      <c r="D90" s="860"/>
      <c r="E90" s="78"/>
      <c r="F90" s="989"/>
    </row>
    <row r="91" spans="1:6" s="18" customFormat="1" ht="230.25" customHeight="1">
      <c r="A91" s="854"/>
      <c r="B91" s="857" t="s">
        <v>196</v>
      </c>
      <c r="C91" s="859" t="s">
        <v>30</v>
      </c>
      <c r="D91" s="860">
        <v>1</v>
      </c>
      <c r="E91" s="78"/>
      <c r="F91" s="989">
        <f>D91*E91</f>
        <v>0</v>
      </c>
    </row>
    <row r="92" spans="1:6" s="18" customFormat="1">
      <c r="A92" s="854"/>
      <c r="B92" s="901"/>
      <c r="C92" s="859"/>
      <c r="D92" s="860"/>
      <c r="E92" s="78"/>
      <c r="F92" s="989"/>
    </row>
    <row r="93" spans="1:6" s="18" customFormat="1" ht="38.25">
      <c r="A93" s="872">
        <v>24</v>
      </c>
      <c r="B93" s="1008" t="s">
        <v>198</v>
      </c>
      <c r="C93" s="859"/>
      <c r="D93" s="860"/>
      <c r="E93" s="78"/>
      <c r="F93" s="989"/>
    </row>
    <row r="94" spans="1:6" s="18" customFormat="1" ht="231.75" customHeight="1">
      <c r="A94" s="854"/>
      <c r="B94" s="857" t="s">
        <v>197</v>
      </c>
      <c r="C94" s="859" t="s">
        <v>30</v>
      </c>
      <c r="D94" s="860">
        <v>1</v>
      </c>
      <c r="E94" s="78"/>
      <c r="F94" s="989">
        <f>D94*E94</f>
        <v>0</v>
      </c>
    </row>
    <row r="95" spans="1:6" s="18" customFormat="1">
      <c r="A95" s="854"/>
      <c r="B95" s="901"/>
      <c r="C95" s="859"/>
      <c r="D95" s="860"/>
      <c r="E95" s="78"/>
      <c r="F95" s="989"/>
    </row>
    <row r="96" spans="1:6" s="18" customFormat="1" ht="38.25">
      <c r="A96" s="872">
        <v>25</v>
      </c>
      <c r="B96" s="1008" t="s">
        <v>200</v>
      </c>
      <c r="C96" s="859"/>
      <c r="D96" s="860"/>
      <c r="E96" s="78"/>
      <c r="F96" s="989"/>
    </row>
    <row r="97" spans="1:6" s="18" customFormat="1" ht="330" customHeight="1">
      <c r="A97" s="854"/>
      <c r="B97" s="857" t="s">
        <v>201</v>
      </c>
      <c r="C97" s="859" t="s">
        <v>123</v>
      </c>
      <c r="D97" s="860">
        <v>46.7</v>
      </c>
      <c r="E97" s="78"/>
      <c r="F97" s="989">
        <f>D97*E97</f>
        <v>0</v>
      </c>
    </row>
    <row r="98" spans="1:6" s="18" customFormat="1">
      <c r="A98" s="854"/>
      <c r="B98" s="901"/>
      <c r="C98" s="859"/>
      <c r="D98" s="860"/>
      <c r="E98" s="78"/>
      <c r="F98" s="989"/>
    </row>
    <row r="99" spans="1:6" s="18" customFormat="1" ht="25.5">
      <c r="A99" s="960">
        <v>26</v>
      </c>
      <c r="B99" s="962" t="s">
        <v>243</v>
      </c>
      <c r="C99" s="859"/>
      <c r="D99" s="860"/>
      <c r="E99" s="78"/>
      <c r="F99" s="989"/>
    </row>
    <row r="100" spans="1:6" s="18" customFormat="1" ht="102">
      <c r="A100" s="854" t="s">
        <v>83</v>
      </c>
      <c r="B100" s="857" t="s">
        <v>244</v>
      </c>
      <c r="C100" s="859"/>
      <c r="D100" s="860"/>
      <c r="E100" s="78"/>
      <c r="F100" s="989"/>
    </row>
    <row r="101" spans="1:6" s="18" customFormat="1" ht="51">
      <c r="A101" s="854"/>
      <c r="B101" s="857" t="s">
        <v>242</v>
      </c>
      <c r="C101" s="859" t="s">
        <v>102</v>
      </c>
      <c r="D101" s="860">
        <v>702</v>
      </c>
      <c r="E101" s="78"/>
      <c r="F101" s="989">
        <f>D101*E101</f>
        <v>0</v>
      </c>
    </row>
    <row r="102" spans="1:6" s="18" customFormat="1" ht="165.75">
      <c r="A102" s="854" t="s">
        <v>84</v>
      </c>
      <c r="B102" s="857" t="s">
        <v>868</v>
      </c>
      <c r="C102" s="859" t="s">
        <v>91</v>
      </c>
      <c r="D102" s="860">
        <v>24</v>
      </c>
      <c r="E102" s="78"/>
      <c r="F102" s="989">
        <f>D102*E102</f>
        <v>0</v>
      </c>
    </row>
    <row r="103" spans="1:6" s="18" customFormat="1">
      <c r="A103" s="854"/>
      <c r="B103" s="901"/>
      <c r="C103" s="859"/>
      <c r="D103" s="860"/>
      <c r="E103" s="78"/>
      <c r="F103" s="989"/>
    </row>
    <row r="104" spans="1:6" s="18" customFormat="1">
      <c r="A104" s="889"/>
      <c r="B104" s="906" t="s">
        <v>175</v>
      </c>
      <c r="C104" s="891"/>
      <c r="D104" s="892"/>
      <c r="E104" s="91"/>
      <c r="F104" s="996"/>
    </row>
    <row r="105" spans="1:6" s="18" customFormat="1">
      <c r="A105" s="854"/>
      <c r="B105" s="901"/>
      <c r="C105" s="859"/>
      <c r="D105" s="860"/>
      <c r="E105" s="78"/>
      <c r="F105" s="989"/>
    </row>
    <row r="106" spans="1:6" s="18" customFormat="1">
      <c r="A106" s="854"/>
      <c r="B106" s="901" t="s">
        <v>184</v>
      </c>
      <c r="C106" s="859"/>
      <c r="D106" s="860"/>
      <c r="E106" s="78"/>
      <c r="F106" s="989"/>
    </row>
    <row r="107" spans="1:6" s="18" customFormat="1" ht="114.75" customHeight="1">
      <c r="A107" s="854"/>
      <c r="B107" s="857" t="s">
        <v>178</v>
      </c>
      <c r="C107" s="859"/>
      <c r="D107" s="860"/>
      <c r="E107" s="78"/>
      <c r="F107" s="989"/>
    </row>
    <row r="108" spans="1:6" s="18" customFormat="1" ht="15.75" customHeight="1">
      <c r="A108" s="854"/>
      <c r="B108" s="857" t="s">
        <v>177</v>
      </c>
      <c r="C108" s="859"/>
      <c r="D108" s="860"/>
      <c r="E108" s="78"/>
      <c r="F108" s="989"/>
    </row>
    <row r="109" spans="1:6" s="18" customFormat="1" ht="13.5" customHeight="1">
      <c r="A109" s="854"/>
      <c r="B109" s="901"/>
      <c r="C109" s="859"/>
      <c r="D109" s="860"/>
      <c r="E109" s="78"/>
      <c r="F109" s="989"/>
    </row>
    <row r="110" spans="1:6" ht="25.5">
      <c r="A110" s="872">
        <v>27</v>
      </c>
      <c r="B110" s="1008" t="s">
        <v>179</v>
      </c>
    </row>
    <row r="111" spans="1:6" ht="194.25" customHeight="1">
      <c r="B111" s="1009" t="s">
        <v>182</v>
      </c>
      <c r="C111" s="859" t="s">
        <v>30</v>
      </c>
      <c r="D111" s="860">
        <v>1</v>
      </c>
      <c r="E111" s="78"/>
      <c r="F111" s="989">
        <f>D111*E111</f>
        <v>0</v>
      </c>
    </row>
    <row r="113" spans="1:6" ht="25.5">
      <c r="A113" s="872">
        <v>28</v>
      </c>
      <c r="B113" s="1008" t="s">
        <v>180</v>
      </c>
    </row>
    <row r="114" spans="1:6" ht="165" customHeight="1">
      <c r="B114" s="1009" t="s">
        <v>181</v>
      </c>
      <c r="C114" s="859" t="s">
        <v>30</v>
      </c>
      <c r="D114" s="860">
        <v>1</v>
      </c>
      <c r="E114" s="78"/>
      <c r="F114" s="989">
        <f>D114*E114</f>
        <v>0</v>
      </c>
    </row>
    <row r="116" spans="1:6" ht="25.5">
      <c r="A116" s="872">
        <v>29</v>
      </c>
      <c r="B116" s="1008" t="s">
        <v>183</v>
      </c>
    </row>
    <row r="117" spans="1:6" ht="205.5" customHeight="1">
      <c r="B117" s="1009" t="s">
        <v>796</v>
      </c>
      <c r="C117" s="859" t="s">
        <v>30</v>
      </c>
      <c r="D117" s="860">
        <v>1</v>
      </c>
      <c r="E117" s="78"/>
      <c r="F117" s="989">
        <f>D117*E117</f>
        <v>0</v>
      </c>
    </row>
    <row r="119" spans="1:6" ht="25.5">
      <c r="A119" s="872">
        <v>30</v>
      </c>
      <c r="B119" s="1008" t="s">
        <v>186</v>
      </c>
    </row>
    <row r="120" spans="1:6" ht="179.25" customHeight="1">
      <c r="B120" s="1009" t="s">
        <v>185</v>
      </c>
      <c r="C120" s="859" t="s">
        <v>30</v>
      </c>
      <c r="D120" s="860">
        <v>1</v>
      </c>
      <c r="E120" s="78"/>
      <c r="F120" s="989">
        <f>D120*E120</f>
        <v>0</v>
      </c>
    </row>
    <row r="122" spans="1:6" ht="25.5">
      <c r="A122" s="872">
        <v>31</v>
      </c>
      <c r="B122" s="1008" t="s">
        <v>187</v>
      </c>
    </row>
    <row r="123" spans="1:6" ht="168" customHeight="1">
      <c r="B123" s="1009" t="s">
        <v>188</v>
      </c>
      <c r="C123" s="859" t="s">
        <v>30</v>
      </c>
      <c r="D123" s="860">
        <v>1</v>
      </c>
      <c r="E123" s="78"/>
      <c r="F123" s="989">
        <f>D123*E123</f>
        <v>0</v>
      </c>
    </row>
    <row r="125" spans="1:6">
      <c r="A125" s="872">
        <v>32</v>
      </c>
      <c r="B125" s="1008" t="s">
        <v>189</v>
      </c>
    </row>
    <row r="126" spans="1:6" ht="156" customHeight="1">
      <c r="B126" s="1010" t="s">
        <v>1010</v>
      </c>
      <c r="C126" s="859" t="s">
        <v>93</v>
      </c>
      <c r="D126" s="860">
        <v>6</v>
      </c>
      <c r="E126" s="78"/>
      <c r="F126" s="989">
        <f>D126*E126</f>
        <v>0</v>
      </c>
    </row>
    <row r="127" spans="1:6" ht="15" customHeight="1"/>
    <row r="128" spans="1:6">
      <c r="A128" s="872">
        <v>33</v>
      </c>
      <c r="B128" s="1008" t="s">
        <v>190</v>
      </c>
    </row>
    <row r="129" spans="1:6" ht="142.5" customHeight="1">
      <c r="B129" s="1009" t="s">
        <v>191</v>
      </c>
      <c r="C129" s="859" t="s">
        <v>93</v>
      </c>
      <c r="D129" s="860">
        <v>1</v>
      </c>
      <c r="E129" s="78"/>
      <c r="F129" s="989">
        <f>D129*E129</f>
        <v>0</v>
      </c>
    </row>
    <row r="131" spans="1:6">
      <c r="A131" s="872">
        <v>34</v>
      </c>
      <c r="B131" s="1008" t="s">
        <v>192</v>
      </c>
    </row>
    <row r="132" spans="1:6" ht="213.75" customHeight="1">
      <c r="B132" s="1009" t="s">
        <v>1011</v>
      </c>
      <c r="C132" s="859" t="s">
        <v>93</v>
      </c>
      <c r="D132" s="860">
        <v>3</v>
      </c>
      <c r="E132" s="78"/>
      <c r="F132" s="989">
        <f>D132*E132</f>
        <v>0</v>
      </c>
    </row>
    <row r="134" spans="1:6">
      <c r="A134" s="872">
        <v>35</v>
      </c>
      <c r="B134" s="1008" t="s">
        <v>194</v>
      </c>
    </row>
    <row r="135" spans="1:6" ht="143.25" customHeight="1">
      <c r="B135" s="934" t="s">
        <v>195</v>
      </c>
      <c r="C135" s="859" t="s">
        <v>93</v>
      </c>
      <c r="D135" s="860">
        <v>4</v>
      </c>
      <c r="E135" s="78"/>
      <c r="F135" s="989">
        <f>D135*E135</f>
        <v>0</v>
      </c>
    </row>
    <row r="137" spans="1:6" ht="15.75" customHeight="1">
      <c r="A137" s="872">
        <v>36</v>
      </c>
      <c r="B137" s="943" t="s">
        <v>964</v>
      </c>
    </row>
    <row r="138" spans="1:6" ht="89.25">
      <c r="B138" s="934" t="s">
        <v>1012</v>
      </c>
      <c r="C138" s="859" t="s">
        <v>93</v>
      </c>
      <c r="D138" s="860">
        <v>1</v>
      </c>
      <c r="E138" s="78"/>
      <c r="F138" s="989">
        <f>D138*E138</f>
        <v>0</v>
      </c>
    </row>
    <row r="140" spans="1:6">
      <c r="A140" s="889"/>
      <c r="B140" s="906" t="s">
        <v>240</v>
      </c>
      <c r="C140" s="891"/>
      <c r="D140" s="892"/>
      <c r="E140" s="91"/>
      <c r="F140" s="996"/>
    </row>
    <row r="142" spans="1:6" ht="38.25">
      <c r="A142" s="872">
        <v>37</v>
      </c>
      <c r="B142" s="943" t="s">
        <v>2</v>
      </c>
      <c r="C142" s="859" t="s">
        <v>30</v>
      </c>
      <c r="D142" s="860">
        <v>1</v>
      </c>
      <c r="E142" s="78"/>
      <c r="F142" s="989">
        <f>D142*E142</f>
        <v>0</v>
      </c>
    </row>
    <row r="144" spans="1:6">
      <c r="A144" s="875"/>
      <c r="B144" s="942" t="s">
        <v>17</v>
      </c>
      <c r="C144" s="877"/>
      <c r="D144" s="878"/>
      <c r="E144" s="89"/>
      <c r="F144" s="997">
        <f>SUM(F1:F143)</f>
        <v>0</v>
      </c>
    </row>
  </sheetData>
  <sheetProtection algorithmName="SHA-512" hashValue="yWKboFef0vGeDDKYDpxpRVWI6/kwGwLiXVTq5AuEP6Wojwe2X+QPeWOfg3YayoCganGcU9lZNqyrH3g3Ej1mSg==" saltValue="Mi50l2B6o2GhgeIelzhH5w==" spinCount="100000" sheet="1" objects="1" scenarios="1"/>
  <pageMargins left="0.51181102362204722" right="0.15748031496062992" top="0.43307086614173229" bottom="0.39370078740157483" header="0.27559055118110237" footer="0.31496062992125984"/>
  <pageSetup paperSize="9" scale="78" orientation="portrait" r:id="rId1"/>
  <headerFooter>
    <oddHeader>&amp;CMEDGENERACIJSKI CENTER VEZENINE BLED&amp;RPOPIS GOI DEL</oddHeader>
    <oddFooter>&amp;C&amp;A&amp;R&amp;P od &amp;P</oddFooter>
  </headerFooter>
  <rowBreaks count="7" manualBreakCount="7">
    <brk id="16" max="16383" man="1"/>
    <brk id="47" max="16383" man="1"/>
    <brk id="84" max="16383" man="1"/>
    <brk id="95" max="16383" man="1"/>
    <brk id="103" max="16383" man="1"/>
    <brk id="118" max="16383" man="1"/>
    <brk id="13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F135"/>
  <sheetViews>
    <sheetView view="pageBreakPreview" topLeftCell="A106" zoomScaleNormal="100" zoomScaleSheetLayoutView="100" workbookViewId="0">
      <selection activeCell="F46" sqref="F46"/>
    </sheetView>
  </sheetViews>
  <sheetFormatPr defaultRowHeight="12.75"/>
  <cols>
    <col min="1" max="1" width="10.140625" style="81" customWidth="1"/>
    <col min="2" max="2" width="48.42578125" style="52" customWidth="1"/>
    <col min="3" max="3" width="4.7109375" style="77" customWidth="1"/>
    <col min="4" max="4" width="10.85546875" style="82" customWidth="1"/>
    <col min="5" max="5" width="9.5703125" style="83" customWidth="1"/>
    <col min="6" max="6" width="12.28515625" style="84" customWidth="1"/>
    <col min="7" max="16384" width="9.140625" style="65"/>
  </cols>
  <sheetData>
    <row r="1" spans="1:6" s="48" customFormat="1">
      <c r="A1" s="68"/>
      <c r="B1" s="67"/>
      <c r="C1" s="54"/>
      <c r="D1" s="69"/>
      <c r="E1" s="56"/>
      <c r="F1" s="70"/>
    </row>
    <row r="2" spans="1:6">
      <c r="A2" s="85" t="s">
        <v>73</v>
      </c>
      <c r="B2" s="86" t="s">
        <v>3067</v>
      </c>
      <c r="C2" s="87"/>
      <c r="D2" s="88"/>
      <c r="E2" s="89"/>
      <c r="F2" s="90"/>
    </row>
    <row r="4" spans="1:6">
      <c r="A4" s="626"/>
      <c r="B4" s="627" t="s">
        <v>3076</v>
      </c>
      <c r="C4" s="628"/>
      <c r="D4" s="627"/>
      <c r="E4" s="629"/>
      <c r="F4" s="629"/>
    </row>
    <row r="5" spans="1:6">
      <c r="A5" s="626"/>
      <c r="B5" s="627"/>
      <c r="C5" s="600"/>
      <c r="D5" s="601"/>
      <c r="E5" s="601"/>
      <c r="F5" s="601"/>
    </row>
    <row r="6" spans="1:6">
      <c r="A6" s="630" t="s">
        <v>3077</v>
      </c>
      <c r="B6" s="781" t="s">
        <v>3078</v>
      </c>
      <c r="C6" s="781"/>
      <c r="D6" s="781"/>
      <c r="E6" s="781"/>
      <c r="F6" s="781"/>
    </row>
    <row r="7" spans="1:6">
      <c r="A7" s="626"/>
      <c r="B7" s="602"/>
      <c r="C7" s="603"/>
      <c r="D7" s="604"/>
      <c r="E7" s="604"/>
      <c r="F7" s="604"/>
    </row>
    <row r="8" spans="1:6">
      <c r="A8" s="630" t="s">
        <v>3077</v>
      </c>
      <c r="B8" s="780" t="s">
        <v>3079</v>
      </c>
      <c r="C8" s="780"/>
      <c r="D8" s="780"/>
      <c r="E8" s="780"/>
      <c r="F8" s="780"/>
    </row>
    <row r="9" spans="1:6">
      <c r="A9" s="626"/>
      <c r="B9" s="602"/>
      <c r="C9" s="603"/>
      <c r="D9" s="604"/>
      <c r="E9" s="604"/>
      <c r="F9" s="604"/>
    </row>
    <row r="10" spans="1:6">
      <c r="A10" s="630" t="s">
        <v>3077</v>
      </c>
      <c r="B10" s="780" t="s">
        <v>3080</v>
      </c>
      <c r="C10" s="780"/>
      <c r="D10" s="780"/>
      <c r="E10" s="780"/>
      <c r="F10" s="780"/>
    </row>
    <row r="11" spans="1:6">
      <c r="A11" s="630" t="s">
        <v>3077</v>
      </c>
      <c r="B11" s="780" t="s">
        <v>3081</v>
      </c>
      <c r="C11" s="780"/>
      <c r="D11" s="780"/>
      <c r="E11" s="780"/>
      <c r="F11" s="605"/>
    </row>
    <row r="12" spans="1:6">
      <c r="A12" s="606"/>
      <c r="B12" s="607" t="s">
        <v>3082</v>
      </c>
      <c r="C12" s="608"/>
      <c r="D12" s="609"/>
      <c r="E12" s="610"/>
      <c r="F12" s="611"/>
    </row>
    <row r="13" spans="1:6" ht="24.75" customHeight="1">
      <c r="A13" s="630" t="s">
        <v>3077</v>
      </c>
      <c r="B13" s="780" t="s">
        <v>3083</v>
      </c>
      <c r="C13" s="780"/>
      <c r="D13" s="780"/>
      <c r="E13" s="780"/>
      <c r="F13" s="780"/>
    </row>
    <row r="14" spans="1:6" ht="29.25" customHeight="1">
      <c r="A14" s="630" t="s">
        <v>3077</v>
      </c>
      <c r="B14" s="780" t="s">
        <v>3084</v>
      </c>
      <c r="C14" s="780"/>
      <c r="D14" s="780"/>
      <c r="E14" s="780"/>
      <c r="F14" s="780"/>
    </row>
    <row r="15" spans="1:6" ht="25.5" customHeight="1">
      <c r="A15" s="630" t="s">
        <v>3077</v>
      </c>
      <c r="B15" s="780" t="s">
        <v>3085</v>
      </c>
      <c r="C15" s="780"/>
      <c r="D15" s="780"/>
      <c r="E15" s="780"/>
      <c r="F15" s="780"/>
    </row>
    <row r="16" spans="1:6">
      <c r="A16" s="606"/>
      <c r="B16" s="602"/>
      <c r="C16" s="608"/>
      <c r="D16" s="609"/>
      <c r="E16" s="610"/>
      <c r="F16" s="611"/>
    </row>
    <row r="17" spans="1:6">
      <c r="A17" s="606"/>
      <c r="B17" s="607" t="s">
        <v>3086</v>
      </c>
      <c r="C17" s="608"/>
      <c r="D17" s="609"/>
      <c r="E17" s="610"/>
      <c r="F17" s="611"/>
    </row>
    <row r="18" spans="1:6">
      <c r="A18" s="630" t="s">
        <v>3077</v>
      </c>
      <c r="B18" s="606" t="s">
        <v>3087</v>
      </c>
      <c r="C18" s="608"/>
      <c r="D18" s="609"/>
      <c r="E18" s="610"/>
      <c r="F18" s="611"/>
    </row>
    <row r="19" spans="1:6">
      <c r="A19" s="630" t="s">
        <v>3077</v>
      </c>
      <c r="B19" s="606" t="s">
        <v>3088</v>
      </c>
      <c r="C19" s="608"/>
      <c r="D19" s="609"/>
      <c r="E19" s="610"/>
      <c r="F19" s="611"/>
    </row>
    <row r="20" spans="1:6">
      <c r="A20" s="630" t="s">
        <v>3077</v>
      </c>
      <c r="B20" s="606" t="s">
        <v>3089</v>
      </c>
      <c r="C20" s="608"/>
      <c r="D20" s="609"/>
      <c r="E20" s="610"/>
      <c r="F20" s="611"/>
    </row>
    <row r="21" spans="1:6">
      <c r="A21" s="630" t="s">
        <v>3077</v>
      </c>
      <c r="B21" s="606" t="s">
        <v>3090</v>
      </c>
      <c r="C21" s="608"/>
      <c r="D21" s="609"/>
      <c r="E21" s="610"/>
      <c r="F21" s="611"/>
    </row>
    <row r="22" spans="1:6">
      <c r="A22" s="630" t="s">
        <v>3077</v>
      </c>
      <c r="B22" s="606" t="s">
        <v>3091</v>
      </c>
      <c r="C22" s="608"/>
      <c r="D22" s="609"/>
      <c r="E22" s="610"/>
      <c r="F22" s="611"/>
    </row>
    <row r="23" spans="1:6">
      <c r="A23" s="630" t="s">
        <v>3077</v>
      </c>
      <c r="B23" s="606" t="s">
        <v>3092</v>
      </c>
      <c r="C23" s="608"/>
      <c r="D23" s="609"/>
      <c r="E23" s="610"/>
      <c r="F23" s="611"/>
    </row>
    <row r="24" spans="1:6">
      <c r="A24" s="630" t="s">
        <v>3077</v>
      </c>
      <c r="B24" s="606" t="s">
        <v>3093</v>
      </c>
      <c r="C24" s="608"/>
      <c r="D24" s="609"/>
      <c r="E24" s="610"/>
      <c r="F24" s="611"/>
    </row>
    <row r="25" spans="1:6">
      <c r="A25" s="630" t="s">
        <v>3077</v>
      </c>
      <c r="B25" s="606" t="s">
        <v>3094</v>
      </c>
      <c r="C25" s="608"/>
      <c r="D25" s="609"/>
      <c r="E25" s="610"/>
      <c r="F25" s="611"/>
    </row>
    <row r="26" spans="1:6">
      <c r="A26" s="630" t="s">
        <v>3077</v>
      </c>
      <c r="B26" s="606" t="s">
        <v>3095</v>
      </c>
      <c r="C26" s="608"/>
      <c r="D26" s="609"/>
      <c r="E26" s="610"/>
      <c r="F26" s="611"/>
    </row>
    <row r="27" spans="1:6">
      <c r="A27" s="630" t="s">
        <v>3077</v>
      </c>
      <c r="B27" s="606" t="s">
        <v>3096</v>
      </c>
      <c r="C27" s="608"/>
      <c r="D27" s="609"/>
      <c r="E27" s="610"/>
      <c r="F27" s="611"/>
    </row>
    <row r="28" spans="1:6">
      <c r="A28" s="630" t="s">
        <v>3077</v>
      </c>
      <c r="B28" s="606" t="s">
        <v>3097</v>
      </c>
      <c r="C28" s="608"/>
      <c r="D28" s="609"/>
      <c r="E28" s="610"/>
      <c r="F28" s="611"/>
    </row>
    <row r="29" spans="1:6">
      <c r="A29" s="630" t="s">
        <v>3077</v>
      </c>
      <c r="B29" s="606" t="s">
        <v>3098</v>
      </c>
      <c r="C29" s="608"/>
      <c r="D29" s="609"/>
      <c r="E29" s="610"/>
      <c r="F29" s="611"/>
    </row>
    <row r="30" spans="1:6">
      <c r="A30" s="626"/>
      <c r="B30" s="627"/>
      <c r="C30" s="600"/>
      <c r="D30" s="601"/>
      <c r="E30" s="601"/>
      <c r="F30" s="601"/>
    </row>
    <row r="31" spans="1:6">
      <c r="A31" s="625"/>
      <c r="B31" s="612" t="s">
        <v>3099</v>
      </c>
      <c r="C31" s="613"/>
      <c r="D31" s="614"/>
      <c r="E31" s="598"/>
      <c r="F31" s="615"/>
    </row>
    <row r="32" spans="1:6">
      <c r="A32" s="127" t="s">
        <v>3100</v>
      </c>
      <c r="B32" s="127" t="s">
        <v>3101</v>
      </c>
      <c r="C32" s="613"/>
      <c r="D32" s="614"/>
      <c r="E32" s="127"/>
      <c r="F32" s="615"/>
    </row>
    <row r="33" spans="1:6">
      <c r="A33" s="127" t="s">
        <v>3102</v>
      </c>
      <c r="B33" s="598" t="s">
        <v>3103</v>
      </c>
      <c r="C33" s="613"/>
      <c r="D33" s="614"/>
      <c r="E33" s="598"/>
      <c r="F33" s="615"/>
    </row>
    <row r="34" spans="1:6">
      <c r="A34" s="127" t="s">
        <v>3104</v>
      </c>
      <c r="B34" s="598" t="s">
        <v>3105</v>
      </c>
      <c r="C34" s="613"/>
      <c r="D34" s="614"/>
      <c r="E34" s="598"/>
      <c r="F34" s="615"/>
    </row>
    <row r="35" spans="1:6">
      <c r="A35" s="598" t="s">
        <v>3106</v>
      </c>
      <c r="B35" s="598" t="s">
        <v>3107</v>
      </c>
      <c r="C35" s="613"/>
      <c r="D35" s="614"/>
      <c r="E35" s="598"/>
      <c r="F35" s="615"/>
    </row>
    <row r="36" spans="1:6">
      <c r="A36" s="616" t="s">
        <v>3108</v>
      </c>
      <c r="B36" s="614" t="s">
        <v>3109</v>
      </c>
      <c r="C36" s="613"/>
      <c r="D36" s="614"/>
      <c r="E36" s="617"/>
      <c r="F36" s="615"/>
    </row>
    <row r="37" spans="1:6">
      <c r="A37" s="598" t="s">
        <v>3110</v>
      </c>
      <c r="B37" s="598" t="s">
        <v>3111</v>
      </c>
      <c r="C37" s="613"/>
      <c r="D37" s="614"/>
      <c r="E37" s="598"/>
      <c r="F37" s="615"/>
    </row>
    <row r="38" spans="1:6">
      <c r="A38" s="598" t="s">
        <v>3112</v>
      </c>
      <c r="B38" s="598" t="s">
        <v>3113</v>
      </c>
      <c r="C38" s="613"/>
      <c r="D38" s="614"/>
      <c r="E38" s="598"/>
      <c r="F38" s="615"/>
    </row>
    <row r="39" spans="1:6">
      <c r="A39" s="598" t="s">
        <v>3114</v>
      </c>
      <c r="B39" s="598" t="s">
        <v>3115</v>
      </c>
      <c r="C39" s="613"/>
      <c r="D39" s="614"/>
      <c r="E39" s="598"/>
      <c r="F39" s="615"/>
    </row>
    <row r="40" spans="1:6">
      <c r="A40" s="625"/>
      <c r="B40" s="612"/>
      <c r="C40" s="613"/>
      <c r="D40" s="614"/>
      <c r="E40" s="617"/>
      <c r="F40" s="615"/>
    </row>
    <row r="41" spans="1:6">
      <c r="A41" s="625"/>
      <c r="B41" s="612"/>
      <c r="C41" s="613"/>
      <c r="D41" s="614"/>
      <c r="E41" s="617"/>
      <c r="F41" s="615"/>
    </row>
    <row r="42" spans="1:6" ht="25.5">
      <c r="A42" s="1012" t="s">
        <v>3116</v>
      </c>
      <c r="B42" s="1013" t="s">
        <v>3117</v>
      </c>
      <c r="C42" s="1014" t="s">
        <v>1920</v>
      </c>
      <c r="D42" s="1015" t="s">
        <v>50</v>
      </c>
      <c r="E42" s="618" t="s">
        <v>3118</v>
      </c>
      <c r="F42" s="1060" t="s">
        <v>1978</v>
      </c>
    </row>
    <row r="43" spans="1:6">
      <c r="A43" s="1016" t="s">
        <v>3119</v>
      </c>
      <c r="B43" s="1017" t="s">
        <v>3120</v>
      </c>
      <c r="C43" s="1018"/>
      <c r="D43" s="1019"/>
      <c r="E43" s="599" t="str">
        <f t="shared" ref="E43" si="0">IF(OR(ISBLANK(C43),ISBLANK(D43))," ",KOLIC*CENA)</f>
        <v xml:space="preserve"> </v>
      </c>
      <c r="F43" s="1021"/>
    </row>
    <row r="44" spans="1:6" ht="76.5">
      <c r="A44" s="1016" t="s">
        <v>3121</v>
      </c>
      <c r="B44" s="1020" t="s">
        <v>3186</v>
      </c>
      <c r="C44" s="1018"/>
      <c r="D44" s="1021"/>
      <c r="E44" s="619"/>
      <c r="F44" s="1021"/>
    </row>
    <row r="45" spans="1:6">
      <c r="A45" s="1016"/>
      <c r="B45" s="1022"/>
      <c r="C45" s="1023"/>
      <c r="D45" s="1024"/>
      <c r="E45" s="158"/>
      <c r="F45" s="1061"/>
    </row>
    <row r="46" spans="1:6" ht="25.5">
      <c r="A46" s="1016" t="s">
        <v>3122</v>
      </c>
      <c r="B46" s="1025" t="s">
        <v>3123</v>
      </c>
      <c r="C46" s="1026" t="s">
        <v>62</v>
      </c>
      <c r="D46" s="1027">
        <f>3*3*1.15</f>
        <v>10.35</v>
      </c>
      <c r="E46" s="632" t="s">
        <v>3124</v>
      </c>
      <c r="F46" s="612"/>
    </row>
    <row r="47" spans="1:6">
      <c r="A47" s="1016"/>
      <c r="B47" s="1025"/>
      <c r="C47" s="1026" t="s">
        <v>62</v>
      </c>
      <c r="D47" s="1028">
        <f>SUM(D87:D89)*D46</f>
        <v>227.7</v>
      </c>
      <c r="E47" s="620"/>
      <c r="F47" s="1062">
        <f>+E47*D47</f>
        <v>0</v>
      </c>
    </row>
    <row r="48" spans="1:6" ht="25.5">
      <c r="A48" s="1016" t="s">
        <v>3125</v>
      </c>
      <c r="B48" s="1025" t="s">
        <v>3126</v>
      </c>
      <c r="C48" s="1026" t="s">
        <v>62</v>
      </c>
      <c r="D48" s="1027">
        <f>3*3*0.9</f>
        <v>8.1</v>
      </c>
      <c r="E48" s="632" t="s">
        <v>3124</v>
      </c>
      <c r="F48" s="612"/>
    </row>
    <row r="49" spans="1:6">
      <c r="A49" s="1016"/>
      <c r="B49" s="1025"/>
      <c r="C49" s="1026" t="s">
        <v>62</v>
      </c>
      <c r="D49" s="1028">
        <f>+D47*0.9</f>
        <v>204.93</v>
      </c>
      <c r="E49" s="620"/>
      <c r="F49" s="1062">
        <f>+E49*D49</f>
        <v>0</v>
      </c>
    </row>
    <row r="50" spans="1:6" ht="25.5">
      <c r="A50" s="1016" t="s">
        <v>3127</v>
      </c>
      <c r="B50" s="1025" t="s">
        <v>3128</v>
      </c>
      <c r="C50" s="1026" t="s">
        <v>62</v>
      </c>
      <c r="D50" s="1027">
        <f>3*3*0.25</f>
        <v>2.25</v>
      </c>
      <c r="E50" s="632" t="s">
        <v>3124</v>
      </c>
      <c r="F50" s="612"/>
    </row>
    <row r="51" spans="1:6">
      <c r="A51" s="1016"/>
      <c r="B51" s="1025"/>
      <c r="C51" s="1026" t="s">
        <v>62</v>
      </c>
      <c r="D51" s="1028">
        <f>+D47*0.25</f>
        <v>56.924999999999997</v>
      </c>
      <c r="E51" s="620"/>
      <c r="F51" s="1062">
        <f>+E51*D51</f>
        <v>0</v>
      </c>
    </row>
    <row r="52" spans="1:6" ht="76.5">
      <c r="A52" s="1016" t="s">
        <v>3129</v>
      </c>
      <c r="B52" s="1020" t="s">
        <v>3187</v>
      </c>
      <c r="C52" s="1018"/>
      <c r="D52" s="1021"/>
      <c r="E52" s="619"/>
      <c r="F52" s="1021"/>
    </row>
    <row r="53" spans="1:6">
      <c r="A53" s="1016"/>
      <c r="B53" s="1022"/>
      <c r="C53" s="1023"/>
      <c r="D53" s="1024"/>
      <c r="E53" s="158"/>
      <c r="F53" s="1061"/>
    </row>
    <row r="54" spans="1:6" ht="25.5">
      <c r="A54" s="1016" t="s">
        <v>3130</v>
      </c>
      <c r="B54" s="1025" t="s">
        <v>3123</v>
      </c>
      <c r="C54" s="1026"/>
      <c r="D54" s="1027"/>
      <c r="E54" s="632"/>
      <c r="F54" s="612"/>
    </row>
    <row r="55" spans="1:6">
      <c r="A55" s="1016"/>
      <c r="B55" s="1025"/>
      <c r="C55" s="1026" t="s">
        <v>62</v>
      </c>
      <c r="D55" s="1028">
        <f>SUM(B113:B114)*0.3</f>
        <v>18.3</v>
      </c>
      <c r="E55" s="620"/>
      <c r="F55" s="1062">
        <f>+E55*D55</f>
        <v>0</v>
      </c>
    </row>
    <row r="56" spans="1:6" ht="25.5">
      <c r="A56" s="1016" t="s">
        <v>3131</v>
      </c>
      <c r="B56" s="1025" t="s">
        <v>3132</v>
      </c>
      <c r="C56" s="1026"/>
      <c r="D56" s="1027"/>
      <c r="E56" s="632"/>
      <c r="F56" s="612"/>
    </row>
    <row r="57" spans="1:6">
      <c r="A57" s="1016"/>
      <c r="B57" s="1025"/>
      <c r="C57" s="1026" t="s">
        <v>62</v>
      </c>
      <c r="D57" s="1028">
        <f>+D55</f>
        <v>18.3</v>
      </c>
      <c r="E57" s="620"/>
      <c r="F57" s="1062">
        <f>+E57*D57</f>
        <v>0</v>
      </c>
    </row>
    <row r="58" spans="1:6">
      <c r="A58" s="1016"/>
      <c r="B58" s="1020"/>
      <c r="C58" s="1029"/>
      <c r="D58" s="1030"/>
      <c r="E58" s="621"/>
      <c r="F58" s="1063"/>
    </row>
    <row r="59" spans="1:6" ht="51">
      <c r="A59" s="1016" t="s">
        <v>3133</v>
      </c>
      <c r="B59" s="1020" t="s">
        <v>3188</v>
      </c>
      <c r="C59" s="1031"/>
      <c r="D59" s="1032"/>
      <c r="E59" s="599"/>
      <c r="F59" s="1021"/>
    </row>
    <row r="60" spans="1:6">
      <c r="A60" s="1016"/>
      <c r="B60" s="1022"/>
      <c r="C60" s="1029" t="s">
        <v>91</v>
      </c>
      <c r="D60" s="1030">
        <f>SUM(B127:B129)</f>
        <v>391</v>
      </c>
      <c r="E60" s="622"/>
      <c r="F60" s="1064"/>
    </row>
    <row r="61" spans="1:6" ht="25.5">
      <c r="A61" s="1016" t="s">
        <v>3134</v>
      </c>
      <c r="B61" s="1025" t="s">
        <v>3123</v>
      </c>
      <c r="C61" s="1033"/>
      <c r="D61" s="612"/>
      <c r="E61" s="632"/>
      <c r="F61" s="612"/>
    </row>
    <row r="62" spans="1:6">
      <c r="A62" s="1016"/>
      <c r="B62" s="1025"/>
      <c r="C62" s="1023" t="s">
        <v>62</v>
      </c>
      <c r="D62" s="1028">
        <f>+D60*(0.2+0.15)</f>
        <v>136.85</v>
      </c>
      <c r="E62" s="620"/>
      <c r="F62" s="1062">
        <f>+E62*D62</f>
        <v>0</v>
      </c>
    </row>
    <row r="63" spans="1:6" ht="25.5">
      <c r="A63" s="1016" t="s">
        <v>3135</v>
      </c>
      <c r="B63" s="1025" t="s">
        <v>3136</v>
      </c>
      <c r="C63" s="1023"/>
      <c r="D63" s="1027"/>
      <c r="E63" s="632"/>
      <c r="F63" s="612"/>
    </row>
    <row r="64" spans="1:6">
      <c r="A64" s="1016"/>
      <c r="B64" s="1025"/>
      <c r="C64" s="1023" t="s">
        <v>62</v>
      </c>
      <c r="D64" s="1028">
        <f>+D60*0.2</f>
        <v>78.2</v>
      </c>
      <c r="E64" s="620"/>
      <c r="F64" s="1062">
        <f>+E64*D64</f>
        <v>0</v>
      </c>
    </row>
    <row r="65" spans="1:6" ht="13.5" customHeight="1">
      <c r="A65" s="1016" t="s">
        <v>3137</v>
      </c>
      <c r="B65" s="1025" t="s">
        <v>3138</v>
      </c>
      <c r="C65" s="1023"/>
      <c r="D65" s="1027"/>
      <c r="E65" s="632"/>
      <c r="F65" s="612"/>
    </row>
    <row r="66" spans="1:6">
      <c r="A66" s="1016"/>
      <c r="B66" s="1034"/>
      <c r="C66" s="1023" t="s">
        <v>62</v>
      </c>
      <c r="D66" s="1028">
        <f>+D60*0.15</f>
        <v>58.65</v>
      </c>
      <c r="E66" s="620"/>
      <c r="F66" s="1062">
        <f>+E66*D66</f>
        <v>0</v>
      </c>
    </row>
    <row r="67" spans="1:6">
      <c r="A67" s="1035"/>
      <c r="B67" s="1036"/>
      <c r="C67" s="1037"/>
      <c r="D67" s="1038"/>
      <c r="E67" s="623"/>
      <c r="F67" s="1065"/>
    </row>
    <row r="68" spans="1:6">
      <c r="A68" s="863" t="s">
        <v>3139</v>
      </c>
      <c r="B68" s="1022" t="s">
        <v>3140</v>
      </c>
      <c r="C68" s="1023"/>
      <c r="D68" s="1039"/>
      <c r="E68" s="597"/>
      <c r="F68" s="612"/>
    </row>
    <row r="69" spans="1:6" ht="51">
      <c r="A69" s="863"/>
      <c r="B69" s="1025" t="s">
        <v>3141</v>
      </c>
      <c r="C69" s="1023"/>
      <c r="D69" s="1039"/>
      <c r="E69" s="597"/>
      <c r="F69" s="612"/>
    </row>
    <row r="70" spans="1:6" ht="180.75" customHeight="1">
      <c r="A70" s="1040"/>
      <c r="B70" s="1025" t="s">
        <v>3142</v>
      </c>
      <c r="C70" s="1023"/>
      <c r="D70" s="1039"/>
      <c r="E70" s="597"/>
      <c r="F70" s="612"/>
    </row>
    <row r="71" spans="1:6">
      <c r="A71" s="1040"/>
      <c r="B71" s="1041"/>
      <c r="C71" s="1023"/>
      <c r="D71" s="1039"/>
      <c r="E71" s="597"/>
      <c r="F71" s="612"/>
    </row>
    <row r="72" spans="1:6" ht="51">
      <c r="A72" s="863" t="s">
        <v>3143</v>
      </c>
      <c r="B72" s="1025" t="s">
        <v>3144</v>
      </c>
      <c r="C72" s="1023"/>
      <c r="D72" s="1039"/>
      <c r="E72" s="597"/>
      <c r="F72" s="612"/>
    </row>
    <row r="73" spans="1:6" ht="76.5">
      <c r="A73" s="1042"/>
      <c r="B73" s="1025" t="s">
        <v>3145</v>
      </c>
      <c r="C73" s="1023"/>
      <c r="D73" s="1039"/>
      <c r="E73" s="597"/>
      <c r="F73" s="612"/>
    </row>
    <row r="74" spans="1:6" ht="25.5">
      <c r="A74" s="1042"/>
      <c r="B74" s="1025" t="s">
        <v>3146</v>
      </c>
      <c r="C74" s="1023"/>
      <c r="D74" s="1039"/>
      <c r="E74" s="597"/>
      <c r="F74" s="612"/>
    </row>
    <row r="75" spans="1:6">
      <c r="A75" s="1042"/>
      <c r="B75" s="1022"/>
      <c r="C75" s="1023"/>
      <c r="D75" s="1024"/>
      <c r="E75" s="158"/>
      <c r="F75" s="1061"/>
    </row>
    <row r="76" spans="1:6">
      <c r="A76" s="1043" t="s">
        <v>3147</v>
      </c>
      <c r="B76" s="1044" t="s">
        <v>3148</v>
      </c>
      <c r="C76" s="1023"/>
      <c r="D76" s="1045">
        <f>SUM(D77:D83)</f>
        <v>22</v>
      </c>
      <c r="E76" s="598"/>
      <c r="F76" s="1024"/>
    </row>
    <row r="77" spans="1:6">
      <c r="A77" s="1042"/>
      <c r="B77" s="1041" t="s">
        <v>3227</v>
      </c>
      <c r="C77" s="1023" t="s">
        <v>93</v>
      </c>
      <c r="D77" s="1024">
        <v>2</v>
      </c>
      <c r="E77" s="158"/>
      <c r="F77" s="1061">
        <f>+E77*D77</f>
        <v>0</v>
      </c>
    </row>
    <row r="78" spans="1:6">
      <c r="A78" s="1043" t="s">
        <v>3149</v>
      </c>
      <c r="B78" s="1044" t="s">
        <v>3150</v>
      </c>
      <c r="C78" s="1023"/>
      <c r="D78" s="1045"/>
      <c r="E78" s="598"/>
      <c r="F78" s="1024"/>
    </row>
    <row r="79" spans="1:6">
      <c r="A79" s="1042"/>
      <c r="B79" s="1041" t="s">
        <v>3228</v>
      </c>
      <c r="C79" s="1023" t="s">
        <v>93</v>
      </c>
      <c r="D79" s="1024">
        <v>6</v>
      </c>
      <c r="E79" s="624"/>
      <c r="F79" s="1061">
        <f t="shared" ref="F79" si="1">+E79*D79</f>
        <v>0</v>
      </c>
    </row>
    <row r="80" spans="1:6">
      <c r="A80" s="1044" t="s">
        <v>3151</v>
      </c>
      <c r="B80" s="1044" t="s">
        <v>3152</v>
      </c>
      <c r="C80" s="1023"/>
      <c r="D80" s="1045"/>
      <c r="E80" s="598"/>
      <c r="F80" s="1024"/>
    </row>
    <row r="81" spans="1:6">
      <c r="A81" s="1042"/>
      <c r="B81" s="1041" t="s">
        <v>3229</v>
      </c>
      <c r="C81" s="1023" t="s">
        <v>93</v>
      </c>
      <c r="D81" s="1024">
        <v>5</v>
      </c>
      <c r="E81" s="158"/>
      <c r="F81" s="1061">
        <f t="shared" ref="F81" si="2">+E81*D81</f>
        <v>0</v>
      </c>
    </row>
    <row r="82" spans="1:6">
      <c r="A82" s="1043" t="s">
        <v>3153</v>
      </c>
      <c r="B82" s="1044" t="s">
        <v>3154</v>
      </c>
      <c r="C82" s="1023"/>
      <c r="D82" s="1045"/>
      <c r="E82" s="598"/>
      <c r="F82" s="1024"/>
    </row>
    <row r="83" spans="1:6">
      <c r="A83" s="1042"/>
      <c r="B83" s="1041" t="s">
        <v>3230</v>
      </c>
      <c r="C83" s="1023" t="s">
        <v>93</v>
      </c>
      <c r="D83" s="1024">
        <v>9</v>
      </c>
      <c r="E83" s="158"/>
      <c r="F83" s="1061">
        <f t="shared" ref="F83" si="3">+E83*D83</f>
        <v>0</v>
      </c>
    </row>
    <row r="84" spans="1:6">
      <c r="A84" s="1046"/>
      <c r="B84" s="1025"/>
      <c r="C84" s="1023"/>
      <c r="D84" s="1039"/>
      <c r="E84" s="597"/>
      <c r="F84" s="612"/>
    </row>
    <row r="85" spans="1:6" ht="102">
      <c r="A85" s="863" t="s">
        <v>3155</v>
      </c>
      <c r="B85" s="1025" t="s">
        <v>3156</v>
      </c>
      <c r="C85" s="1023"/>
      <c r="D85" s="1039"/>
      <c r="E85" s="597"/>
      <c r="F85" s="612"/>
    </row>
    <row r="86" spans="1:6">
      <c r="A86" s="1042"/>
      <c r="B86" s="1022"/>
      <c r="C86" s="1023"/>
      <c r="D86" s="1024"/>
      <c r="E86" s="158"/>
      <c r="F86" s="1061"/>
    </row>
    <row r="87" spans="1:6">
      <c r="A87" s="612"/>
      <c r="B87" s="1041" t="s">
        <v>3231</v>
      </c>
      <c r="C87" s="1023" t="s">
        <v>93</v>
      </c>
      <c r="D87" s="1024">
        <f>+D79</f>
        <v>6</v>
      </c>
      <c r="E87" s="597"/>
      <c r="F87" s="1061">
        <f t="shared" ref="F87:F89" si="4">+E87*D87</f>
        <v>0</v>
      </c>
    </row>
    <row r="88" spans="1:6">
      <c r="A88" s="612"/>
      <c r="B88" s="1041" t="s">
        <v>3229</v>
      </c>
      <c r="C88" s="1023" t="s">
        <v>93</v>
      </c>
      <c r="D88" s="1024">
        <f>SUM(D81:D83)</f>
        <v>14</v>
      </c>
      <c r="E88" s="597"/>
      <c r="F88" s="1061">
        <f t="shared" si="4"/>
        <v>0</v>
      </c>
    </row>
    <row r="89" spans="1:6">
      <c r="A89" s="612"/>
      <c r="B89" s="1041" t="s">
        <v>3232</v>
      </c>
      <c r="C89" s="1023" t="s">
        <v>93</v>
      </c>
      <c r="D89" s="1024">
        <f>+D77</f>
        <v>2</v>
      </c>
      <c r="E89" s="597"/>
      <c r="F89" s="1061">
        <f t="shared" si="4"/>
        <v>0</v>
      </c>
    </row>
    <row r="90" spans="1:6">
      <c r="A90" s="1042"/>
      <c r="B90" s="1041"/>
      <c r="C90" s="1023"/>
      <c r="D90" s="1024"/>
      <c r="E90" s="158"/>
      <c r="F90" s="1061"/>
    </row>
    <row r="91" spans="1:6">
      <c r="A91" s="1042"/>
      <c r="B91" s="1041"/>
      <c r="C91" s="1023"/>
      <c r="D91" s="1024"/>
      <c r="E91" s="158"/>
      <c r="F91" s="1061"/>
    </row>
    <row r="92" spans="1:6">
      <c r="A92" s="863" t="s">
        <v>3157</v>
      </c>
      <c r="B92" s="1022" t="s">
        <v>3158</v>
      </c>
      <c r="C92" s="1023"/>
      <c r="D92" s="1039"/>
      <c r="E92" s="597"/>
      <c r="F92" s="612"/>
    </row>
    <row r="93" spans="1:6" ht="63.75">
      <c r="A93" s="863"/>
      <c r="B93" s="1025" t="s">
        <v>3159</v>
      </c>
      <c r="C93" s="1023"/>
      <c r="D93" s="1039"/>
      <c r="E93" s="597"/>
      <c r="F93" s="612"/>
    </row>
    <row r="94" spans="1:6" ht="169.5" customHeight="1">
      <c r="A94" s="1046"/>
      <c r="B94" s="1025" t="s">
        <v>3160</v>
      </c>
      <c r="C94" s="1023"/>
      <c r="D94" s="1039"/>
      <c r="E94" s="597"/>
      <c r="F94" s="612"/>
    </row>
    <row r="95" spans="1:6" ht="102">
      <c r="A95" s="1042" t="s">
        <v>3161</v>
      </c>
      <c r="B95" s="1025" t="s">
        <v>3162</v>
      </c>
      <c r="C95" s="1023"/>
      <c r="D95" s="1039"/>
      <c r="E95" s="597"/>
      <c r="F95" s="612"/>
    </row>
    <row r="96" spans="1:6" ht="9.75" customHeight="1">
      <c r="A96" s="1042"/>
      <c r="B96" s="1022"/>
      <c r="C96" s="1023"/>
      <c r="D96" s="1024"/>
      <c r="E96" s="158"/>
      <c r="F96" s="1061"/>
    </row>
    <row r="97" spans="1:6">
      <c r="A97" s="625"/>
      <c r="B97" s="1047">
        <v>22</v>
      </c>
      <c r="C97" s="1023"/>
      <c r="D97" s="1039"/>
      <c r="E97" s="597"/>
      <c r="F97" s="612"/>
    </row>
    <row r="98" spans="1:6">
      <c r="A98" s="625"/>
      <c r="B98" s="1047">
        <v>26</v>
      </c>
      <c r="C98" s="1023"/>
      <c r="D98" s="1039"/>
      <c r="E98" s="597"/>
      <c r="F98" s="612"/>
    </row>
    <row r="99" spans="1:6">
      <c r="A99" s="625"/>
      <c r="B99" s="625"/>
      <c r="C99" s="1023" t="s">
        <v>92</v>
      </c>
      <c r="D99" s="1048">
        <f>SUM(B97:B98)</f>
        <v>48</v>
      </c>
      <c r="E99" s="597"/>
      <c r="F99" s="1061">
        <f>+E99*D99</f>
        <v>0</v>
      </c>
    </row>
    <row r="100" spans="1:6">
      <c r="A100" s="625"/>
      <c r="B100" s="625"/>
      <c r="C100" s="1023"/>
      <c r="D100" s="1048"/>
      <c r="E100" s="597"/>
      <c r="F100" s="1061"/>
    </row>
    <row r="101" spans="1:6" ht="51">
      <c r="A101" s="1042" t="s">
        <v>3163</v>
      </c>
      <c r="B101" s="1025" t="s">
        <v>3164</v>
      </c>
      <c r="C101" s="1023"/>
      <c r="D101" s="1039"/>
      <c r="E101" s="597"/>
      <c r="F101" s="1039"/>
    </row>
    <row r="102" spans="1:6" ht="9" customHeight="1">
      <c r="A102" s="1042"/>
      <c r="B102" s="1022"/>
      <c r="C102" s="1023"/>
      <c r="D102" s="1024"/>
      <c r="E102" s="158"/>
      <c r="F102" s="1061"/>
    </row>
    <row r="103" spans="1:6">
      <c r="A103" s="1049" t="s">
        <v>3165</v>
      </c>
      <c r="B103" s="1050" t="s">
        <v>3166</v>
      </c>
      <c r="C103" s="1051"/>
      <c r="D103" s="1024"/>
      <c r="E103" s="138"/>
      <c r="F103" s="606"/>
    </row>
    <row r="104" spans="1:6">
      <c r="A104" s="1042"/>
      <c r="B104" s="1041" t="s">
        <v>3167</v>
      </c>
      <c r="C104" s="1023" t="s">
        <v>93</v>
      </c>
      <c r="D104" s="1024">
        <v>108</v>
      </c>
      <c r="E104" s="158"/>
      <c r="F104" s="1061">
        <f>+E104*D104</f>
        <v>0</v>
      </c>
    </row>
    <row r="105" spans="1:6">
      <c r="A105" s="1042"/>
      <c r="B105" s="1041"/>
      <c r="C105" s="1023"/>
      <c r="D105" s="1024">
        <f>SUM(D103:D104)</f>
        <v>108</v>
      </c>
      <c r="E105" s="198"/>
      <c r="F105" s="1061"/>
    </row>
    <row r="106" spans="1:6" ht="76.5">
      <c r="A106" s="1042" t="s">
        <v>3168</v>
      </c>
      <c r="B106" s="1052" t="s">
        <v>3169</v>
      </c>
      <c r="C106" s="1023"/>
      <c r="D106" s="1039"/>
      <c r="E106" s="597"/>
      <c r="F106" s="606"/>
    </row>
    <row r="107" spans="1:6" ht="10.5" customHeight="1">
      <c r="A107" s="1042"/>
      <c r="B107" s="1022"/>
      <c r="C107" s="1023"/>
      <c r="D107" s="612"/>
      <c r="E107" s="158"/>
      <c r="F107" s="1061"/>
    </row>
    <row r="108" spans="1:6">
      <c r="A108" s="1042"/>
      <c r="B108" s="1053" t="s">
        <v>3167</v>
      </c>
      <c r="C108" s="1018" t="s">
        <v>93</v>
      </c>
      <c r="D108" s="1050">
        <f>+D104</f>
        <v>108</v>
      </c>
      <c r="E108" s="158"/>
      <c r="F108" s="1064">
        <f t="shared" ref="F108" si="5">+E108*D108</f>
        <v>0</v>
      </c>
    </row>
    <row r="109" spans="1:6">
      <c r="A109" s="1042"/>
      <c r="B109" s="1053"/>
      <c r="C109" s="1018"/>
      <c r="D109" s="1050">
        <f>SUM(D108:D108)</f>
        <v>108</v>
      </c>
      <c r="E109" s="599"/>
      <c r="F109" s="1043"/>
    </row>
    <row r="110" spans="1:6">
      <c r="A110" s="1042"/>
      <c r="B110" s="1041"/>
      <c r="C110" s="1023"/>
      <c r="D110" s="1039"/>
      <c r="E110" s="597"/>
      <c r="F110" s="606"/>
    </row>
    <row r="111" spans="1:6" ht="25.5">
      <c r="A111" s="1042" t="s">
        <v>3170</v>
      </c>
      <c r="B111" s="1025" t="s">
        <v>3171</v>
      </c>
      <c r="C111" s="1023"/>
      <c r="D111" s="1039"/>
      <c r="E111" s="597"/>
      <c r="F111" s="606"/>
    </row>
    <row r="112" spans="1:6" ht="9.75" customHeight="1">
      <c r="A112" s="1042"/>
      <c r="B112" s="1022"/>
      <c r="C112" s="1023"/>
      <c r="D112" s="1024"/>
      <c r="E112" s="158"/>
      <c r="F112" s="1061"/>
    </row>
    <row r="113" spans="1:6">
      <c r="A113" s="625"/>
      <c r="B113" s="1047">
        <v>22</v>
      </c>
      <c r="C113" s="1023"/>
      <c r="D113" s="1039"/>
      <c r="E113" s="597"/>
      <c r="F113" s="612"/>
    </row>
    <row r="114" spans="1:6">
      <c r="A114" s="625"/>
      <c r="B114" s="1047">
        <v>39</v>
      </c>
      <c r="C114" s="1023"/>
      <c r="D114" s="1039"/>
      <c r="E114" s="597"/>
      <c r="F114" s="612"/>
    </row>
    <row r="115" spans="1:6">
      <c r="A115" s="612"/>
      <c r="B115" s="612"/>
      <c r="C115" s="1023" t="s">
        <v>62</v>
      </c>
      <c r="D115" s="1048">
        <f>SUM(B113:B114)*0.05</f>
        <v>3.0500000000000003</v>
      </c>
      <c r="E115" s="597"/>
      <c r="F115" s="1061">
        <f>+E115*D115</f>
        <v>0</v>
      </c>
    </row>
    <row r="116" spans="1:6">
      <c r="A116" s="612"/>
      <c r="B116" s="612"/>
      <c r="C116" s="1023"/>
      <c r="D116" s="1048"/>
      <c r="E116" s="597"/>
      <c r="F116" s="1061"/>
    </row>
    <row r="117" spans="1:6">
      <c r="A117" s="863" t="s">
        <v>3172</v>
      </c>
      <c r="B117" s="1022" t="s">
        <v>3173</v>
      </c>
      <c r="C117" s="625"/>
      <c r="D117" s="1039"/>
      <c r="E117" s="597"/>
      <c r="F117" s="612"/>
    </row>
    <row r="118" spans="1:6" ht="51">
      <c r="A118" s="1046"/>
      <c r="B118" s="1025" t="s">
        <v>3174</v>
      </c>
      <c r="C118" s="1023"/>
      <c r="D118" s="1039"/>
      <c r="E118" s="597"/>
      <c r="F118" s="612"/>
    </row>
    <row r="119" spans="1:6" ht="25.5">
      <c r="A119" s="1046"/>
      <c r="B119" s="1025" t="s">
        <v>3175</v>
      </c>
      <c r="C119" s="1023"/>
      <c r="D119" s="1039"/>
      <c r="E119" s="597"/>
      <c r="F119" s="193"/>
    </row>
    <row r="120" spans="1:6">
      <c r="A120" s="1046"/>
      <c r="B120" s="1025"/>
      <c r="C120" s="1023"/>
      <c r="D120" s="1039"/>
      <c r="E120" s="597"/>
      <c r="F120" s="612"/>
    </row>
    <row r="121" spans="1:6" ht="25.5">
      <c r="A121" s="1042" t="s">
        <v>3176</v>
      </c>
      <c r="B121" s="1025" t="s">
        <v>3177</v>
      </c>
      <c r="C121" s="1023"/>
      <c r="D121" s="1039"/>
      <c r="E121" s="597"/>
      <c r="F121" s="612"/>
    </row>
    <row r="122" spans="1:6">
      <c r="A122" s="612"/>
      <c r="B122" s="1034"/>
      <c r="C122" s="1023" t="s">
        <v>102</v>
      </c>
      <c r="D122" s="1054">
        <f>SUM(B127:B129)*0.04</f>
        <v>15.64</v>
      </c>
      <c r="E122" s="198"/>
      <c r="F122" s="1062">
        <f>+E122*D122</f>
        <v>0</v>
      </c>
    </row>
    <row r="123" spans="1:6">
      <c r="A123" s="1042"/>
      <c r="B123" s="1003"/>
      <c r="C123" s="1023"/>
      <c r="D123" s="193"/>
      <c r="E123" s="198"/>
      <c r="F123" s="612"/>
    </row>
    <row r="124" spans="1:6" ht="25.5">
      <c r="A124" s="1042" t="s">
        <v>3178</v>
      </c>
      <c r="B124" s="1055" t="s">
        <v>3179</v>
      </c>
      <c r="C124" s="1023"/>
      <c r="D124" s="193"/>
      <c r="E124" s="198"/>
      <c r="F124" s="193"/>
    </row>
    <row r="125" spans="1:6" ht="63.75">
      <c r="A125" s="1042"/>
      <c r="B125" s="1055" t="s">
        <v>3180</v>
      </c>
      <c r="C125" s="1023"/>
      <c r="D125" s="193"/>
      <c r="E125" s="198"/>
      <c r="F125" s="612"/>
    </row>
    <row r="126" spans="1:6" ht="9.75" customHeight="1">
      <c r="A126" s="612"/>
      <c r="B126" s="1022"/>
      <c r="C126" s="1023"/>
      <c r="D126" s="1024"/>
      <c r="E126" s="158"/>
      <c r="F126" s="1061"/>
    </row>
    <row r="127" spans="1:6">
      <c r="A127" s="612" t="s">
        <v>3181</v>
      </c>
      <c r="B127" s="1056">
        <v>32</v>
      </c>
      <c r="C127" s="613"/>
      <c r="D127" s="625"/>
      <c r="E127" s="225"/>
      <c r="F127" s="612"/>
    </row>
    <row r="128" spans="1:6">
      <c r="A128" s="625" t="s">
        <v>3182</v>
      </c>
      <c r="B128" s="1056">
        <v>123</v>
      </c>
      <c r="C128" s="1023"/>
      <c r="D128" s="1054"/>
      <c r="E128" s="198"/>
      <c r="F128" s="612"/>
    </row>
    <row r="129" spans="1:6">
      <c r="A129" s="612" t="s">
        <v>3183</v>
      </c>
      <c r="B129" s="1056">
        <v>236</v>
      </c>
      <c r="C129" s="1023"/>
      <c r="D129" s="1054"/>
      <c r="E129" s="198"/>
      <c r="F129" s="612"/>
    </row>
    <row r="130" spans="1:6">
      <c r="A130" s="612" t="s">
        <v>3184</v>
      </c>
      <c r="B130" s="1056">
        <v>61</v>
      </c>
      <c r="C130" s="1023"/>
      <c r="D130" s="1054"/>
      <c r="E130" s="198"/>
      <c r="F130" s="612"/>
    </row>
    <row r="131" spans="1:6">
      <c r="A131" s="612"/>
      <c r="B131" s="616"/>
      <c r="C131" s="1023" t="s">
        <v>91</v>
      </c>
      <c r="D131" s="1054">
        <f>SUM(B127:B130)</f>
        <v>452</v>
      </c>
      <c r="E131" s="198"/>
      <c r="F131" s="1062">
        <f>+E131*D131</f>
        <v>0</v>
      </c>
    </row>
    <row r="132" spans="1:6" ht="9" customHeight="1">
      <c r="A132" s="1042"/>
      <c r="B132" s="1041"/>
      <c r="C132" s="1023"/>
      <c r="D132" s="1039"/>
      <c r="E132" s="597" t="str">
        <f t="shared" ref="E132" si="6">IF(OR(ISBLANK(C132),ISBLANK(D132))," ",KOLIC*CENA)</f>
        <v xml:space="preserve"> </v>
      </c>
      <c r="F132" s="612"/>
    </row>
    <row r="133" spans="1:6">
      <c r="A133" s="633"/>
      <c r="B133" s="634" t="s">
        <v>3189</v>
      </c>
      <c r="C133" s="1057"/>
      <c r="D133" s="1057"/>
      <c r="E133" s="635"/>
      <c r="F133" s="1066">
        <f>SUM(F44:F131)</f>
        <v>0</v>
      </c>
    </row>
    <row r="134" spans="1:6" ht="6.75" customHeight="1">
      <c r="A134" s="606"/>
      <c r="B134" s="616"/>
      <c r="C134" s="1023"/>
      <c r="D134" s="1058"/>
      <c r="E134" s="610"/>
      <c r="F134" s="1067"/>
    </row>
    <row r="135" spans="1:6">
      <c r="A135" s="625"/>
      <c r="B135" s="1059" t="s">
        <v>3185</v>
      </c>
      <c r="C135" s="1023"/>
      <c r="D135" s="625"/>
      <c r="E135" s="225"/>
      <c r="F135" s="625"/>
    </row>
  </sheetData>
  <sheetProtection algorithmName="SHA-512" hashValue="174F07EoohKkmPR8O+ZJOFiQspju406vKNryx27UIgRg1Ycb8y8GqnfPyHaOjY8pT+q+VH5KeBm6GPUy0gYaOw==" saltValue="jv9bjA8v3yr+Akd+aoNVhw==" spinCount="100000" sheet="1" objects="1" scenarios="1"/>
  <protectedRanges>
    <protectedRange sqref="E43:E135" name="Obseg1"/>
  </protectedRanges>
  <mergeCells count="7">
    <mergeCell ref="B15:F15"/>
    <mergeCell ref="B6:F6"/>
    <mergeCell ref="B8:F8"/>
    <mergeCell ref="B10:F10"/>
    <mergeCell ref="B11:E11"/>
    <mergeCell ref="B13:F13"/>
    <mergeCell ref="B14:F14"/>
  </mergeCells>
  <pageMargins left="0.51181102362204722" right="0.15748031496062992" top="0.43307086614173229" bottom="0.39370078740157483" header="0.27559055118110237" footer="0.31496062992125984"/>
  <pageSetup paperSize="9" scale="74" orientation="portrait" r:id="rId1"/>
  <headerFooter>
    <oddHeader>&amp;CMEDGENERACIJSKI CENTER VEZENINE BLED&amp;RPOPIS GOI DEL</oddHeader>
    <oddFooter>&amp;C&amp;A&amp;R&amp;P od &amp;P</oddFooter>
  </headerFooter>
  <rowBreaks count="1" manualBreakCount="1">
    <brk id="9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F85"/>
  <sheetViews>
    <sheetView view="pageBreakPreview" zoomScaleNormal="100" zoomScaleSheetLayoutView="100" workbookViewId="0">
      <selection activeCell="D66" sqref="D66:E66"/>
    </sheetView>
  </sheetViews>
  <sheetFormatPr defaultRowHeight="12.75"/>
  <cols>
    <col min="1" max="1" width="4.28515625" style="81" customWidth="1"/>
    <col min="2" max="2" width="48.42578125" style="123" customWidth="1"/>
    <col min="3" max="3" width="4.7109375" style="77" customWidth="1"/>
    <col min="4" max="4" width="9.42578125" style="82" customWidth="1"/>
    <col min="5" max="5" width="11.85546875" style="83" customWidth="1"/>
    <col min="6" max="6" width="12.28515625" style="84" customWidth="1"/>
    <col min="7" max="16384" width="9.140625" style="65"/>
  </cols>
  <sheetData>
    <row r="1" spans="1:6" s="48" customFormat="1">
      <c r="A1" s="68"/>
      <c r="B1" s="124"/>
      <c r="C1" s="54"/>
      <c r="D1" s="69"/>
      <c r="E1" s="56"/>
      <c r="F1" s="70"/>
    </row>
    <row r="2" spans="1:6">
      <c r="A2" s="85" t="s">
        <v>70</v>
      </c>
      <c r="B2" s="121" t="s">
        <v>1098</v>
      </c>
      <c r="C2" s="87"/>
      <c r="D2" s="88"/>
      <c r="E2" s="89"/>
      <c r="F2" s="90"/>
    </row>
    <row r="3" spans="1:6">
      <c r="A3" s="71"/>
      <c r="B3" s="122"/>
      <c r="C3" s="72"/>
      <c r="D3" s="73"/>
      <c r="E3" s="74"/>
      <c r="F3" s="75"/>
    </row>
    <row r="4" spans="1:6">
      <c r="A4" s="129">
        <v>1</v>
      </c>
      <c r="B4" s="139" t="s">
        <v>5</v>
      </c>
      <c r="C4" s="128"/>
      <c r="D4" s="130"/>
      <c r="E4" s="131"/>
      <c r="F4" s="131"/>
    </row>
    <row r="5" spans="1:6">
      <c r="A5" s="132"/>
      <c r="B5" s="139"/>
      <c r="C5" s="128"/>
      <c r="D5" s="133"/>
      <c r="E5" s="134"/>
      <c r="F5" s="135"/>
    </row>
    <row r="6" spans="1:6" ht="65.25" customHeight="1">
      <c r="A6" s="132"/>
      <c r="B6" s="782" t="s">
        <v>1032</v>
      </c>
      <c r="C6" s="784"/>
      <c r="D6" s="784"/>
      <c r="E6" s="784"/>
      <c r="F6" s="135"/>
    </row>
    <row r="7" spans="1:6" ht="12.75" customHeight="1">
      <c r="A7" s="132"/>
      <c r="B7" s="782" t="s">
        <v>1033</v>
      </c>
      <c r="C7" s="783"/>
      <c r="D7" s="783"/>
      <c r="E7" s="783"/>
      <c r="F7" s="135"/>
    </row>
    <row r="8" spans="1:6">
      <c r="A8" s="132"/>
      <c r="B8" s="782" t="s">
        <v>1034</v>
      </c>
      <c r="C8" s="783"/>
      <c r="D8" s="783"/>
      <c r="E8" s="783"/>
      <c r="F8" s="135"/>
    </row>
    <row r="9" spans="1:6" ht="40.5" customHeight="1">
      <c r="A9" s="132"/>
      <c r="B9" s="782" t="s">
        <v>1035</v>
      </c>
      <c r="C9" s="783"/>
      <c r="D9" s="783"/>
      <c r="E9" s="783"/>
      <c r="F9" s="135"/>
    </row>
    <row r="10" spans="1:6" ht="27" customHeight="1">
      <c r="A10" s="132"/>
      <c r="B10" s="782" t="s">
        <v>1036</v>
      </c>
      <c r="C10" s="783"/>
      <c r="D10" s="783"/>
      <c r="E10" s="783"/>
      <c r="F10" s="135"/>
    </row>
    <row r="11" spans="1:6" ht="14.25" customHeight="1">
      <c r="A11" s="132"/>
      <c r="B11" s="782" t="s">
        <v>1037</v>
      </c>
      <c r="C11" s="783"/>
      <c r="D11" s="783"/>
      <c r="E11" s="783"/>
      <c r="F11" s="135"/>
    </row>
    <row r="12" spans="1:6">
      <c r="A12" s="132"/>
      <c r="B12" s="782" t="s">
        <v>1038</v>
      </c>
      <c r="C12" s="783"/>
      <c r="D12" s="783"/>
      <c r="E12" s="783"/>
      <c r="F12" s="135"/>
    </row>
    <row r="13" spans="1:6">
      <c r="A13" s="132"/>
      <c r="B13" s="782" t="s">
        <v>1100</v>
      </c>
      <c r="C13" s="783"/>
      <c r="D13" s="783"/>
      <c r="E13" s="783"/>
      <c r="F13" s="135"/>
    </row>
    <row r="14" spans="1:6" ht="12.75" customHeight="1">
      <c r="A14" s="132"/>
      <c r="B14" s="782" t="s">
        <v>1039</v>
      </c>
      <c r="C14" s="783"/>
      <c r="D14" s="783"/>
      <c r="E14" s="783"/>
      <c r="F14" s="135"/>
    </row>
    <row r="15" spans="1:6" ht="12.75" customHeight="1" thickBot="1">
      <c r="A15" s="127"/>
      <c r="B15" s="138"/>
      <c r="C15" s="128"/>
      <c r="D15" s="133"/>
      <c r="E15" s="136"/>
      <c r="F15" s="137"/>
    </row>
    <row r="16" spans="1:6" ht="12.75" customHeight="1">
      <c r="A16" s="1068" t="s">
        <v>1040</v>
      </c>
      <c r="B16" s="1069" t="s">
        <v>1041</v>
      </c>
      <c r="C16" s="1068" t="s">
        <v>1042</v>
      </c>
      <c r="D16" s="1070" t="s">
        <v>1043</v>
      </c>
      <c r="E16" s="1070" t="s">
        <v>1044</v>
      </c>
      <c r="F16" s="1147" t="s">
        <v>1045</v>
      </c>
    </row>
    <row r="17" spans="1:6" ht="12.75" customHeight="1">
      <c r="A17" s="1071"/>
      <c r="B17" s="1072"/>
      <c r="C17" s="1071"/>
      <c r="D17" s="1073"/>
      <c r="E17" s="1073"/>
      <c r="F17" s="1148"/>
    </row>
    <row r="18" spans="1:6" ht="12.75" customHeight="1">
      <c r="A18" s="1074" t="s">
        <v>1046</v>
      </c>
      <c r="B18" s="1075" t="s">
        <v>1047</v>
      </c>
      <c r="C18" s="1076"/>
      <c r="D18" s="1077"/>
      <c r="E18" s="1077"/>
      <c r="F18" s="1149"/>
    </row>
    <row r="19" spans="1:6" ht="12.75" customHeight="1">
      <c r="A19" s="1074"/>
      <c r="B19" s="1078"/>
      <c r="C19" s="1076"/>
      <c r="D19" s="1077"/>
      <c r="E19" s="1077"/>
      <c r="F19" s="1149"/>
    </row>
    <row r="20" spans="1:6" ht="12.75" customHeight="1">
      <c r="A20" s="1079"/>
      <c r="B20" s="1080" t="s">
        <v>1048</v>
      </c>
      <c r="C20" s="1071" t="s">
        <v>93</v>
      </c>
      <c r="D20" s="1081">
        <v>15</v>
      </c>
      <c r="E20" s="1168"/>
      <c r="F20" s="1148">
        <f t="shared" ref="F20:F25" si="0">E20*D20</f>
        <v>0</v>
      </c>
    </row>
    <row r="21" spans="1:6" ht="30.75" customHeight="1">
      <c r="A21" s="1079"/>
      <c r="B21" s="1082" t="s">
        <v>1049</v>
      </c>
      <c r="C21" s="1071" t="s">
        <v>91</v>
      </c>
      <c r="D21" s="1081">
        <v>270</v>
      </c>
      <c r="E21" s="1169"/>
      <c r="F21" s="1148">
        <f>E21*D21</f>
        <v>0</v>
      </c>
    </row>
    <row r="22" spans="1:6" ht="29.25" customHeight="1">
      <c r="A22" s="1079"/>
      <c r="B22" s="1082" t="s">
        <v>1050</v>
      </c>
      <c r="C22" s="1071" t="s">
        <v>93</v>
      </c>
      <c r="D22" s="1081">
        <v>1</v>
      </c>
      <c r="E22" s="1169"/>
      <c r="F22" s="1148">
        <f t="shared" si="0"/>
        <v>0</v>
      </c>
    </row>
    <row r="23" spans="1:6" ht="31.5" customHeight="1">
      <c r="A23" s="1079"/>
      <c r="B23" s="1082" t="s">
        <v>1051</v>
      </c>
      <c r="C23" s="1071" t="s">
        <v>93</v>
      </c>
      <c r="D23" s="1081">
        <v>1</v>
      </c>
      <c r="E23" s="1169"/>
      <c r="F23" s="1148">
        <f t="shared" si="0"/>
        <v>0</v>
      </c>
    </row>
    <row r="24" spans="1:6" ht="27.75" customHeight="1">
      <c r="A24" s="1079"/>
      <c r="B24" s="1082" t="s">
        <v>1052</v>
      </c>
      <c r="C24" s="1071" t="s">
        <v>91</v>
      </c>
      <c r="D24" s="1081">
        <v>30</v>
      </c>
      <c r="E24" s="1169"/>
      <c r="F24" s="1150">
        <f t="shared" si="0"/>
        <v>0</v>
      </c>
    </row>
    <row r="25" spans="1:6" ht="42.75" customHeight="1">
      <c r="A25" s="1079"/>
      <c r="B25" s="1082" t="s">
        <v>1053</v>
      </c>
      <c r="C25" s="1071" t="s">
        <v>1054</v>
      </c>
      <c r="D25" s="1081">
        <v>30</v>
      </c>
      <c r="E25" s="1169"/>
      <c r="F25" s="1150">
        <f t="shared" si="0"/>
        <v>0</v>
      </c>
    </row>
    <row r="26" spans="1:6" ht="12.75" customHeight="1" thickBot="1">
      <c r="A26" s="1083"/>
      <c r="B26" s="1084" t="s">
        <v>16</v>
      </c>
      <c r="C26" s="1085"/>
      <c r="D26" s="1086"/>
      <c r="E26" s="1086"/>
      <c r="F26" s="1151">
        <f>SUM(F20:F25)</f>
        <v>0</v>
      </c>
    </row>
    <row r="27" spans="1:6" ht="12.75" customHeight="1" thickBot="1">
      <c r="A27" s="1087"/>
      <c r="B27" s="1088"/>
      <c r="C27" s="1089"/>
      <c r="D27" s="1090"/>
      <c r="E27" s="1090"/>
      <c r="F27" s="1152"/>
    </row>
    <row r="28" spans="1:6" ht="12.75" customHeight="1">
      <c r="A28" s="1091" t="s">
        <v>1055</v>
      </c>
      <c r="B28" s="1092" t="s">
        <v>1056</v>
      </c>
      <c r="C28" s="1093"/>
      <c r="D28" s="1094"/>
      <c r="E28" s="1094"/>
      <c r="F28" s="1153"/>
    </row>
    <row r="29" spans="1:6" ht="12.75" customHeight="1">
      <c r="A29" s="1079"/>
      <c r="B29" s="1080"/>
      <c r="C29" s="1071"/>
      <c r="D29" s="1095"/>
      <c r="E29" s="1095"/>
      <c r="F29" s="1149"/>
    </row>
    <row r="30" spans="1:6" ht="65.25" customHeight="1">
      <c r="A30" s="1079"/>
      <c r="B30" s="1096" t="s">
        <v>1057</v>
      </c>
      <c r="C30" s="1071" t="s">
        <v>62</v>
      </c>
      <c r="D30" s="1081">
        <v>54</v>
      </c>
      <c r="E30" s="1168"/>
      <c r="F30" s="1148">
        <f>E30*D30</f>
        <v>0</v>
      </c>
    </row>
    <row r="31" spans="1:6" ht="68.25" customHeight="1">
      <c r="A31" s="1079"/>
      <c r="B31" s="1082" t="s">
        <v>1058</v>
      </c>
      <c r="C31" s="1071" t="s">
        <v>62</v>
      </c>
      <c r="D31" s="1081">
        <v>175.5</v>
      </c>
      <c r="E31" s="1168"/>
      <c r="F31" s="1148">
        <f>E31*D31</f>
        <v>0</v>
      </c>
    </row>
    <row r="32" spans="1:6" ht="31.5" customHeight="1">
      <c r="A32" s="1079"/>
      <c r="B32" s="1082" t="s">
        <v>1059</v>
      </c>
      <c r="C32" s="1071" t="s">
        <v>1060</v>
      </c>
      <c r="D32" s="1081">
        <v>295</v>
      </c>
      <c r="E32" s="1168"/>
      <c r="F32" s="1148">
        <f>E32*D32</f>
        <v>0</v>
      </c>
    </row>
    <row r="33" spans="1:6" ht="28.5" customHeight="1" thickBot="1">
      <c r="A33" s="1097"/>
      <c r="B33" s="1098" t="s">
        <v>1061</v>
      </c>
      <c r="C33" s="1099" t="s">
        <v>1060</v>
      </c>
      <c r="D33" s="1100">
        <v>295</v>
      </c>
      <c r="E33" s="1170"/>
      <c r="F33" s="1154">
        <f>E33*D33</f>
        <v>0</v>
      </c>
    </row>
    <row r="34" spans="1:6" ht="18" customHeight="1" thickTop="1" thickBot="1">
      <c r="A34" s="1083"/>
      <c r="B34" s="1084" t="s">
        <v>16</v>
      </c>
      <c r="C34" s="1085"/>
      <c r="D34" s="1086"/>
      <c r="E34" s="1086"/>
      <c r="F34" s="1151">
        <f>SUM(F30:F33)</f>
        <v>0</v>
      </c>
    </row>
    <row r="35" spans="1:6" ht="13.5" customHeight="1">
      <c r="A35" s="1091" t="s">
        <v>1062</v>
      </c>
      <c r="B35" s="1092" t="s">
        <v>1063</v>
      </c>
      <c r="C35" s="1093"/>
      <c r="D35" s="1094"/>
      <c r="E35" s="1094"/>
      <c r="F35" s="1153"/>
    </row>
    <row r="36" spans="1:6" ht="12.75" customHeight="1">
      <c r="A36" s="1071"/>
      <c r="B36" s="1101"/>
      <c r="C36" s="1102"/>
      <c r="D36" s="1103"/>
      <c r="E36" s="1103"/>
      <c r="F36" s="1155"/>
    </row>
    <row r="37" spans="1:6" ht="53.25" customHeight="1">
      <c r="A37" s="1079"/>
      <c r="B37" s="1082" t="s">
        <v>1064</v>
      </c>
      <c r="C37" s="1071" t="s">
        <v>1065</v>
      </c>
      <c r="D37" s="1081">
        <v>118</v>
      </c>
      <c r="E37" s="1168"/>
      <c r="F37" s="1148">
        <f t="shared" ref="F37:F43" si="1">E37*D37</f>
        <v>0</v>
      </c>
    </row>
    <row r="38" spans="1:6" ht="40.5" customHeight="1">
      <c r="A38" s="1079"/>
      <c r="B38" s="1082" t="s">
        <v>1066</v>
      </c>
      <c r="C38" s="1071" t="s">
        <v>1065</v>
      </c>
      <c r="D38" s="1081">
        <v>88.5</v>
      </c>
      <c r="E38" s="1168"/>
      <c r="F38" s="1148">
        <f t="shared" si="1"/>
        <v>0</v>
      </c>
    </row>
    <row r="39" spans="1:6" ht="29.25" customHeight="1">
      <c r="A39" s="1079"/>
      <c r="B39" s="1082" t="s">
        <v>1067</v>
      </c>
      <c r="C39" s="1071" t="s">
        <v>1060</v>
      </c>
      <c r="D39" s="1081">
        <v>260</v>
      </c>
      <c r="E39" s="1168"/>
      <c r="F39" s="1148">
        <f t="shared" si="1"/>
        <v>0</v>
      </c>
    </row>
    <row r="40" spans="1:6" ht="44.25" customHeight="1">
      <c r="A40" s="1079"/>
      <c r="B40" s="1082" t="s">
        <v>1068</v>
      </c>
      <c r="C40" s="1071" t="s">
        <v>1060</v>
      </c>
      <c r="D40" s="1081">
        <v>260</v>
      </c>
      <c r="E40" s="1168"/>
      <c r="F40" s="1148">
        <f t="shared" si="1"/>
        <v>0</v>
      </c>
    </row>
    <row r="41" spans="1:6" ht="54.75" customHeight="1">
      <c r="A41" s="1104"/>
      <c r="B41" s="1082" t="s">
        <v>1069</v>
      </c>
      <c r="C41" s="1105" t="s">
        <v>1054</v>
      </c>
      <c r="D41" s="1081">
        <v>68</v>
      </c>
      <c r="E41" s="1168"/>
      <c r="F41" s="1148">
        <f t="shared" si="1"/>
        <v>0</v>
      </c>
    </row>
    <row r="42" spans="1:6" ht="28.5" customHeight="1">
      <c r="A42" s="1104"/>
      <c r="B42" s="1106" t="s">
        <v>1070</v>
      </c>
      <c r="C42" s="1105" t="s">
        <v>1054</v>
      </c>
      <c r="D42" s="1081">
        <v>2.5</v>
      </c>
      <c r="E42" s="1168"/>
      <c r="F42" s="1148">
        <f>E42*D42</f>
        <v>0</v>
      </c>
    </row>
    <row r="43" spans="1:6" ht="28.5" customHeight="1">
      <c r="A43" s="1079"/>
      <c r="B43" s="1082" t="s">
        <v>1071</v>
      </c>
      <c r="C43" s="1071" t="s">
        <v>1065</v>
      </c>
      <c r="D43" s="1081">
        <v>4.67415</v>
      </c>
      <c r="E43" s="1168"/>
      <c r="F43" s="1148">
        <f t="shared" si="1"/>
        <v>0</v>
      </c>
    </row>
    <row r="44" spans="1:6" ht="13.5" thickBot="1">
      <c r="A44" s="1083"/>
      <c r="B44" s="1084" t="s">
        <v>16</v>
      </c>
      <c r="C44" s="1085"/>
      <c r="D44" s="1086"/>
      <c r="E44" s="1086"/>
      <c r="F44" s="1151">
        <f>SUM(F37:F43)</f>
        <v>0</v>
      </c>
    </row>
    <row r="45" spans="1:6" ht="13.5" thickBot="1">
      <c r="A45" s="1087"/>
      <c r="B45" s="1088"/>
      <c r="C45" s="1089"/>
      <c r="D45" s="1090"/>
      <c r="E45" s="1090"/>
      <c r="F45" s="1152"/>
    </row>
    <row r="46" spans="1:6">
      <c r="A46" s="1107" t="s">
        <v>1072</v>
      </c>
      <c r="B46" s="1108" t="s">
        <v>291</v>
      </c>
      <c r="C46" s="1109"/>
      <c r="D46" s="1110"/>
      <c r="E46" s="1110"/>
      <c r="F46" s="1156"/>
    </row>
    <row r="47" spans="1:6">
      <c r="A47" s="1111"/>
      <c r="B47" s="1112"/>
      <c r="C47" s="1113"/>
      <c r="D47" s="1114"/>
      <c r="E47" s="1114"/>
      <c r="F47" s="1157"/>
    </row>
    <row r="48" spans="1:6" ht="56.25" customHeight="1">
      <c r="A48" s="1111"/>
      <c r="B48" s="1112" t="s">
        <v>1073</v>
      </c>
      <c r="C48" s="1111" t="s">
        <v>1074</v>
      </c>
      <c r="D48" s="1115">
        <v>2</v>
      </c>
      <c r="E48" s="1171"/>
      <c r="F48" s="1158">
        <f t="shared" ref="F48:F53" si="2">D48*E48</f>
        <v>0</v>
      </c>
    </row>
    <row r="49" spans="1:6" ht="29.25" customHeight="1">
      <c r="A49" s="1116"/>
      <c r="B49" s="1112" t="s">
        <v>1075</v>
      </c>
      <c r="C49" s="1111" t="s">
        <v>1054</v>
      </c>
      <c r="D49" s="1115">
        <v>19.5</v>
      </c>
      <c r="E49" s="1171"/>
      <c r="F49" s="1158">
        <f t="shared" si="2"/>
        <v>0</v>
      </c>
    </row>
    <row r="50" spans="1:6" ht="33" customHeight="1">
      <c r="A50" s="1116"/>
      <c r="B50" s="1112" t="s">
        <v>1075</v>
      </c>
      <c r="C50" s="1111" t="s">
        <v>1054</v>
      </c>
      <c r="D50" s="1115">
        <v>7.7</v>
      </c>
      <c r="E50" s="1171"/>
      <c r="F50" s="1158">
        <f t="shared" si="2"/>
        <v>0</v>
      </c>
    </row>
    <row r="51" spans="1:6" ht="29.25" customHeight="1">
      <c r="A51" s="1116"/>
      <c r="B51" s="1112" t="s">
        <v>1075</v>
      </c>
      <c r="C51" s="1111" t="s">
        <v>1054</v>
      </c>
      <c r="D51" s="1115">
        <v>23.3</v>
      </c>
      <c r="E51" s="1171"/>
      <c r="F51" s="1158">
        <f t="shared" si="2"/>
        <v>0</v>
      </c>
    </row>
    <row r="52" spans="1:6" ht="28.5" customHeight="1">
      <c r="A52" s="1116"/>
      <c r="B52" s="1112" t="s">
        <v>1076</v>
      </c>
      <c r="C52" s="1111" t="s">
        <v>1054</v>
      </c>
      <c r="D52" s="1115">
        <v>1</v>
      </c>
      <c r="E52" s="1171"/>
      <c r="F52" s="1158">
        <f t="shared" si="2"/>
        <v>0</v>
      </c>
    </row>
    <row r="53" spans="1:6" ht="28.5" customHeight="1">
      <c r="A53" s="1116"/>
      <c r="B53" s="1112" t="s">
        <v>1077</v>
      </c>
      <c r="C53" s="1111" t="s">
        <v>1074</v>
      </c>
      <c r="D53" s="1115">
        <v>1</v>
      </c>
      <c r="E53" s="1171"/>
      <c r="F53" s="1158">
        <f t="shared" si="2"/>
        <v>0</v>
      </c>
    </row>
    <row r="54" spans="1:6" ht="13.5" thickBot="1">
      <c r="A54" s="1117"/>
      <c r="B54" s="1118" t="s">
        <v>16</v>
      </c>
      <c r="C54" s="1119"/>
      <c r="D54" s="1120"/>
      <c r="E54" s="1120"/>
      <c r="F54" s="1159">
        <f>SUM(F47:F53)</f>
        <v>0</v>
      </c>
    </row>
    <row r="55" spans="1:6" ht="13.5" thickBot="1">
      <c r="A55" s="1121"/>
      <c r="B55" s="1122"/>
      <c r="C55" s="1121"/>
      <c r="D55" s="1121"/>
      <c r="E55" s="1121"/>
      <c r="F55" s="1160"/>
    </row>
    <row r="56" spans="1:6">
      <c r="A56" s="1123" t="s">
        <v>1078</v>
      </c>
      <c r="B56" s="1124" t="s">
        <v>1079</v>
      </c>
      <c r="C56" s="1125"/>
      <c r="D56" s="1126"/>
      <c r="E56" s="1126"/>
      <c r="F56" s="1161">
        <f>D56*E56</f>
        <v>0</v>
      </c>
    </row>
    <row r="57" spans="1:6">
      <c r="A57" s="1123"/>
      <c r="B57" s="1124"/>
      <c r="C57" s="1125"/>
      <c r="D57" s="1126"/>
      <c r="E57" s="1126"/>
      <c r="F57" s="1161"/>
    </row>
    <row r="58" spans="1:6">
      <c r="A58" s="1123"/>
      <c r="B58" s="1124" t="s">
        <v>1080</v>
      </c>
      <c r="C58" s="1125"/>
      <c r="D58" s="1126"/>
      <c r="E58" s="1126"/>
      <c r="F58" s="1161"/>
    </row>
    <row r="59" spans="1:6">
      <c r="A59" s="1127"/>
      <c r="B59" s="1128" t="s">
        <v>1081</v>
      </c>
      <c r="C59" s="1111" t="s">
        <v>93</v>
      </c>
      <c r="D59" s="1129">
        <v>3</v>
      </c>
      <c r="E59" s="1172"/>
      <c r="F59" s="1157">
        <f>E59*D59</f>
        <v>0</v>
      </c>
    </row>
    <row r="60" spans="1:6">
      <c r="A60" s="1127"/>
      <c r="B60" s="1128" t="s">
        <v>1082</v>
      </c>
      <c r="C60" s="1111" t="s">
        <v>93</v>
      </c>
      <c r="D60" s="1129">
        <v>3</v>
      </c>
      <c r="E60" s="1172"/>
      <c r="F60" s="1157">
        <f>E60*D60</f>
        <v>0</v>
      </c>
    </row>
    <row r="61" spans="1:6">
      <c r="A61" s="1127"/>
      <c r="B61" s="1128" t="s">
        <v>1083</v>
      </c>
      <c r="C61" s="1111" t="s">
        <v>93</v>
      </c>
      <c r="D61" s="1129">
        <v>1</v>
      </c>
      <c r="E61" s="1172"/>
      <c r="F61" s="1162">
        <f>E61*D61</f>
        <v>0</v>
      </c>
    </row>
    <row r="62" spans="1:6">
      <c r="A62" s="1127"/>
      <c r="B62" s="1128" t="s">
        <v>1084</v>
      </c>
      <c r="C62" s="1111" t="s">
        <v>93</v>
      </c>
      <c r="D62" s="1129">
        <v>2</v>
      </c>
      <c r="E62" s="1172"/>
      <c r="F62" s="1162">
        <f>E62*D62</f>
        <v>0</v>
      </c>
    </row>
    <row r="63" spans="1:6">
      <c r="A63" s="1071"/>
      <c r="B63" s="1130"/>
      <c r="C63" s="1111"/>
      <c r="D63" s="1129"/>
      <c r="E63" s="1172"/>
      <c r="F63" s="1163"/>
    </row>
    <row r="64" spans="1:6">
      <c r="A64" s="1071"/>
      <c r="B64" s="1131" t="s">
        <v>1085</v>
      </c>
      <c r="C64" s="1071"/>
      <c r="D64" s="1081"/>
      <c r="E64" s="1173"/>
      <c r="F64" s="1150"/>
    </row>
    <row r="65" spans="1:6" ht="51">
      <c r="A65" s="1071"/>
      <c r="B65" s="1132" t="s">
        <v>1086</v>
      </c>
      <c r="C65" s="1071" t="s">
        <v>1087</v>
      </c>
      <c r="D65" s="1095">
        <v>60</v>
      </c>
      <c r="E65" s="1174"/>
      <c r="F65" s="1148">
        <f>D65*E65</f>
        <v>0</v>
      </c>
    </row>
    <row r="66" spans="1:6" ht="69" customHeight="1">
      <c r="A66" s="1071"/>
      <c r="B66" s="1132" t="s">
        <v>1099</v>
      </c>
      <c r="C66" s="1071" t="s">
        <v>1074</v>
      </c>
      <c r="D66" s="1095">
        <v>2</v>
      </c>
      <c r="E66" s="1174"/>
      <c r="F66" s="1150">
        <f>D66*E66</f>
        <v>0</v>
      </c>
    </row>
    <row r="67" spans="1:6">
      <c r="A67" s="1071"/>
      <c r="B67" s="1132" t="s">
        <v>1088</v>
      </c>
      <c r="C67" s="1071" t="s">
        <v>1074</v>
      </c>
      <c r="D67" s="1095">
        <v>1</v>
      </c>
      <c r="E67" s="1174"/>
      <c r="F67" s="1150">
        <f>D67*E67</f>
        <v>0</v>
      </c>
    </row>
    <row r="68" spans="1:6">
      <c r="A68" s="1133"/>
      <c r="B68" s="1134"/>
      <c r="C68" s="1133"/>
      <c r="D68" s="1135"/>
      <c r="E68" s="1175"/>
      <c r="F68" s="1164"/>
    </row>
    <row r="69" spans="1:6">
      <c r="A69" s="1074"/>
      <c r="B69" s="1078" t="s">
        <v>16</v>
      </c>
      <c r="C69" s="1076"/>
      <c r="D69" s="1136"/>
      <c r="E69" s="1136"/>
      <c r="F69" s="1165">
        <f>SUM(F59:F67)</f>
        <v>0</v>
      </c>
    </row>
    <row r="70" spans="1:6" ht="13.5" thickBot="1">
      <c r="A70" s="1087"/>
      <c r="B70" s="1088"/>
      <c r="C70" s="1089"/>
      <c r="D70" s="1090"/>
      <c r="E70" s="1090"/>
      <c r="F70" s="1152"/>
    </row>
    <row r="71" spans="1:6">
      <c r="A71" s="1091" t="s">
        <v>1089</v>
      </c>
      <c r="B71" s="1092" t="s">
        <v>1090</v>
      </c>
      <c r="C71" s="1093"/>
      <c r="D71" s="1094"/>
      <c r="E71" s="1094"/>
      <c r="F71" s="1153"/>
    </row>
    <row r="72" spans="1:6">
      <c r="A72" s="1071"/>
      <c r="B72" s="1080"/>
      <c r="C72" s="1071"/>
      <c r="D72" s="1095"/>
      <c r="E72" s="1095"/>
      <c r="F72" s="1148"/>
    </row>
    <row r="73" spans="1:6" ht="25.5">
      <c r="A73" s="1079"/>
      <c r="B73" s="1082" t="s">
        <v>1092</v>
      </c>
      <c r="C73" s="1071" t="s">
        <v>1091</v>
      </c>
      <c r="D73" s="1081">
        <v>2</v>
      </c>
      <c r="E73" s="1168"/>
      <c r="F73" s="1148">
        <f>E73*D73</f>
        <v>0</v>
      </c>
    </row>
    <row r="74" spans="1:6">
      <c r="A74" s="1079"/>
      <c r="B74" s="1080" t="s">
        <v>1093</v>
      </c>
      <c r="C74" s="1071" t="s">
        <v>1060</v>
      </c>
      <c r="D74" s="1081">
        <v>295</v>
      </c>
      <c r="E74" s="1168"/>
      <c r="F74" s="1150">
        <f>E74*D74</f>
        <v>0</v>
      </c>
    </row>
    <row r="75" spans="1:6" ht="25.5">
      <c r="A75" s="1079"/>
      <c r="B75" s="1082" t="s">
        <v>1094</v>
      </c>
      <c r="C75" s="1071" t="s">
        <v>1074</v>
      </c>
      <c r="D75" s="1081">
        <v>1</v>
      </c>
      <c r="E75" s="1168"/>
      <c r="F75" s="1150">
        <f>E75*D75</f>
        <v>0</v>
      </c>
    </row>
    <row r="76" spans="1:6">
      <c r="A76" s="1137"/>
      <c r="B76" s="1138"/>
      <c r="C76" s="1133"/>
      <c r="D76" s="1139"/>
      <c r="E76" s="1176"/>
      <c r="F76" s="1164"/>
    </row>
    <row r="77" spans="1:6" ht="13.5" thickBot="1">
      <c r="A77" s="1083"/>
      <c r="B77" s="1084" t="s">
        <v>16</v>
      </c>
      <c r="C77" s="1085"/>
      <c r="D77" s="1086"/>
      <c r="E77" s="1086"/>
      <c r="F77" s="1151">
        <f>SUM(F73:F75)</f>
        <v>0</v>
      </c>
    </row>
    <row r="78" spans="1:6" ht="13.5" thickBot="1">
      <c r="A78" s="1104"/>
      <c r="B78" s="1140"/>
      <c r="C78" s="1105"/>
      <c r="D78" s="1141"/>
      <c r="E78" s="1177"/>
      <c r="F78" s="1166"/>
    </row>
    <row r="79" spans="1:6">
      <c r="A79" s="1091" t="s">
        <v>1095</v>
      </c>
      <c r="B79" s="1092" t="s">
        <v>1096</v>
      </c>
      <c r="C79" s="1093"/>
      <c r="D79" s="1094"/>
      <c r="E79" s="1094"/>
      <c r="F79" s="1153"/>
    </row>
    <row r="80" spans="1:6">
      <c r="A80" s="1071"/>
      <c r="B80" s="1080"/>
      <c r="C80" s="1071"/>
      <c r="D80" s="1095"/>
      <c r="E80" s="1095"/>
      <c r="F80" s="1148"/>
    </row>
    <row r="81" spans="1:6" ht="13.5" thickBot="1">
      <c r="A81" s="1097"/>
      <c r="B81" s="1142" t="s">
        <v>1097</v>
      </c>
      <c r="C81" s="1099"/>
      <c r="D81" s="1100"/>
      <c r="E81" s="1178"/>
      <c r="F81" s="1154">
        <f>(F26+F34+F44+F54+F69+F77)*0.05</f>
        <v>0</v>
      </c>
    </row>
    <row r="82" spans="1:6" ht="14.25" thickTop="1" thickBot="1">
      <c r="A82" s="1083"/>
      <c r="B82" s="1084" t="s">
        <v>16</v>
      </c>
      <c r="C82" s="1085"/>
      <c r="D82" s="1086"/>
      <c r="E82" s="1086"/>
      <c r="F82" s="1151">
        <f>SUM(F81:F81)</f>
        <v>0</v>
      </c>
    </row>
    <row r="83" spans="1:6" ht="13.5" thickBot="1">
      <c r="A83" s="1097"/>
      <c r="B83" s="1142"/>
      <c r="C83" s="1099"/>
      <c r="D83" s="1100"/>
      <c r="E83" s="1100"/>
      <c r="F83" s="1154"/>
    </row>
    <row r="84" spans="1:6" ht="14.25" thickTop="1" thickBot="1">
      <c r="A84" s="1143"/>
      <c r="B84" s="1144" t="s">
        <v>16</v>
      </c>
      <c r="C84" s="1145"/>
      <c r="D84" s="1146"/>
      <c r="E84" s="1146"/>
      <c r="F84" s="1167">
        <f>F26+F34+F44+F54+F69+F77+F82</f>
        <v>0</v>
      </c>
    </row>
    <row r="85" spans="1:6">
      <c r="A85" s="872"/>
      <c r="B85" s="873"/>
      <c r="C85" s="859"/>
      <c r="D85" s="874"/>
      <c r="E85" s="1179"/>
      <c r="F85" s="991"/>
    </row>
  </sheetData>
  <sheetProtection algorithmName="SHA-512" hashValue="6gy7fz2BPPDf8endXgrEy4HFq46zibWDMIs1TylyRGV3kt3GGInt0oQStehm71thuzspQNq10/+zRsH+dpuLdg==" saltValue="G1fHQ1rC6SrtbRguY6+vHw==" spinCount="100000" sheet="1" objects="1" scenarios="1"/>
  <protectedRanges>
    <protectedRange sqref="E17:E82" name="Obseg1"/>
  </protectedRanges>
  <mergeCells count="9">
    <mergeCell ref="B12:E12"/>
    <mergeCell ref="B13:E13"/>
    <mergeCell ref="B14:E14"/>
    <mergeCell ref="B6:E6"/>
    <mergeCell ref="B7:E7"/>
    <mergeCell ref="B8:E8"/>
    <mergeCell ref="B9:E9"/>
    <mergeCell ref="B10:E10"/>
    <mergeCell ref="B11:E11"/>
  </mergeCells>
  <pageMargins left="0.51181102362204722" right="0.15748031496062992" top="0.43307086614173229" bottom="0.39370078740157483" header="0.27559055118110237" footer="0.31496062992125984"/>
  <pageSetup paperSize="9" scale="78" orientation="portrait" r:id="rId1"/>
  <headerFooter>
    <oddHeader>&amp;CMEDGENERACIJSKI CENTER VEZENINE BLED&amp;RPOPIS GOI DEL</oddHeader>
    <oddFooter>&amp;C&amp;A&amp;R&amp;P od &amp;P</oddFooter>
  </headerFooter>
  <rowBreaks count="2" manualBreakCount="2">
    <brk id="34" max="16383" man="1"/>
    <brk id="7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F105"/>
  <sheetViews>
    <sheetView view="pageBreakPreview" zoomScaleNormal="100" zoomScaleSheetLayoutView="100" workbookViewId="0">
      <selection activeCell="D27" sqref="D27:E27"/>
    </sheetView>
  </sheetViews>
  <sheetFormatPr defaultRowHeight="12.75"/>
  <cols>
    <col min="1" max="1" width="4.28515625" style="81" customWidth="1"/>
    <col min="2" max="2" width="48.42578125" style="123" customWidth="1"/>
    <col min="3" max="3" width="4.7109375" style="77" customWidth="1"/>
    <col min="4" max="4" width="9.42578125" style="82" customWidth="1"/>
    <col min="5" max="5" width="11.85546875" style="83" customWidth="1"/>
    <col min="6" max="6" width="12.28515625" style="84" customWidth="1"/>
    <col min="7" max="16384" width="9.140625" style="65"/>
  </cols>
  <sheetData>
    <row r="1" spans="1:6" s="48" customFormat="1">
      <c r="A1" s="68"/>
      <c r="B1" s="124"/>
      <c r="C1" s="54"/>
      <c r="D1" s="69"/>
      <c r="E1" s="56"/>
      <c r="F1" s="70"/>
    </row>
    <row r="2" spans="1:6">
      <c r="A2" s="85" t="s">
        <v>53</v>
      </c>
      <c r="B2" s="121" t="s">
        <v>1101</v>
      </c>
      <c r="C2" s="87"/>
      <c r="D2" s="88"/>
      <c r="E2" s="89"/>
      <c r="F2" s="90"/>
    </row>
    <row r="3" spans="1:6">
      <c r="A3" s="71"/>
      <c r="B3" s="122"/>
      <c r="C3" s="72"/>
      <c r="D3" s="73"/>
      <c r="E3" s="74"/>
      <c r="F3" s="75"/>
    </row>
    <row r="4" spans="1:6">
      <c r="A4" s="140" t="s">
        <v>72</v>
      </c>
      <c r="B4" s="139" t="s">
        <v>1102</v>
      </c>
      <c r="C4" s="128"/>
      <c r="D4" s="127"/>
      <c r="E4" s="127"/>
      <c r="F4" s="127"/>
    </row>
    <row r="5" spans="1:6">
      <c r="A5" s="140"/>
      <c r="B5" s="139"/>
      <c r="C5" s="128"/>
      <c r="D5" s="127"/>
      <c r="E5" s="127"/>
      <c r="F5" s="127"/>
    </row>
    <row r="6" spans="1:6">
      <c r="A6" s="140"/>
      <c r="B6" s="139" t="s">
        <v>1103</v>
      </c>
      <c r="C6" s="128"/>
      <c r="D6" s="127"/>
      <c r="E6" s="127"/>
      <c r="F6" s="127"/>
    </row>
    <row r="7" spans="1:6" ht="67.5" customHeight="1">
      <c r="A7" s="126"/>
      <c r="B7" s="786" t="s">
        <v>1104</v>
      </c>
      <c r="C7" s="787"/>
      <c r="D7" s="787"/>
      <c r="E7" s="787"/>
      <c r="F7" s="127"/>
    </row>
    <row r="8" spans="1:6" ht="30" customHeight="1">
      <c r="A8" s="126"/>
      <c r="B8" s="786" t="s">
        <v>1105</v>
      </c>
      <c r="C8" s="788"/>
      <c r="D8" s="788"/>
      <c r="E8" s="788"/>
      <c r="F8" s="127"/>
    </row>
    <row r="9" spans="1:6" ht="18.75" customHeight="1">
      <c r="A9" s="126"/>
      <c r="B9" s="786" t="s">
        <v>1106</v>
      </c>
      <c r="C9" s="788"/>
      <c r="D9" s="788"/>
      <c r="E9" s="788"/>
      <c r="F9" s="127"/>
    </row>
    <row r="10" spans="1:6" ht="15.75">
      <c r="A10" s="126"/>
      <c r="B10" s="786" t="s">
        <v>1034</v>
      </c>
      <c r="C10" s="788"/>
      <c r="D10" s="788"/>
      <c r="E10" s="788"/>
      <c r="F10" s="127"/>
    </row>
    <row r="11" spans="1:6" ht="27" customHeight="1">
      <c r="A11" s="126"/>
      <c r="B11" s="786" t="s">
        <v>3211</v>
      </c>
      <c r="C11" s="789"/>
      <c r="D11" s="789"/>
      <c r="E11" s="789"/>
      <c r="F11" s="127"/>
    </row>
    <row r="12" spans="1:6" ht="41.25" customHeight="1">
      <c r="A12" s="126"/>
      <c r="B12" s="786" t="s">
        <v>1035</v>
      </c>
      <c r="C12" s="788"/>
      <c r="D12" s="788"/>
      <c r="E12" s="788"/>
      <c r="F12" s="127"/>
    </row>
    <row r="13" spans="1:6" ht="40.5" customHeight="1">
      <c r="A13" s="126"/>
      <c r="B13" s="786" t="s">
        <v>1036</v>
      </c>
      <c r="C13" s="788"/>
      <c r="D13" s="788"/>
      <c r="E13" s="788"/>
      <c r="F13" s="127"/>
    </row>
    <row r="14" spans="1:6" ht="28.5" customHeight="1">
      <c r="A14" s="126"/>
      <c r="B14" s="786" t="s">
        <v>3214</v>
      </c>
      <c r="C14" s="788"/>
      <c r="D14" s="788"/>
      <c r="E14" s="788"/>
      <c r="F14" s="127"/>
    </row>
    <row r="15" spans="1:6" ht="27.75" customHeight="1">
      <c r="A15" s="126"/>
      <c r="B15" s="786" t="s">
        <v>1107</v>
      </c>
      <c r="C15" s="788"/>
      <c r="D15" s="788"/>
      <c r="E15" s="788"/>
      <c r="F15" s="127"/>
    </row>
    <row r="16" spans="1:6" ht="39.75" customHeight="1">
      <c r="A16" s="126"/>
      <c r="B16" s="786" t="s">
        <v>1108</v>
      </c>
      <c r="C16" s="788"/>
      <c r="D16" s="788"/>
      <c r="E16" s="788"/>
      <c r="F16" s="127"/>
    </row>
    <row r="17" spans="1:6" ht="14.25">
      <c r="A17" s="141"/>
      <c r="B17" s="142"/>
      <c r="C17" s="142"/>
      <c r="D17" s="142"/>
      <c r="E17" s="142"/>
      <c r="F17" s="127"/>
    </row>
    <row r="18" spans="1:6" ht="14.25">
      <c r="A18" s="207" t="s">
        <v>1109</v>
      </c>
      <c r="B18" s="785" t="s">
        <v>1110</v>
      </c>
      <c r="C18" s="785"/>
      <c r="D18" s="785"/>
      <c r="E18" s="785"/>
      <c r="F18" s="208"/>
    </row>
    <row r="19" spans="1:6" ht="14.25">
      <c r="A19" s="143"/>
      <c r="B19" s="127"/>
      <c r="C19" s="142"/>
      <c r="D19" s="142"/>
      <c r="E19" s="142"/>
      <c r="F19" s="127"/>
    </row>
    <row r="20" spans="1:6">
      <c r="A20" s="144" t="s">
        <v>1111</v>
      </c>
      <c r="B20" s="145" t="s">
        <v>52</v>
      </c>
      <c r="C20" s="146" t="s">
        <v>1042</v>
      </c>
      <c r="D20" s="147" t="s">
        <v>1043</v>
      </c>
      <c r="E20" s="147" t="s">
        <v>1112</v>
      </c>
      <c r="F20" s="147" t="s">
        <v>1045</v>
      </c>
    </row>
    <row r="21" spans="1:6">
      <c r="A21" s="140"/>
      <c r="B21" s="148"/>
      <c r="C21" s="128"/>
      <c r="D21" s="127"/>
      <c r="E21" s="127"/>
      <c r="F21" s="127"/>
    </row>
    <row r="22" spans="1:6" ht="25.5">
      <c r="A22" s="149" t="s">
        <v>61</v>
      </c>
      <c r="B22" s="150" t="s">
        <v>1113</v>
      </c>
      <c r="C22" s="151" t="s">
        <v>92</v>
      </c>
      <c r="D22" s="152">
        <v>199.98999999999998</v>
      </c>
      <c r="E22" s="153"/>
      <c r="F22" s="153">
        <f>+ROUND((D22*E22),2)</f>
        <v>0</v>
      </c>
    </row>
    <row r="23" spans="1:6">
      <c r="A23" s="149"/>
      <c r="B23" s="150"/>
      <c r="C23" s="127"/>
      <c r="D23" s="127"/>
      <c r="E23" s="127"/>
      <c r="F23" s="127"/>
    </row>
    <row r="24" spans="1:6" ht="38.25">
      <c r="A24" s="149" t="s">
        <v>94</v>
      </c>
      <c r="B24" s="150" t="s">
        <v>1114</v>
      </c>
      <c r="C24" s="154" t="s">
        <v>1074</v>
      </c>
      <c r="D24" s="152">
        <v>31</v>
      </c>
      <c r="E24" s="153"/>
      <c r="F24" s="153">
        <f>+ROUND((D24*E24),2)</f>
        <v>0</v>
      </c>
    </row>
    <row r="25" spans="1:6">
      <c r="A25" s="149"/>
      <c r="B25" s="769"/>
      <c r="C25" s="127"/>
      <c r="D25" s="127"/>
      <c r="E25" s="127"/>
      <c r="F25" s="127"/>
    </row>
    <row r="26" spans="1:6" ht="51">
      <c r="A26" s="149" t="s">
        <v>95</v>
      </c>
      <c r="B26" s="150" t="s">
        <v>1115</v>
      </c>
      <c r="C26" s="128"/>
      <c r="D26" s="153"/>
      <c r="E26" s="153"/>
      <c r="F26" s="153"/>
    </row>
    <row r="27" spans="1:6">
      <c r="A27" s="149"/>
      <c r="B27" s="155" t="s">
        <v>1116</v>
      </c>
      <c r="C27" s="156" t="s">
        <v>1117</v>
      </c>
      <c r="D27" s="153">
        <v>1</v>
      </c>
      <c r="E27" s="153"/>
      <c r="F27" s="153">
        <f>+ROUND((D27*E27),2)</f>
        <v>0</v>
      </c>
    </row>
    <row r="28" spans="1:6">
      <c r="A28" s="149"/>
      <c r="B28" s="155" t="s">
        <v>1118</v>
      </c>
      <c r="C28" s="156" t="s">
        <v>1117</v>
      </c>
      <c r="D28" s="153">
        <v>1</v>
      </c>
      <c r="E28" s="153"/>
      <c r="F28" s="153">
        <f>+ROUND((D28*E28),2)</f>
        <v>0</v>
      </c>
    </row>
    <row r="29" spans="1:6">
      <c r="A29" s="149"/>
      <c r="B29" s="155"/>
      <c r="C29" s="128"/>
      <c r="D29" s="153"/>
      <c r="E29" s="153"/>
      <c r="F29" s="153"/>
    </row>
    <row r="30" spans="1:6" ht="25.5">
      <c r="A30" s="149">
        <v>4</v>
      </c>
      <c r="B30" s="150" t="s">
        <v>1119</v>
      </c>
      <c r="C30" s="128" t="s">
        <v>30</v>
      </c>
      <c r="D30" s="153">
        <v>5</v>
      </c>
      <c r="E30" s="153"/>
      <c r="F30" s="153">
        <f>+ROUND((D30*E30),2)</f>
        <v>0</v>
      </c>
    </row>
    <row r="31" spans="1:6">
      <c r="A31" s="149"/>
      <c r="B31" s="150"/>
      <c r="C31" s="128"/>
      <c r="D31" s="153"/>
      <c r="E31" s="153"/>
      <c r="F31" s="153"/>
    </row>
    <row r="32" spans="1:6" ht="51">
      <c r="A32" s="149">
        <v>5</v>
      </c>
      <c r="B32" s="150" t="s">
        <v>1120</v>
      </c>
      <c r="C32" s="151" t="s">
        <v>62</v>
      </c>
      <c r="D32" s="152">
        <v>291.4545944684553</v>
      </c>
      <c r="E32" s="153"/>
      <c r="F32" s="153">
        <f>+ROUND((D32*E32),2)</f>
        <v>0</v>
      </c>
    </row>
    <row r="33" spans="1:6">
      <c r="A33" s="149"/>
      <c r="B33" s="150"/>
      <c r="C33" s="151"/>
      <c r="D33" s="152"/>
      <c r="E33" s="153"/>
      <c r="F33" s="153"/>
    </row>
    <row r="34" spans="1:6" ht="38.25">
      <c r="A34" s="149">
        <v>6</v>
      </c>
      <c r="B34" s="150" t="s">
        <v>1121</v>
      </c>
      <c r="C34" s="151" t="s">
        <v>62</v>
      </c>
      <c r="D34" s="152">
        <v>5.9480529483358229</v>
      </c>
      <c r="E34" s="153"/>
      <c r="F34" s="153">
        <f>+ROUND((D34*E34),2)</f>
        <v>0</v>
      </c>
    </row>
    <row r="35" spans="1:6">
      <c r="A35" s="149"/>
      <c r="B35" s="150"/>
      <c r="C35" s="128"/>
      <c r="D35" s="152"/>
      <c r="E35" s="153"/>
      <c r="F35" s="153"/>
    </row>
    <row r="36" spans="1:6" ht="25.5">
      <c r="A36" s="149">
        <v>7</v>
      </c>
      <c r="B36" s="150" t="s">
        <v>1122</v>
      </c>
      <c r="C36" s="154" t="s">
        <v>91</v>
      </c>
      <c r="D36" s="157">
        <v>139.99299999999997</v>
      </c>
      <c r="E36" s="158"/>
      <c r="F36" s="158">
        <f>+ROUND((D36*E36),2)</f>
        <v>0</v>
      </c>
    </row>
    <row r="37" spans="1:6">
      <c r="A37" s="149"/>
      <c r="B37" s="150"/>
      <c r="C37" s="154"/>
      <c r="D37" s="157"/>
      <c r="E37" s="158"/>
      <c r="F37" s="158"/>
    </row>
    <row r="38" spans="1:6">
      <c r="A38" s="149">
        <v>8</v>
      </c>
      <c r="B38" s="150" t="s">
        <v>1123</v>
      </c>
      <c r="C38" s="154" t="s">
        <v>91</v>
      </c>
      <c r="D38" s="157">
        <v>499.97499999999997</v>
      </c>
      <c r="E38" s="158"/>
      <c r="F38" s="158">
        <f>+ROUND((D38*E38),2)</f>
        <v>0</v>
      </c>
    </row>
    <row r="39" spans="1:6">
      <c r="A39" s="159"/>
      <c r="B39" s="160"/>
      <c r="C39" s="127"/>
      <c r="D39" s="127"/>
      <c r="E39" s="127"/>
      <c r="F39" s="127"/>
    </row>
    <row r="40" spans="1:6" ht="51">
      <c r="A40" s="161">
        <v>9</v>
      </c>
      <c r="B40" s="162" t="s">
        <v>1124</v>
      </c>
      <c r="C40" s="163" t="s">
        <v>62</v>
      </c>
      <c r="D40" s="164">
        <v>44.446800000000003</v>
      </c>
      <c r="E40" s="165"/>
      <c r="F40" s="165">
        <f>+ROUND((D40*E40),2)</f>
        <v>0</v>
      </c>
    </row>
    <row r="41" spans="1:6">
      <c r="A41" s="161"/>
      <c r="B41" s="162"/>
      <c r="C41" s="163"/>
      <c r="D41" s="164"/>
      <c r="E41" s="165"/>
      <c r="F41" s="165"/>
    </row>
    <row r="42" spans="1:6" ht="51">
      <c r="A42" s="161">
        <v>10</v>
      </c>
      <c r="B42" s="162" t="s">
        <v>1125</v>
      </c>
      <c r="C42" s="163" t="s">
        <v>62</v>
      </c>
      <c r="D42" s="164">
        <v>10.49</v>
      </c>
      <c r="E42" s="165"/>
      <c r="F42" s="165">
        <f>+ROUND((D42*E42),2)</f>
        <v>0</v>
      </c>
    </row>
    <row r="43" spans="1:6">
      <c r="A43" s="166"/>
      <c r="B43" s="167"/>
      <c r="C43" s="168"/>
      <c r="D43" s="169"/>
      <c r="E43" s="170"/>
      <c r="F43" s="170"/>
    </row>
    <row r="44" spans="1:6" ht="25.5">
      <c r="A44" s="161">
        <v>11</v>
      </c>
      <c r="B44" s="171" t="s">
        <v>1126</v>
      </c>
      <c r="C44" s="163" t="s">
        <v>62</v>
      </c>
      <c r="D44" s="164">
        <v>18.9651</v>
      </c>
      <c r="E44" s="165"/>
      <c r="F44" s="165">
        <f>+ROUND((D44*E44),2)</f>
        <v>0</v>
      </c>
    </row>
    <row r="45" spans="1:6">
      <c r="A45" s="161"/>
      <c r="B45" s="171"/>
      <c r="C45" s="163"/>
      <c r="D45" s="164"/>
      <c r="E45" s="165"/>
      <c r="F45" s="165"/>
    </row>
    <row r="46" spans="1:6" ht="38.25">
      <c r="A46" s="149">
        <v>12</v>
      </c>
      <c r="B46" s="150" t="s">
        <v>1127</v>
      </c>
      <c r="C46" s="151" t="s">
        <v>62</v>
      </c>
      <c r="D46" s="152">
        <v>196.19632941679112</v>
      </c>
      <c r="E46" s="153"/>
      <c r="F46" s="165">
        <f>+ROUND((D46*E46),2)</f>
        <v>0</v>
      </c>
    </row>
    <row r="47" spans="1:6">
      <c r="A47" s="161"/>
      <c r="B47" s="171"/>
      <c r="C47" s="163"/>
      <c r="D47" s="164"/>
      <c r="E47" s="165"/>
      <c r="F47" s="165"/>
    </row>
    <row r="48" spans="1:6" ht="38.25">
      <c r="A48" s="149">
        <v>13</v>
      </c>
      <c r="B48" s="150" t="s">
        <v>1128</v>
      </c>
      <c r="C48" s="151" t="s">
        <v>62</v>
      </c>
      <c r="D48" s="153">
        <v>95.258265051664182</v>
      </c>
      <c r="E48" s="153"/>
      <c r="F48" s="153">
        <f>+ROUND((D48*E48),2)</f>
        <v>0</v>
      </c>
    </row>
    <row r="49" spans="1:6">
      <c r="A49" s="149"/>
      <c r="B49" s="162"/>
      <c r="C49" s="172"/>
      <c r="D49" s="173"/>
      <c r="E49" s="174"/>
      <c r="F49" s="174"/>
    </row>
    <row r="50" spans="1:6">
      <c r="A50" s="149"/>
      <c r="B50" s="175" t="s">
        <v>1129</v>
      </c>
      <c r="C50" s="176"/>
      <c r="D50" s="177">
        <v>297.40264741679113</v>
      </c>
      <c r="E50" s="174"/>
      <c r="F50" s="174"/>
    </row>
    <row r="51" spans="1:6" ht="6.75" customHeight="1">
      <c r="A51" s="149"/>
      <c r="B51" s="175"/>
      <c r="C51" s="176"/>
      <c r="D51" s="177"/>
      <c r="E51" s="174"/>
      <c r="F51" s="174"/>
    </row>
    <row r="52" spans="1:6">
      <c r="A52" s="149"/>
      <c r="B52" s="175" t="s">
        <v>1130</v>
      </c>
      <c r="C52" s="176"/>
      <c r="D52" s="177"/>
      <c r="E52" s="174"/>
      <c r="F52" s="174"/>
    </row>
    <row r="53" spans="1:6">
      <c r="A53" s="149"/>
      <c r="B53" s="175" t="s">
        <v>1131</v>
      </c>
      <c r="C53" s="176"/>
      <c r="D53" s="177">
        <v>6.2090180000000004</v>
      </c>
      <c r="E53" s="174"/>
      <c r="F53" s="174"/>
    </row>
    <row r="54" spans="1:6">
      <c r="A54" s="149"/>
      <c r="B54" s="175" t="s">
        <v>1132</v>
      </c>
      <c r="C54" s="176"/>
      <c r="D54" s="177">
        <v>18.9651</v>
      </c>
      <c r="E54" s="174"/>
      <c r="F54" s="174"/>
    </row>
    <row r="55" spans="1:6">
      <c r="A55" s="149"/>
      <c r="B55" s="175" t="s">
        <v>1133</v>
      </c>
      <c r="C55" s="176"/>
      <c r="D55" s="177">
        <v>54.936800000000005</v>
      </c>
      <c r="E55" s="174"/>
      <c r="F55" s="174"/>
    </row>
    <row r="56" spans="1:6">
      <c r="A56" s="149"/>
      <c r="B56" s="175" t="s">
        <v>1134</v>
      </c>
      <c r="C56" s="176"/>
      <c r="D56" s="178">
        <v>21.095399999999998</v>
      </c>
      <c r="E56" s="174"/>
      <c r="F56" s="174"/>
    </row>
    <row r="57" spans="1:6">
      <c r="A57" s="149"/>
      <c r="B57" s="179"/>
      <c r="C57" s="176"/>
      <c r="D57" s="177">
        <v>101.206318</v>
      </c>
      <c r="E57" s="174"/>
      <c r="F57" s="174"/>
    </row>
    <row r="58" spans="1:6">
      <c r="A58" s="161"/>
      <c r="B58" s="171"/>
      <c r="C58" s="180"/>
      <c r="D58" s="181"/>
      <c r="E58" s="165"/>
      <c r="F58" s="165"/>
    </row>
    <row r="59" spans="1:6" ht="25.5">
      <c r="A59" s="161">
        <v>14</v>
      </c>
      <c r="B59" s="171" t="s">
        <v>1135</v>
      </c>
      <c r="C59" s="180"/>
      <c r="D59" s="181"/>
      <c r="E59" s="165"/>
      <c r="F59" s="165"/>
    </row>
    <row r="60" spans="1:6">
      <c r="A60" s="161"/>
      <c r="B60" s="162" t="s">
        <v>1136</v>
      </c>
      <c r="C60" s="180" t="s">
        <v>1054</v>
      </c>
      <c r="D60" s="181">
        <v>26.17</v>
      </c>
      <c r="E60" s="165"/>
      <c r="F60" s="165">
        <f t="shared" ref="F60:F62" si="0">+ROUND((D60*E60),2)</f>
        <v>0</v>
      </c>
    </row>
    <row r="61" spans="1:6">
      <c r="A61" s="161"/>
      <c r="B61" s="162" t="s">
        <v>1137</v>
      </c>
      <c r="C61" s="180" t="s">
        <v>1054</v>
      </c>
      <c r="D61" s="181">
        <v>59.760000000000005</v>
      </c>
      <c r="E61" s="165"/>
      <c r="F61" s="165">
        <f t="shared" si="0"/>
        <v>0</v>
      </c>
    </row>
    <row r="62" spans="1:6">
      <c r="A62" s="161"/>
      <c r="B62" s="162" t="s">
        <v>1138</v>
      </c>
      <c r="C62" s="180" t="s">
        <v>1054</v>
      </c>
      <c r="D62" s="181">
        <v>64.97</v>
      </c>
      <c r="E62" s="165"/>
      <c r="F62" s="165">
        <f t="shared" si="0"/>
        <v>0</v>
      </c>
    </row>
    <row r="63" spans="1:6">
      <c r="A63" s="161"/>
      <c r="B63" s="162" t="s">
        <v>1139</v>
      </c>
      <c r="C63" s="180" t="s">
        <v>1054</v>
      </c>
      <c r="D63" s="181">
        <v>54.28</v>
      </c>
      <c r="E63" s="165"/>
      <c r="F63" s="165">
        <f>+ROUND((D63*E63),2)</f>
        <v>0</v>
      </c>
    </row>
    <row r="64" spans="1:6">
      <c r="A64" s="161"/>
      <c r="B64" s="162"/>
      <c r="C64" s="180"/>
      <c r="D64" s="181"/>
      <c r="E64" s="165"/>
      <c r="F64" s="165"/>
    </row>
    <row r="65" spans="1:6">
      <c r="A65" s="161">
        <v>15</v>
      </c>
      <c r="B65" s="171" t="s">
        <v>1140</v>
      </c>
      <c r="C65" s="180"/>
      <c r="D65" s="181"/>
      <c r="E65" s="165"/>
      <c r="F65" s="165"/>
    </row>
    <row r="66" spans="1:6">
      <c r="A66" s="161"/>
      <c r="B66" s="162" t="s">
        <v>1141</v>
      </c>
      <c r="C66" s="180" t="s">
        <v>1054</v>
      </c>
      <c r="D66" s="181">
        <v>20.98</v>
      </c>
      <c r="E66" s="165"/>
      <c r="F66" s="165">
        <f t="shared" ref="F66" si="1">+ROUND((D66*E66),2)</f>
        <v>0</v>
      </c>
    </row>
    <row r="67" spans="1:6">
      <c r="A67" s="161"/>
      <c r="B67" s="162"/>
      <c r="C67" s="127"/>
      <c r="D67" s="127"/>
      <c r="E67" s="127"/>
      <c r="F67" s="127"/>
    </row>
    <row r="68" spans="1:6" ht="38.25">
      <c r="A68" s="182" t="s">
        <v>1142</v>
      </c>
      <c r="B68" s="183" t="s">
        <v>1143</v>
      </c>
      <c r="C68" s="184" t="s">
        <v>1074</v>
      </c>
      <c r="D68" s="164">
        <v>1</v>
      </c>
      <c r="E68" s="164"/>
      <c r="F68" s="164">
        <f>D68*E68</f>
        <v>0</v>
      </c>
    </row>
    <row r="69" spans="1:6">
      <c r="A69" s="182"/>
      <c r="B69" s="183"/>
      <c r="C69" s="184"/>
      <c r="D69" s="164"/>
      <c r="E69" s="164"/>
      <c r="F69" s="164"/>
    </row>
    <row r="70" spans="1:6" ht="38.25">
      <c r="A70" s="182" t="s">
        <v>1144</v>
      </c>
      <c r="B70" s="183" t="s">
        <v>1145</v>
      </c>
      <c r="C70" s="184" t="s">
        <v>1074</v>
      </c>
      <c r="D70" s="164">
        <v>5</v>
      </c>
      <c r="E70" s="164"/>
      <c r="F70" s="164">
        <f>D70*E70</f>
        <v>0</v>
      </c>
    </row>
    <row r="71" spans="1:6">
      <c r="A71" s="182"/>
      <c r="B71" s="183"/>
      <c r="C71" s="184"/>
      <c r="D71" s="164"/>
      <c r="E71" s="164"/>
      <c r="F71" s="164"/>
    </row>
    <row r="72" spans="1:6" ht="38.25">
      <c r="A72" s="182" t="s">
        <v>1146</v>
      </c>
      <c r="B72" s="183" t="s">
        <v>1147</v>
      </c>
      <c r="C72" s="184" t="s">
        <v>1074</v>
      </c>
      <c r="D72" s="164">
        <v>1</v>
      </c>
      <c r="E72" s="164"/>
      <c r="F72" s="164">
        <f>D72*E72</f>
        <v>0</v>
      </c>
    </row>
    <row r="73" spans="1:6">
      <c r="A73" s="182"/>
      <c r="B73" s="183"/>
      <c r="C73" s="184"/>
      <c r="D73" s="164"/>
      <c r="E73" s="164"/>
      <c r="F73" s="164"/>
    </row>
    <row r="74" spans="1:6" ht="38.25">
      <c r="A74" s="161">
        <v>19</v>
      </c>
      <c r="B74" s="183" t="s">
        <v>1148</v>
      </c>
      <c r="C74" s="180" t="s">
        <v>1074</v>
      </c>
      <c r="D74" s="181">
        <v>2</v>
      </c>
      <c r="E74" s="165"/>
      <c r="F74" s="165">
        <f>+ROUND((D74*E74),2)</f>
        <v>0</v>
      </c>
    </row>
    <row r="75" spans="1:6">
      <c r="A75" s="182"/>
      <c r="B75" s="183"/>
      <c r="C75" s="184"/>
      <c r="D75" s="164"/>
      <c r="E75" s="164"/>
      <c r="F75" s="164"/>
    </row>
    <row r="76" spans="1:6" ht="51">
      <c r="A76" s="161">
        <v>20</v>
      </c>
      <c r="B76" s="162" t="s">
        <v>1149</v>
      </c>
      <c r="C76" s="180" t="s">
        <v>1074</v>
      </c>
      <c r="D76" s="181">
        <v>6</v>
      </c>
      <c r="E76" s="165"/>
      <c r="F76" s="165">
        <f>+ROUND((D76*E76),2)</f>
        <v>0</v>
      </c>
    </row>
    <row r="77" spans="1:6">
      <c r="A77" s="161"/>
      <c r="B77" s="162"/>
      <c r="C77" s="180"/>
      <c r="D77" s="181"/>
      <c r="E77" s="165"/>
      <c r="F77" s="165"/>
    </row>
    <row r="78" spans="1:6" ht="63.75">
      <c r="A78" s="161">
        <v>21</v>
      </c>
      <c r="B78" s="162" t="s">
        <v>1150</v>
      </c>
      <c r="C78" s="180" t="s">
        <v>1074</v>
      </c>
      <c r="D78" s="181">
        <v>3</v>
      </c>
      <c r="E78" s="165"/>
      <c r="F78" s="165">
        <f>+ROUND((D78*E78),2)</f>
        <v>0</v>
      </c>
    </row>
    <row r="79" spans="1:6">
      <c r="A79" s="161"/>
      <c r="B79" s="162"/>
      <c r="C79" s="180"/>
      <c r="D79" s="181"/>
      <c r="E79" s="165"/>
      <c r="F79" s="165"/>
    </row>
    <row r="80" spans="1:6" ht="63.75">
      <c r="A80" s="161">
        <v>22</v>
      </c>
      <c r="B80" s="162" t="s">
        <v>1151</v>
      </c>
      <c r="C80" s="180" t="s">
        <v>1074</v>
      </c>
      <c r="D80" s="181">
        <v>1</v>
      </c>
      <c r="E80" s="165"/>
      <c r="F80" s="165">
        <f>+ROUND((D80*E80),2)</f>
        <v>0</v>
      </c>
    </row>
    <row r="81" spans="1:6">
      <c r="A81" s="161"/>
      <c r="B81" s="162"/>
      <c r="C81" s="127"/>
      <c r="D81" s="127"/>
      <c r="E81" s="127"/>
      <c r="F81" s="127"/>
    </row>
    <row r="82" spans="1:6" ht="89.25">
      <c r="A82" s="161">
        <v>23</v>
      </c>
      <c r="B82" s="162" t="s">
        <v>3212</v>
      </c>
      <c r="C82" s="180" t="s">
        <v>1074</v>
      </c>
      <c r="D82" s="181">
        <v>2</v>
      </c>
      <c r="E82" s="165"/>
      <c r="F82" s="165">
        <f>+ROUND((D82*E82),2)</f>
        <v>0</v>
      </c>
    </row>
    <row r="83" spans="1:6">
      <c r="A83" s="161"/>
      <c r="B83" s="162"/>
      <c r="C83" s="180"/>
      <c r="D83" s="181"/>
      <c r="E83" s="165"/>
      <c r="F83" s="165"/>
    </row>
    <row r="84" spans="1:6" ht="76.5">
      <c r="A84" s="185">
        <v>24</v>
      </c>
      <c r="B84" s="186" t="s">
        <v>1152</v>
      </c>
      <c r="C84" s="187" t="s">
        <v>1074</v>
      </c>
      <c r="D84" s="188">
        <v>1</v>
      </c>
      <c r="E84" s="189"/>
      <c r="F84" s="190">
        <f>+ROUND((D84*E84),2)</f>
        <v>0</v>
      </c>
    </row>
    <row r="85" spans="1:6">
      <c r="A85" s="185"/>
      <c r="B85" s="186"/>
      <c r="C85" s="187"/>
      <c r="D85" s="188"/>
      <c r="E85" s="189"/>
      <c r="F85" s="190"/>
    </row>
    <row r="86" spans="1:6" ht="76.5">
      <c r="A86" s="185">
        <v>25</v>
      </c>
      <c r="B86" s="186" t="s">
        <v>1153</v>
      </c>
      <c r="C86" s="187" t="s">
        <v>1074</v>
      </c>
      <c r="D86" s="188">
        <v>1</v>
      </c>
      <c r="E86" s="189"/>
      <c r="F86" s="190">
        <f>+ROUND((D86*E86),2)</f>
        <v>0</v>
      </c>
    </row>
    <row r="87" spans="1:6">
      <c r="A87" s="185"/>
      <c r="B87" s="186"/>
      <c r="C87" s="187"/>
      <c r="D87" s="188"/>
      <c r="E87" s="189"/>
      <c r="F87" s="190"/>
    </row>
    <row r="88" spans="1:6" ht="25.5">
      <c r="A88" s="161">
        <v>26</v>
      </c>
      <c r="B88" s="191" t="s">
        <v>1154</v>
      </c>
      <c r="C88" s="180" t="s">
        <v>1074</v>
      </c>
      <c r="D88" s="181">
        <v>2</v>
      </c>
      <c r="E88" s="165"/>
      <c r="F88" s="165">
        <f>+ROUND((D88*E88),2)</f>
        <v>0</v>
      </c>
    </row>
    <row r="89" spans="1:6">
      <c r="A89" s="159"/>
      <c r="B89" s="150"/>
      <c r="C89" s="192"/>
      <c r="D89" s="193"/>
      <c r="E89" s="194"/>
      <c r="F89" s="194"/>
    </row>
    <row r="90" spans="1:6" ht="25.5">
      <c r="A90" s="161">
        <v>27</v>
      </c>
      <c r="B90" s="191" t="s">
        <v>1155</v>
      </c>
      <c r="C90" s="180" t="s">
        <v>24</v>
      </c>
      <c r="D90" s="181">
        <v>30</v>
      </c>
      <c r="E90" s="165"/>
      <c r="F90" s="165">
        <f>+ROUND((D90*E90),2)</f>
        <v>0</v>
      </c>
    </row>
    <row r="91" spans="1:6">
      <c r="A91" s="161"/>
      <c r="B91" s="191"/>
      <c r="C91" s="127"/>
      <c r="D91" s="127"/>
      <c r="E91" s="127"/>
      <c r="F91" s="127"/>
    </row>
    <row r="92" spans="1:6" ht="25.5">
      <c r="A92" s="161">
        <v>28</v>
      </c>
      <c r="B92" s="162" t="s">
        <v>1156</v>
      </c>
      <c r="C92" s="163" t="s">
        <v>92</v>
      </c>
      <c r="D92" s="164">
        <v>179.01</v>
      </c>
      <c r="E92" s="165"/>
      <c r="F92" s="165">
        <f>+ROUND((D92*E92),2)</f>
        <v>0</v>
      </c>
    </row>
    <row r="93" spans="1:6">
      <c r="A93" s="161"/>
      <c r="B93" s="195"/>
      <c r="C93" s="127"/>
      <c r="D93" s="127"/>
      <c r="E93" s="127"/>
      <c r="F93" s="127"/>
    </row>
    <row r="94" spans="1:6" ht="25.5">
      <c r="A94" s="161">
        <v>29</v>
      </c>
      <c r="B94" s="195" t="s">
        <v>1157</v>
      </c>
      <c r="C94" s="163" t="s">
        <v>24</v>
      </c>
      <c r="D94" s="164">
        <v>2</v>
      </c>
      <c r="E94" s="165"/>
      <c r="F94" s="165">
        <f>+ROUND((D94*E94),2)</f>
        <v>0</v>
      </c>
    </row>
    <row r="95" spans="1:6">
      <c r="A95" s="161"/>
      <c r="B95" s="162"/>
      <c r="C95" s="127"/>
      <c r="D95" s="127"/>
      <c r="E95" s="127"/>
      <c r="F95" s="127"/>
    </row>
    <row r="96" spans="1:6" ht="25.5">
      <c r="A96" s="161">
        <v>30</v>
      </c>
      <c r="B96" s="162" t="s">
        <v>1158</v>
      </c>
      <c r="C96" s="163" t="s">
        <v>24</v>
      </c>
      <c r="D96" s="164">
        <v>2</v>
      </c>
      <c r="E96" s="165"/>
      <c r="F96" s="165">
        <f>+ROUND((D96*E96),2)</f>
        <v>0</v>
      </c>
    </row>
    <row r="97" spans="1:6">
      <c r="A97" s="161"/>
      <c r="B97" s="162"/>
      <c r="C97" s="163"/>
      <c r="D97" s="164"/>
      <c r="E97" s="165"/>
      <c r="F97" s="165"/>
    </row>
    <row r="98" spans="1:6">
      <c r="A98" s="196">
        <v>31</v>
      </c>
      <c r="B98" s="150" t="s">
        <v>1159</v>
      </c>
      <c r="C98" s="197" t="s">
        <v>92</v>
      </c>
      <c r="D98" s="198">
        <v>179.01</v>
      </c>
      <c r="E98" s="194"/>
      <c r="F98" s="194">
        <f>+ROUND((D98*E98),2)</f>
        <v>0</v>
      </c>
    </row>
    <row r="99" spans="1:6">
      <c r="A99" s="196"/>
      <c r="B99" s="150"/>
      <c r="C99" s="197"/>
      <c r="D99" s="198"/>
      <c r="E99" s="194"/>
      <c r="F99" s="194"/>
    </row>
    <row r="100" spans="1:6" ht="25.5">
      <c r="A100" s="196">
        <v>32</v>
      </c>
      <c r="B100" s="150" t="s">
        <v>1094</v>
      </c>
      <c r="C100" s="197" t="s">
        <v>1074</v>
      </c>
      <c r="D100" s="198">
        <v>1</v>
      </c>
      <c r="E100" s="194"/>
      <c r="F100" s="194">
        <f>+ROUND((D100*E100),2)</f>
        <v>0</v>
      </c>
    </row>
    <row r="101" spans="1:6">
      <c r="A101" s="196"/>
      <c r="B101" s="150"/>
      <c r="C101" s="197"/>
      <c r="D101" s="198"/>
      <c r="E101" s="194"/>
      <c r="F101" s="194"/>
    </row>
    <row r="102" spans="1:6" ht="38.25">
      <c r="A102" s="161">
        <v>33</v>
      </c>
      <c r="B102" s="162" t="s">
        <v>1160</v>
      </c>
      <c r="C102" s="199"/>
      <c r="D102" s="164"/>
      <c r="E102" s="165"/>
      <c r="F102" s="165"/>
    </row>
    <row r="103" spans="1:6">
      <c r="A103" s="161"/>
      <c r="B103" s="162" t="s">
        <v>1161</v>
      </c>
      <c r="C103" s="199"/>
      <c r="D103" s="200"/>
      <c r="E103" s="165"/>
      <c r="F103" s="165">
        <f>SUM(F22:F98)*0.1</f>
        <v>0</v>
      </c>
    </row>
    <row r="104" spans="1:6">
      <c r="A104" s="161"/>
      <c r="B104" s="191"/>
      <c r="C104" s="163"/>
      <c r="D104" s="164"/>
      <c r="E104" s="165"/>
      <c r="F104" s="165"/>
    </row>
    <row r="105" spans="1:6">
      <c r="A105" s="201" t="s">
        <v>1162</v>
      </c>
      <c r="B105" s="202"/>
      <c r="C105" s="203"/>
      <c r="D105" s="204"/>
      <c r="E105" s="205"/>
      <c r="F105" s="206">
        <f>SUM(F22:F103)</f>
        <v>0</v>
      </c>
    </row>
  </sheetData>
  <sheetProtection algorithmName="SHA-512" hashValue="QCkWUZjXu23aHZq1gvTP0Le/fKQfPqNWsDEcyCDyoDCo4T4Un/GsCEE+qYbfpM/jWBrKfrmY7dzeQAGAaPw8Zw==" saltValue="JI/OM9B7xTM2AyNkyzhRgQ==" spinCount="100000" sheet="1" objects="1" scenarios="1"/>
  <protectedRanges>
    <protectedRange sqref="E22:E103" name="Obseg1"/>
  </protectedRanges>
  <mergeCells count="11">
    <mergeCell ref="B18:E18"/>
    <mergeCell ref="B7:E7"/>
    <mergeCell ref="B8:E8"/>
    <mergeCell ref="B9:E9"/>
    <mergeCell ref="B10:E10"/>
    <mergeCell ref="B13:E13"/>
    <mergeCell ref="B14:E14"/>
    <mergeCell ref="B15:E15"/>
    <mergeCell ref="B12:E12"/>
    <mergeCell ref="B16:E16"/>
    <mergeCell ref="B11:E11"/>
  </mergeCells>
  <pageMargins left="0.51181102362204722" right="0.15748031496062992" top="0.43307086614173229" bottom="0.39370078740157483" header="0.27559055118110237" footer="0.31496062992125984"/>
  <pageSetup paperSize="9" scale="78" orientation="portrait" r:id="rId1"/>
  <headerFooter>
    <oddHeader>&amp;CMEDGENERACIJSKI CENTER VEZENINE BLED&amp;RPOPIS GOI DEL</oddHeader>
    <oddFooter>&amp;C&amp;A&amp;R&amp;P od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G151"/>
  <sheetViews>
    <sheetView view="pageBreakPreview" zoomScale="91" zoomScaleNormal="100" zoomScaleSheetLayoutView="91" workbookViewId="0">
      <selection activeCell="G8" sqref="G8:G11"/>
    </sheetView>
  </sheetViews>
  <sheetFormatPr defaultRowHeight="12.75"/>
  <cols>
    <col min="1" max="1" width="4.28515625" style="81" customWidth="1"/>
    <col min="2" max="2" width="48.42578125" style="123" customWidth="1"/>
    <col min="3" max="3" width="4.7109375" style="77" customWidth="1"/>
    <col min="4" max="4" width="9.42578125" style="82" customWidth="1"/>
    <col min="5" max="5" width="11.85546875" style="84" customWidth="1"/>
    <col min="6" max="6" width="12.28515625" style="84" customWidth="1"/>
    <col min="7" max="16384" width="9.140625" style="65"/>
  </cols>
  <sheetData>
    <row r="1" spans="1:7" s="48" customFormat="1">
      <c r="A1" s="68"/>
      <c r="B1" s="124"/>
      <c r="C1" s="54"/>
      <c r="D1" s="69"/>
      <c r="E1" s="70"/>
      <c r="F1" s="70"/>
    </row>
    <row r="2" spans="1:7">
      <c r="A2" s="85" t="s">
        <v>48</v>
      </c>
      <c r="B2" s="121" t="s">
        <v>1163</v>
      </c>
      <c r="C2" s="87"/>
      <c r="D2" s="88"/>
      <c r="E2" s="677"/>
      <c r="F2" s="90"/>
    </row>
    <row r="3" spans="1:7">
      <c r="A3" s="71"/>
      <c r="B3" s="122"/>
      <c r="C3" s="72"/>
      <c r="D3" s="73"/>
      <c r="E3" s="75"/>
      <c r="F3" s="75"/>
    </row>
    <row r="4" spans="1:7">
      <c r="A4" s="212"/>
      <c r="B4" s="213"/>
      <c r="C4" s="214"/>
      <c r="D4" s="678"/>
      <c r="E4" s="679"/>
      <c r="F4" s="680"/>
      <c r="G4" s="680"/>
    </row>
    <row r="5" spans="1:7">
      <c r="A5" s="215" t="s">
        <v>1164</v>
      </c>
      <c r="B5" s="214"/>
      <c r="C5" s="214"/>
      <c r="D5" s="678"/>
      <c r="E5" s="679"/>
      <c r="F5" s="680"/>
      <c r="G5" s="680"/>
    </row>
    <row r="6" spans="1:7">
      <c r="A6" s="215"/>
      <c r="B6" s="216"/>
      <c r="C6" s="214"/>
      <c r="D6" s="678"/>
      <c r="E6" s="679"/>
      <c r="F6" s="680"/>
      <c r="G6" s="680"/>
    </row>
    <row r="7" spans="1:7" ht="12.75" customHeight="1">
      <c r="A7" s="212"/>
      <c r="B7" s="215"/>
      <c r="C7" s="214"/>
      <c r="D7" s="678"/>
      <c r="E7" s="679"/>
      <c r="F7" s="680"/>
      <c r="G7" s="680"/>
    </row>
    <row r="8" spans="1:7">
      <c r="A8" s="212"/>
      <c r="B8" s="217" t="s">
        <v>1165</v>
      </c>
      <c r="C8" s="214"/>
      <c r="D8" s="678"/>
      <c r="E8" s="679"/>
      <c r="F8" s="680"/>
      <c r="G8" s="680">
        <f>G46</f>
        <v>0</v>
      </c>
    </row>
    <row r="9" spans="1:7">
      <c r="A9" s="212"/>
      <c r="B9" s="213" t="s">
        <v>1166</v>
      </c>
      <c r="C9" s="214"/>
      <c r="D9" s="678"/>
      <c r="E9" s="679"/>
      <c r="F9" s="680"/>
      <c r="G9" s="680">
        <f>G95</f>
        <v>0</v>
      </c>
    </row>
    <row r="10" spans="1:7">
      <c r="A10" s="212"/>
      <c r="B10" s="213" t="s">
        <v>1167</v>
      </c>
      <c r="C10" s="214"/>
      <c r="D10" s="678"/>
      <c r="E10" s="679"/>
      <c r="F10" s="680"/>
      <c r="G10" s="680">
        <f>G119</f>
        <v>0</v>
      </c>
    </row>
    <row r="11" spans="1:7">
      <c r="A11" s="212"/>
      <c r="B11" s="213" t="s">
        <v>1168</v>
      </c>
      <c r="C11" s="214"/>
      <c r="D11" s="678"/>
      <c r="E11" s="679"/>
      <c r="F11" s="680"/>
      <c r="G11" s="680">
        <f>G150</f>
        <v>0</v>
      </c>
    </row>
    <row r="12" spans="1:7">
      <c r="A12" s="212"/>
      <c r="B12" s="218" t="s">
        <v>16</v>
      </c>
      <c r="C12" s="219"/>
      <c r="D12" s="681"/>
      <c r="E12" s="682"/>
      <c r="F12" s="683"/>
      <c r="G12" s="683">
        <f>G8+G9+G10+G11</f>
        <v>0</v>
      </c>
    </row>
    <row r="13" spans="1:7">
      <c r="A13" s="212"/>
      <c r="B13" s="213"/>
      <c r="C13" s="214"/>
      <c r="D13" s="678"/>
      <c r="E13" s="679"/>
      <c r="F13" s="680"/>
      <c r="G13" s="680"/>
    </row>
    <row r="14" spans="1:7" ht="342.75" customHeight="1">
      <c r="A14" s="212"/>
      <c r="B14" s="213" t="s">
        <v>1169</v>
      </c>
      <c r="C14" s="214"/>
      <c r="D14" s="678"/>
      <c r="E14" s="679"/>
      <c r="F14" s="680"/>
      <c r="G14" s="680"/>
    </row>
    <row r="15" spans="1:7" ht="89.25">
      <c r="A15" s="212"/>
      <c r="B15" s="222" t="s">
        <v>1170</v>
      </c>
      <c r="C15" s="214"/>
      <c r="D15" s="678"/>
      <c r="E15" s="679"/>
      <c r="F15" s="680"/>
      <c r="G15" s="680"/>
    </row>
    <row r="16" spans="1:7">
      <c r="A16" s="212"/>
      <c r="B16" s="213"/>
      <c r="C16" s="214"/>
      <c r="D16" s="678"/>
      <c r="E16" s="679"/>
      <c r="F16" s="680"/>
      <c r="G16" s="680"/>
    </row>
    <row r="17" spans="1:7">
      <c r="A17" s="223"/>
      <c r="B17" s="224"/>
      <c r="C17" s="224"/>
      <c r="D17" s="684" t="s">
        <v>1171</v>
      </c>
      <c r="E17" s="685" t="s">
        <v>1172</v>
      </c>
      <c r="F17" s="686" t="s">
        <v>1173</v>
      </c>
      <c r="G17" s="686" t="s">
        <v>1174</v>
      </c>
    </row>
    <row r="18" spans="1:7">
      <c r="A18" s="212"/>
      <c r="B18" s="222" t="s">
        <v>1165</v>
      </c>
      <c r="C18" s="214"/>
      <c r="D18" s="631"/>
      <c r="E18" s="687"/>
      <c r="F18" s="688"/>
      <c r="G18" s="688"/>
    </row>
    <row r="19" spans="1:7">
      <c r="A19" s="212"/>
      <c r="B19" s="213"/>
      <c r="C19" s="214"/>
      <c r="D19" s="678"/>
      <c r="E19" s="679"/>
      <c r="F19" s="680"/>
      <c r="G19" s="680"/>
    </row>
    <row r="20" spans="1:7" ht="89.25">
      <c r="A20" s="212" t="s">
        <v>61</v>
      </c>
      <c r="B20" s="213" t="s">
        <v>1175</v>
      </c>
      <c r="C20" s="214"/>
      <c r="D20" s="678" t="s">
        <v>30</v>
      </c>
      <c r="E20" s="679">
        <v>1</v>
      </c>
      <c r="F20" s="689"/>
      <c r="G20" s="680">
        <f>F20*E20</f>
        <v>0</v>
      </c>
    </row>
    <row r="21" spans="1:7">
      <c r="A21" s="212"/>
      <c r="B21" s="213"/>
      <c r="C21" s="214"/>
      <c r="D21" s="678"/>
      <c r="E21" s="679"/>
      <c r="F21" s="680"/>
      <c r="G21" s="680"/>
    </row>
    <row r="22" spans="1:7" ht="38.25">
      <c r="A22" s="212" t="s">
        <v>94</v>
      </c>
      <c r="B22" s="213" t="s">
        <v>1176</v>
      </c>
      <c r="C22" s="214"/>
      <c r="D22" s="678" t="s">
        <v>30</v>
      </c>
      <c r="E22" s="679">
        <v>1</v>
      </c>
      <c r="F22" s="689"/>
      <c r="G22" s="680">
        <f>F22*E22</f>
        <v>0</v>
      </c>
    </row>
    <row r="23" spans="1:7">
      <c r="A23" s="226"/>
      <c r="B23" s="227"/>
      <c r="C23" s="227"/>
      <c r="D23" s="690"/>
      <c r="E23" s="691"/>
      <c r="F23" s="692"/>
      <c r="G23" s="692"/>
    </row>
    <row r="24" spans="1:7" ht="38.25">
      <c r="A24" s="212" t="s">
        <v>95</v>
      </c>
      <c r="B24" s="213" t="s">
        <v>1177</v>
      </c>
      <c r="C24" s="214"/>
      <c r="D24" s="678" t="s">
        <v>30</v>
      </c>
      <c r="E24" s="679">
        <v>1</v>
      </c>
      <c r="F24" s="689"/>
      <c r="G24" s="680">
        <f>F24*E24</f>
        <v>0</v>
      </c>
    </row>
    <row r="25" spans="1:7">
      <c r="A25" s="226"/>
      <c r="B25" s="227"/>
      <c r="C25" s="227"/>
      <c r="D25" s="690"/>
      <c r="E25" s="691"/>
      <c r="F25" s="692"/>
      <c r="G25" s="692"/>
    </row>
    <row r="26" spans="1:7" ht="25.5">
      <c r="A26" s="212" t="s">
        <v>96</v>
      </c>
      <c r="B26" s="213" t="s">
        <v>1178</v>
      </c>
      <c r="C26" s="214"/>
      <c r="D26" s="678" t="s">
        <v>30</v>
      </c>
      <c r="E26" s="679">
        <v>1</v>
      </c>
      <c r="F26" s="689"/>
      <c r="G26" s="680">
        <f>F26*E26</f>
        <v>0</v>
      </c>
    </row>
    <row r="27" spans="1:7">
      <c r="A27" s="226"/>
      <c r="B27" s="227"/>
      <c r="C27" s="227"/>
      <c r="D27" s="690"/>
      <c r="E27" s="691"/>
      <c r="F27" s="692"/>
      <c r="G27" s="692"/>
    </row>
    <row r="28" spans="1:7">
      <c r="A28" s="212" t="s">
        <v>97</v>
      </c>
      <c r="B28" s="213" t="s">
        <v>1179</v>
      </c>
      <c r="C28" s="214"/>
      <c r="D28" s="678" t="s">
        <v>24</v>
      </c>
      <c r="E28" s="679">
        <v>1</v>
      </c>
      <c r="F28" s="689"/>
      <c r="G28" s="680">
        <f>F28*E28</f>
        <v>0</v>
      </c>
    </row>
    <row r="29" spans="1:7">
      <c r="A29" s="226"/>
      <c r="B29" s="227"/>
      <c r="C29" s="227"/>
      <c r="D29" s="690"/>
      <c r="E29" s="691"/>
      <c r="F29" s="692"/>
      <c r="G29" s="692"/>
    </row>
    <row r="30" spans="1:7" ht="63.75">
      <c r="A30" s="226"/>
      <c r="B30" s="210" t="s">
        <v>1180</v>
      </c>
      <c r="C30" s="227"/>
      <c r="D30" s="690"/>
      <c r="E30" s="691"/>
      <c r="F30" s="692"/>
      <c r="G30" s="692"/>
    </row>
    <row r="31" spans="1:7">
      <c r="A31" s="226"/>
      <c r="B31" s="227"/>
      <c r="C31" s="227"/>
      <c r="D31" s="690"/>
      <c r="E31" s="691"/>
      <c r="F31" s="692"/>
      <c r="G31" s="692"/>
    </row>
    <row r="32" spans="1:7" ht="38.25">
      <c r="A32" s="212" t="s">
        <v>98</v>
      </c>
      <c r="B32" s="213" t="s">
        <v>1181</v>
      </c>
      <c r="C32" s="214"/>
      <c r="D32" s="678" t="s">
        <v>30</v>
      </c>
      <c r="E32" s="679">
        <v>1</v>
      </c>
      <c r="F32" s="689"/>
      <c r="G32" s="680">
        <f>F32*E32</f>
        <v>0</v>
      </c>
    </row>
    <row r="33" spans="1:7">
      <c r="A33" s="212"/>
      <c r="B33" s="213"/>
      <c r="C33" s="214"/>
      <c r="D33" s="678"/>
      <c r="E33" s="679"/>
      <c r="F33" s="680"/>
      <c r="G33" s="680"/>
    </row>
    <row r="34" spans="1:7" ht="51">
      <c r="A34" s="212" t="s">
        <v>20</v>
      </c>
      <c r="B34" s="213" t="s">
        <v>1182</v>
      </c>
      <c r="C34" s="214"/>
      <c r="D34" s="678" t="s">
        <v>1054</v>
      </c>
      <c r="E34" s="679">
        <v>32.020000000000003</v>
      </c>
      <c r="F34" s="689"/>
      <c r="G34" s="680">
        <f>F34*E34</f>
        <v>0</v>
      </c>
    </row>
    <row r="35" spans="1:7">
      <c r="A35" s="212"/>
      <c r="B35" s="213"/>
      <c r="C35" s="214"/>
      <c r="D35" s="678"/>
      <c r="E35" s="679"/>
      <c r="F35" s="680"/>
      <c r="G35" s="680"/>
    </row>
    <row r="36" spans="1:7" ht="38.25">
      <c r="A36" s="212" t="s">
        <v>21</v>
      </c>
      <c r="B36" s="213" t="s">
        <v>1183</v>
      </c>
      <c r="C36" s="214"/>
      <c r="D36" s="678" t="s">
        <v>93</v>
      </c>
      <c r="E36" s="679">
        <v>5</v>
      </c>
      <c r="F36" s="689"/>
      <c r="G36" s="680">
        <f>F36*E36</f>
        <v>0</v>
      </c>
    </row>
    <row r="37" spans="1:7">
      <c r="A37" s="212"/>
      <c r="B37" s="213"/>
      <c r="C37" s="214"/>
      <c r="D37" s="678"/>
      <c r="E37" s="679"/>
      <c r="F37" s="680"/>
      <c r="G37" s="680"/>
    </row>
    <row r="38" spans="1:7" ht="63.75">
      <c r="A38" s="212" t="s">
        <v>22</v>
      </c>
      <c r="B38" s="213" t="s">
        <v>1184</v>
      </c>
      <c r="C38" s="214"/>
      <c r="D38" s="678"/>
      <c r="E38" s="679"/>
      <c r="F38" s="680"/>
      <c r="G38" s="680"/>
    </row>
    <row r="39" spans="1:7">
      <c r="A39" s="212"/>
      <c r="B39" s="213" t="s">
        <v>1185</v>
      </c>
      <c r="C39" s="214"/>
      <c r="D39" s="678" t="s">
        <v>93</v>
      </c>
      <c r="E39" s="679">
        <v>2</v>
      </c>
      <c r="F39" s="689"/>
      <c r="G39" s="680">
        <f>F39*E39</f>
        <v>0</v>
      </c>
    </row>
    <row r="40" spans="1:7">
      <c r="A40" s="212"/>
      <c r="B40" s="213" t="s">
        <v>1186</v>
      </c>
      <c r="C40" s="214"/>
      <c r="D40" s="678" t="s">
        <v>93</v>
      </c>
      <c r="E40" s="679">
        <v>2</v>
      </c>
      <c r="F40" s="689"/>
      <c r="G40" s="680">
        <f>F40*E40</f>
        <v>0</v>
      </c>
    </row>
    <row r="41" spans="1:7">
      <c r="A41" s="212"/>
      <c r="B41" s="213"/>
      <c r="C41" s="214"/>
      <c r="D41" s="678"/>
      <c r="E41" s="679"/>
      <c r="F41" s="680"/>
      <c r="G41" s="680"/>
    </row>
    <row r="42" spans="1:7" ht="25.5">
      <c r="A42" s="212" t="s">
        <v>89</v>
      </c>
      <c r="B42" s="213" t="s">
        <v>1187</v>
      </c>
      <c r="C42" s="214"/>
      <c r="D42" s="678" t="s">
        <v>24</v>
      </c>
      <c r="E42" s="679">
        <v>1</v>
      </c>
      <c r="F42" s="689"/>
      <c r="G42" s="680">
        <f>F42*E42</f>
        <v>0</v>
      </c>
    </row>
    <row r="43" spans="1:7">
      <c r="A43" s="212"/>
      <c r="B43" s="213"/>
      <c r="C43" s="214"/>
      <c r="D43" s="678"/>
      <c r="E43" s="679"/>
      <c r="F43" s="680"/>
      <c r="G43" s="680"/>
    </row>
    <row r="44" spans="1:7" ht="76.5">
      <c r="A44" s="212" t="s">
        <v>90</v>
      </c>
      <c r="B44" s="213" t="s">
        <v>1189</v>
      </c>
      <c r="C44" s="214"/>
      <c r="D44" s="678" t="s">
        <v>30</v>
      </c>
      <c r="E44" s="679">
        <v>1</v>
      </c>
      <c r="F44" s="689"/>
      <c r="G44" s="680">
        <f>F44*E44</f>
        <v>0</v>
      </c>
    </row>
    <row r="45" spans="1:7">
      <c r="A45" s="212"/>
      <c r="B45" s="213"/>
      <c r="C45" s="214"/>
      <c r="D45" s="678"/>
      <c r="E45" s="679"/>
      <c r="F45" s="680"/>
      <c r="G45" s="680"/>
    </row>
    <row r="46" spans="1:7" ht="13.5" thickBot="1">
      <c r="A46" s="212"/>
      <c r="B46" s="220" t="s">
        <v>1190</v>
      </c>
      <c r="C46" s="221"/>
      <c r="D46" s="693"/>
      <c r="E46" s="694"/>
      <c r="F46" s="695"/>
      <c r="G46" s="695">
        <f>SUM(G19:G45)</f>
        <v>0</v>
      </c>
    </row>
    <row r="47" spans="1:7" ht="13.5" thickTop="1">
      <c r="A47" s="212"/>
      <c r="B47" s="213"/>
      <c r="C47" s="214"/>
      <c r="D47" s="678"/>
      <c r="E47" s="679"/>
      <c r="F47" s="680"/>
      <c r="G47" s="680"/>
    </row>
    <row r="48" spans="1:7">
      <c r="A48" s="212"/>
      <c r="B48" s="213"/>
      <c r="C48" s="214"/>
      <c r="D48" s="678"/>
      <c r="E48" s="679"/>
      <c r="F48" s="680"/>
      <c r="G48" s="680"/>
    </row>
    <row r="49" spans="1:7">
      <c r="A49" s="212"/>
      <c r="B49" s="222" t="s">
        <v>1166</v>
      </c>
      <c r="C49" s="214"/>
      <c r="D49" s="631"/>
      <c r="E49" s="687"/>
      <c r="F49" s="688"/>
      <c r="G49" s="688"/>
    </row>
    <row r="50" spans="1:7">
      <c r="A50" s="212"/>
      <c r="B50" s="222"/>
      <c r="C50" s="214"/>
      <c r="D50" s="631"/>
      <c r="E50" s="687"/>
      <c r="F50" s="688"/>
      <c r="G50" s="688"/>
    </row>
    <row r="51" spans="1:7" ht="25.5">
      <c r="A51" s="228" t="s">
        <v>1191</v>
      </c>
      <c r="B51" s="229" t="s">
        <v>1192</v>
      </c>
      <c r="C51" s="225"/>
      <c r="D51" s="678" t="s">
        <v>1054</v>
      </c>
      <c r="E51" s="679">
        <v>7</v>
      </c>
      <c r="F51" s="689"/>
      <c r="G51" s="696">
        <f>F51*E51</f>
        <v>0</v>
      </c>
    </row>
    <row r="52" spans="1:7">
      <c r="A52" s="228"/>
      <c r="B52" s="229"/>
      <c r="C52" s="225"/>
      <c r="D52" s="678"/>
      <c r="E52" s="679"/>
      <c r="F52" s="631"/>
      <c r="G52" s="696"/>
    </row>
    <row r="53" spans="1:7" ht="51">
      <c r="A53" s="228" t="s">
        <v>1193</v>
      </c>
      <c r="B53" s="229" t="s">
        <v>1194</v>
      </c>
      <c r="C53" s="225"/>
      <c r="D53" s="678" t="s">
        <v>91</v>
      </c>
      <c r="E53" s="679">
        <v>7</v>
      </c>
      <c r="F53" s="689"/>
      <c r="G53" s="696">
        <f>F53*E53</f>
        <v>0</v>
      </c>
    </row>
    <row r="54" spans="1:7">
      <c r="A54" s="228"/>
      <c r="B54" s="229"/>
      <c r="C54" s="225"/>
      <c r="D54" s="678"/>
      <c r="E54" s="679"/>
      <c r="F54" s="631"/>
      <c r="G54" s="696"/>
    </row>
    <row r="55" spans="1:7" ht="76.5">
      <c r="A55" s="212" t="s">
        <v>1195</v>
      </c>
      <c r="B55" s="213" t="s">
        <v>1196</v>
      </c>
      <c r="C55" s="214"/>
      <c r="D55" s="678"/>
      <c r="E55" s="679"/>
      <c r="F55" s="680"/>
      <c r="G55" s="680"/>
    </row>
    <row r="56" spans="1:7">
      <c r="A56" s="212"/>
      <c r="B56" s="213" t="s">
        <v>1197</v>
      </c>
      <c r="C56" s="214"/>
      <c r="D56" s="678" t="s">
        <v>62</v>
      </c>
      <c r="E56" s="679">
        <v>51.232000000000006</v>
      </c>
      <c r="F56" s="689"/>
      <c r="G56" s="680">
        <f>F56*E56</f>
        <v>0</v>
      </c>
    </row>
    <row r="57" spans="1:7">
      <c r="A57" s="212"/>
      <c r="B57" s="213"/>
      <c r="C57" s="214"/>
      <c r="D57" s="678"/>
      <c r="E57" s="679"/>
      <c r="F57" s="680"/>
      <c r="G57" s="680"/>
    </row>
    <row r="58" spans="1:7" ht="63.75">
      <c r="A58" s="212" t="s">
        <v>896</v>
      </c>
      <c r="B58" s="213" t="s">
        <v>1198</v>
      </c>
      <c r="C58" s="214"/>
      <c r="D58" s="678" t="s">
        <v>62</v>
      </c>
      <c r="E58" s="679">
        <v>15.369600000000002</v>
      </c>
      <c r="F58" s="689"/>
      <c r="G58" s="680">
        <f>F58*E58</f>
        <v>0</v>
      </c>
    </row>
    <row r="59" spans="1:7">
      <c r="A59" s="212"/>
      <c r="B59" s="213"/>
      <c r="C59" s="214"/>
      <c r="D59" s="678"/>
      <c r="E59" s="679"/>
      <c r="F59" s="680"/>
      <c r="G59" s="680"/>
    </row>
    <row r="60" spans="1:7" ht="25.5">
      <c r="A60" s="212" t="s">
        <v>910</v>
      </c>
      <c r="B60" s="213" t="s">
        <v>1199</v>
      </c>
      <c r="C60" s="214"/>
      <c r="D60" s="678" t="s">
        <v>91</v>
      </c>
      <c r="E60" s="679">
        <v>15.92</v>
      </c>
      <c r="F60" s="689"/>
      <c r="G60" s="680">
        <f>F60*E60</f>
        <v>0</v>
      </c>
    </row>
    <row r="61" spans="1:7">
      <c r="A61" s="212"/>
      <c r="B61" s="213"/>
      <c r="C61" s="214"/>
      <c r="D61" s="678"/>
      <c r="E61" s="679"/>
      <c r="F61" s="680"/>
      <c r="G61" s="680"/>
    </row>
    <row r="62" spans="1:7" ht="51">
      <c r="A62" s="212" t="s">
        <v>961</v>
      </c>
      <c r="B62" s="213" t="s">
        <v>1200</v>
      </c>
      <c r="C62" s="214"/>
      <c r="D62" s="678" t="s">
        <v>91</v>
      </c>
      <c r="E62" s="679">
        <v>63.68</v>
      </c>
      <c r="F62" s="689"/>
      <c r="G62" s="680">
        <f>F62*E62</f>
        <v>0</v>
      </c>
    </row>
    <row r="63" spans="1:7">
      <c r="A63" s="212"/>
      <c r="B63" s="213"/>
      <c r="C63" s="214"/>
      <c r="D63" s="678"/>
      <c r="E63" s="679"/>
      <c r="F63" s="680"/>
      <c r="G63" s="680"/>
    </row>
    <row r="64" spans="1:7" ht="76.5">
      <c r="A64" s="212" t="s">
        <v>1201</v>
      </c>
      <c r="B64" s="213" t="s">
        <v>1202</v>
      </c>
      <c r="C64" s="214"/>
      <c r="D64" s="678" t="s">
        <v>62</v>
      </c>
      <c r="E64" s="679">
        <v>11.207000000000001</v>
      </c>
      <c r="F64" s="689"/>
      <c r="G64" s="680">
        <f>F64*E64</f>
        <v>0</v>
      </c>
    </row>
    <row r="65" spans="1:7">
      <c r="A65" s="212"/>
      <c r="B65" s="213"/>
      <c r="C65" s="214"/>
      <c r="D65" s="678"/>
      <c r="E65" s="679"/>
      <c r="F65" s="680"/>
      <c r="G65" s="680"/>
    </row>
    <row r="66" spans="1:7" ht="25.5">
      <c r="A66" s="212" t="s">
        <v>1203</v>
      </c>
      <c r="B66" s="213" t="s">
        <v>1204</v>
      </c>
      <c r="C66" s="214"/>
      <c r="D66" s="678" t="s">
        <v>62</v>
      </c>
      <c r="E66" s="679">
        <v>35.862400000000001</v>
      </c>
      <c r="F66" s="689"/>
      <c r="G66" s="680">
        <f>F66*E66</f>
        <v>0</v>
      </c>
    </row>
    <row r="67" spans="1:7">
      <c r="A67" s="212"/>
      <c r="B67" s="213"/>
      <c r="C67" s="214"/>
      <c r="D67" s="678"/>
      <c r="E67" s="679"/>
      <c r="F67" s="680"/>
      <c r="G67" s="680"/>
    </row>
    <row r="68" spans="1:7" ht="76.5">
      <c r="A68" s="212" t="s">
        <v>1205</v>
      </c>
      <c r="B68" s="213" t="s">
        <v>1206</v>
      </c>
      <c r="C68" s="214"/>
      <c r="D68" s="678" t="s">
        <v>62</v>
      </c>
      <c r="E68" s="679">
        <v>1.75</v>
      </c>
      <c r="F68" s="689"/>
      <c r="G68" s="680">
        <f>F68*E68</f>
        <v>0</v>
      </c>
    </row>
    <row r="69" spans="1:7">
      <c r="A69" s="212"/>
      <c r="B69" s="213"/>
      <c r="C69" s="214"/>
      <c r="D69" s="678"/>
      <c r="E69" s="679"/>
      <c r="F69" s="680"/>
      <c r="G69" s="680"/>
    </row>
    <row r="70" spans="1:7" ht="63.75">
      <c r="A70" s="212" t="s">
        <v>1207</v>
      </c>
      <c r="B70" s="213" t="s">
        <v>1208</v>
      </c>
      <c r="C70" s="214"/>
      <c r="D70" s="678" t="s">
        <v>62</v>
      </c>
      <c r="E70" s="679">
        <v>2.2090008300000048</v>
      </c>
      <c r="F70" s="689"/>
      <c r="G70" s="680">
        <f>F70*E70</f>
        <v>0</v>
      </c>
    </row>
    <row r="71" spans="1:7">
      <c r="A71" s="212"/>
      <c r="B71" s="213"/>
      <c r="C71" s="214"/>
      <c r="D71" s="678"/>
      <c r="E71" s="679"/>
      <c r="F71" s="680"/>
      <c r="G71" s="680"/>
    </row>
    <row r="72" spans="1:7" ht="140.25">
      <c r="A72" s="212" t="s">
        <v>1209</v>
      </c>
      <c r="B72" s="213" t="s">
        <v>1210</v>
      </c>
      <c r="C72" s="214"/>
      <c r="D72" s="678" t="s">
        <v>30</v>
      </c>
      <c r="E72" s="679">
        <v>1</v>
      </c>
      <c r="F72" s="689"/>
      <c r="G72" s="680">
        <f>F72*E72</f>
        <v>0</v>
      </c>
    </row>
    <row r="73" spans="1:7">
      <c r="A73" s="212"/>
      <c r="B73" s="213"/>
      <c r="C73" s="214"/>
      <c r="D73" s="678"/>
      <c r="E73" s="679"/>
      <c r="F73" s="680"/>
      <c r="G73" s="680"/>
    </row>
    <row r="74" spans="1:7" ht="25.5">
      <c r="A74" s="212" t="s">
        <v>1211</v>
      </c>
      <c r="B74" s="213" t="s">
        <v>1212</v>
      </c>
      <c r="C74" s="214"/>
      <c r="D74" s="678" t="s">
        <v>1054</v>
      </c>
      <c r="E74" s="679">
        <v>32.020000000000003</v>
      </c>
      <c r="F74" s="697"/>
      <c r="G74" s="680">
        <f>E74*F74</f>
        <v>0</v>
      </c>
    </row>
    <row r="75" spans="1:7">
      <c r="A75" s="212"/>
      <c r="B75" s="213"/>
      <c r="C75" s="214"/>
      <c r="D75" s="678"/>
      <c r="E75" s="679"/>
      <c r="F75" s="680"/>
      <c r="G75" s="680"/>
    </row>
    <row r="76" spans="1:7" ht="38.25">
      <c r="A76" s="212" t="s">
        <v>1213</v>
      </c>
      <c r="B76" s="213" t="s">
        <v>1214</v>
      </c>
      <c r="C76" s="214"/>
      <c r="D76" s="678" t="s">
        <v>93</v>
      </c>
      <c r="E76" s="679">
        <v>1</v>
      </c>
      <c r="F76" s="689"/>
      <c r="G76" s="680">
        <f>E76*F76</f>
        <v>0</v>
      </c>
    </row>
    <row r="77" spans="1:7">
      <c r="A77" s="212"/>
      <c r="B77" s="213"/>
      <c r="C77" s="214"/>
      <c r="D77" s="678"/>
      <c r="E77" s="679"/>
      <c r="F77" s="680"/>
      <c r="G77" s="680"/>
    </row>
    <row r="78" spans="1:7" ht="25.5">
      <c r="A78" s="228"/>
      <c r="B78" s="230" t="s">
        <v>1215</v>
      </c>
      <c r="C78" s="225"/>
      <c r="D78" s="678"/>
      <c r="E78" s="679"/>
      <c r="F78" s="698"/>
      <c r="G78" s="696"/>
    </row>
    <row r="79" spans="1:7">
      <c r="A79" s="228"/>
      <c r="B79" s="229"/>
      <c r="C79" s="225"/>
      <c r="D79" s="678"/>
      <c r="E79" s="679"/>
      <c r="F79" s="698"/>
      <c r="G79" s="696"/>
    </row>
    <row r="80" spans="1:7" ht="25.5">
      <c r="A80" s="228" t="s">
        <v>1216</v>
      </c>
      <c r="B80" s="229" t="s">
        <v>1217</v>
      </c>
      <c r="C80" s="225"/>
      <c r="D80" s="678" t="s">
        <v>91</v>
      </c>
      <c r="E80" s="679">
        <v>7</v>
      </c>
      <c r="F80" s="689"/>
      <c r="G80" s="696">
        <f>F80*E80</f>
        <v>0</v>
      </c>
    </row>
    <row r="81" spans="1:7">
      <c r="A81" s="228"/>
      <c r="B81" s="229"/>
      <c r="C81" s="225"/>
      <c r="D81" s="678"/>
      <c r="E81" s="679"/>
      <c r="F81" s="698"/>
      <c r="G81" s="696"/>
    </row>
    <row r="82" spans="1:7" ht="51">
      <c r="A82" s="228" t="s">
        <v>1218</v>
      </c>
      <c r="B82" s="229" t="s">
        <v>1219</v>
      </c>
      <c r="C82" s="225"/>
      <c r="D82" s="678" t="s">
        <v>91</v>
      </c>
      <c r="E82" s="679">
        <v>7</v>
      </c>
      <c r="F82" s="689"/>
      <c r="G82" s="696">
        <f>F82*E82</f>
        <v>0</v>
      </c>
    </row>
    <row r="83" spans="1:7">
      <c r="A83" s="228"/>
      <c r="B83" s="229"/>
      <c r="C83" s="225"/>
      <c r="D83" s="678"/>
      <c r="E83" s="679"/>
      <c r="F83" s="698"/>
      <c r="G83" s="696"/>
    </row>
    <row r="84" spans="1:7" ht="51">
      <c r="A84" s="228" t="s">
        <v>1220</v>
      </c>
      <c r="B84" s="229" t="s">
        <v>1221</v>
      </c>
      <c r="C84" s="225"/>
      <c r="D84" s="678" t="s">
        <v>91</v>
      </c>
      <c r="E84" s="679">
        <v>7</v>
      </c>
      <c r="F84" s="689"/>
      <c r="G84" s="696">
        <f>F84*E84</f>
        <v>0</v>
      </c>
    </row>
    <row r="85" spans="1:7">
      <c r="A85" s="228"/>
      <c r="B85" s="229"/>
      <c r="C85" s="225"/>
      <c r="D85" s="678"/>
      <c r="E85" s="679"/>
      <c r="F85" s="698"/>
      <c r="G85" s="696"/>
    </row>
    <row r="86" spans="1:7" ht="25.5">
      <c r="A86" s="228" t="s">
        <v>1222</v>
      </c>
      <c r="B86" s="229" t="s">
        <v>1223</v>
      </c>
      <c r="C86" s="225"/>
      <c r="D86" s="678" t="s">
        <v>93</v>
      </c>
      <c r="E86" s="679">
        <v>1</v>
      </c>
      <c r="F86" s="689"/>
      <c r="G86" s="696">
        <f>F86*E86</f>
        <v>0</v>
      </c>
    </row>
    <row r="87" spans="1:7">
      <c r="A87" s="228"/>
      <c r="B87" s="229"/>
      <c r="C87" s="225"/>
      <c r="D87" s="678"/>
      <c r="E87" s="679"/>
      <c r="F87" s="698"/>
      <c r="G87" s="696"/>
    </row>
    <row r="88" spans="1:7">
      <c r="A88" s="228" t="s">
        <v>1224</v>
      </c>
      <c r="B88" s="229" t="s">
        <v>1225</v>
      </c>
      <c r="C88" s="225"/>
      <c r="D88" s="678" t="s">
        <v>1054</v>
      </c>
      <c r="E88" s="679">
        <v>7</v>
      </c>
      <c r="F88" s="689"/>
      <c r="G88" s="696">
        <f>F88*E88</f>
        <v>0</v>
      </c>
    </row>
    <row r="89" spans="1:7">
      <c r="A89" s="228"/>
      <c r="B89" s="229"/>
      <c r="C89" s="225"/>
      <c r="D89" s="678"/>
      <c r="E89" s="679"/>
      <c r="F89" s="698"/>
      <c r="G89" s="696"/>
    </row>
    <row r="90" spans="1:7" ht="76.5">
      <c r="A90" s="228" t="s">
        <v>1226</v>
      </c>
      <c r="B90" s="229" t="s">
        <v>1227</v>
      </c>
      <c r="C90" s="225"/>
      <c r="D90" s="678" t="s">
        <v>93</v>
      </c>
      <c r="E90" s="679">
        <v>1</v>
      </c>
      <c r="F90" s="689"/>
      <c r="G90" s="696">
        <f>F90*E90</f>
        <v>0</v>
      </c>
    </row>
    <row r="91" spans="1:7">
      <c r="A91" s="212"/>
      <c r="B91" s="213"/>
      <c r="C91" s="214"/>
      <c r="D91" s="678"/>
      <c r="E91" s="679"/>
      <c r="F91" s="680"/>
      <c r="G91" s="680"/>
    </row>
    <row r="92" spans="1:7">
      <c r="A92" s="212" t="s">
        <v>1228</v>
      </c>
      <c r="B92" s="229" t="s">
        <v>1229</v>
      </c>
      <c r="C92" s="214"/>
      <c r="D92" s="699">
        <v>0.05</v>
      </c>
      <c r="E92" s="679"/>
      <c r="F92" s="680"/>
      <c r="G92" s="680">
        <f>SUM(G49:G90)*0.05</f>
        <v>0</v>
      </c>
    </row>
    <row r="93" spans="1:7">
      <c r="A93" s="212"/>
      <c r="B93" s="214"/>
      <c r="C93" s="214"/>
      <c r="D93" s="631"/>
      <c r="E93" s="687"/>
      <c r="F93" s="688"/>
      <c r="G93" s="688"/>
    </row>
    <row r="94" spans="1:7">
      <c r="A94" s="212"/>
      <c r="B94" s="213"/>
      <c r="C94" s="214"/>
      <c r="D94" s="678"/>
      <c r="E94" s="679"/>
      <c r="F94" s="680"/>
      <c r="G94" s="680"/>
    </row>
    <row r="95" spans="1:7" ht="13.5" thickBot="1">
      <c r="A95" s="212"/>
      <c r="B95" s="220" t="s">
        <v>1230</v>
      </c>
      <c r="C95" s="221"/>
      <c r="D95" s="693"/>
      <c r="E95" s="694"/>
      <c r="F95" s="695"/>
      <c r="G95" s="695">
        <f>SUM(G50:G93)</f>
        <v>0</v>
      </c>
    </row>
    <row r="96" spans="1:7" ht="13.5" thickTop="1">
      <c r="A96" s="212"/>
      <c r="B96" s="213"/>
      <c r="C96" s="214"/>
      <c r="D96" s="678"/>
      <c r="E96" s="679"/>
      <c r="F96" s="680"/>
      <c r="G96" s="680"/>
    </row>
    <row r="97" spans="1:7">
      <c r="A97" s="212"/>
      <c r="B97" s="222" t="s">
        <v>1167</v>
      </c>
      <c r="C97" s="214"/>
      <c r="D97" s="678"/>
      <c r="E97" s="679"/>
      <c r="F97" s="680"/>
      <c r="G97" s="680"/>
    </row>
    <row r="98" spans="1:7">
      <c r="A98" s="212"/>
      <c r="B98" s="213"/>
      <c r="C98" s="214"/>
      <c r="D98" s="678"/>
      <c r="E98" s="679"/>
      <c r="F98" s="680"/>
      <c r="G98" s="680"/>
    </row>
    <row r="99" spans="1:7" ht="25.5">
      <c r="A99" s="212" t="s">
        <v>1231</v>
      </c>
      <c r="B99" s="213" t="s">
        <v>1232</v>
      </c>
      <c r="C99" s="214"/>
      <c r="D99" s="678" t="s">
        <v>30</v>
      </c>
      <c r="E99" s="679">
        <v>1</v>
      </c>
      <c r="F99" s="689"/>
      <c r="G99" s="680">
        <f>F99*E99</f>
        <v>0</v>
      </c>
    </row>
    <row r="100" spans="1:7">
      <c r="A100" s="212"/>
      <c r="B100" s="213"/>
      <c r="C100" s="214"/>
      <c r="D100" s="678"/>
      <c r="E100" s="679"/>
      <c r="F100" s="680"/>
      <c r="G100" s="680"/>
    </row>
    <row r="101" spans="1:7" ht="38.25">
      <c r="A101" s="212" t="s">
        <v>1233</v>
      </c>
      <c r="B101" s="213" t="s">
        <v>1234</v>
      </c>
      <c r="C101" s="214"/>
      <c r="D101" s="678" t="s">
        <v>1054</v>
      </c>
      <c r="E101" s="679">
        <v>31.84</v>
      </c>
      <c r="F101" s="689"/>
      <c r="G101" s="680">
        <f>F101*E101</f>
        <v>0</v>
      </c>
    </row>
    <row r="102" spans="1:7">
      <c r="A102" s="212"/>
      <c r="B102" s="213"/>
      <c r="C102" s="214"/>
      <c r="D102" s="678"/>
      <c r="E102" s="679"/>
      <c r="F102" s="680"/>
      <c r="G102" s="680"/>
    </row>
    <row r="103" spans="1:7" ht="25.5">
      <c r="A103" s="212" t="s">
        <v>1235</v>
      </c>
      <c r="B103" s="213" t="s">
        <v>1236</v>
      </c>
      <c r="C103" s="214"/>
      <c r="D103" s="678" t="s">
        <v>1054</v>
      </c>
      <c r="E103" s="679">
        <v>9.4600000000000009</v>
      </c>
      <c r="F103" s="689"/>
      <c r="G103" s="680">
        <f>F103*E103</f>
        <v>0</v>
      </c>
    </row>
    <row r="104" spans="1:7">
      <c r="A104" s="212"/>
      <c r="B104" s="213"/>
      <c r="C104" s="214"/>
      <c r="D104" s="678"/>
      <c r="E104" s="679"/>
      <c r="F104" s="698"/>
      <c r="G104" s="680"/>
    </row>
    <row r="105" spans="1:7" ht="25.5">
      <c r="A105" s="212" t="s">
        <v>1237</v>
      </c>
      <c r="B105" s="213" t="s">
        <v>1238</v>
      </c>
      <c r="C105" s="214"/>
      <c r="D105" s="678" t="s">
        <v>1054</v>
      </c>
      <c r="E105" s="679">
        <v>22.38</v>
      </c>
      <c r="F105" s="689"/>
      <c r="G105" s="680">
        <f>F105*E105</f>
        <v>0</v>
      </c>
    </row>
    <row r="106" spans="1:7">
      <c r="A106" s="212"/>
      <c r="B106" s="213"/>
      <c r="C106" s="214"/>
      <c r="D106" s="678"/>
      <c r="E106" s="679"/>
      <c r="F106" s="680"/>
      <c r="G106" s="680"/>
    </row>
    <row r="107" spans="1:7" ht="38.25">
      <c r="A107" s="228" t="s">
        <v>1239</v>
      </c>
      <c r="B107" s="229" t="s">
        <v>1240</v>
      </c>
      <c r="C107" s="225"/>
      <c r="D107" s="678" t="s">
        <v>93</v>
      </c>
      <c r="E107" s="679">
        <v>1</v>
      </c>
      <c r="F107" s="689"/>
      <c r="G107" s="696">
        <f>F107*E107</f>
        <v>0</v>
      </c>
    </row>
    <row r="108" spans="1:7">
      <c r="A108" s="212"/>
      <c r="B108" s="213"/>
      <c r="C108" s="214"/>
      <c r="D108" s="678"/>
      <c r="E108" s="679"/>
      <c r="F108" s="680"/>
      <c r="G108" s="680"/>
    </row>
    <row r="109" spans="1:7" ht="25.5">
      <c r="A109" s="212" t="s">
        <v>1241</v>
      </c>
      <c r="B109" s="213" t="s">
        <v>1242</v>
      </c>
      <c r="C109" s="214"/>
      <c r="D109" s="678" t="s">
        <v>30</v>
      </c>
      <c r="E109" s="679">
        <v>1</v>
      </c>
      <c r="F109" s="689"/>
      <c r="G109" s="680">
        <f>F109*E109</f>
        <v>0</v>
      </c>
    </row>
    <row r="110" spans="1:7">
      <c r="A110" s="212"/>
      <c r="B110" s="213"/>
      <c r="C110" s="214"/>
      <c r="D110" s="678"/>
      <c r="E110" s="679"/>
      <c r="F110" s="680"/>
      <c r="G110" s="680"/>
    </row>
    <row r="111" spans="1:7" ht="38.25">
      <c r="A111" s="212" t="s">
        <v>1243</v>
      </c>
      <c r="B111" s="213" t="s">
        <v>1244</v>
      </c>
      <c r="C111" s="214"/>
      <c r="D111" s="678" t="s">
        <v>93</v>
      </c>
      <c r="E111" s="679">
        <v>1</v>
      </c>
      <c r="F111" s="689"/>
      <c r="G111" s="680">
        <f>F111*E111</f>
        <v>0</v>
      </c>
    </row>
    <row r="112" spans="1:7">
      <c r="A112" s="212"/>
      <c r="B112" s="213"/>
      <c r="C112" s="214"/>
      <c r="D112" s="678"/>
      <c r="E112" s="679"/>
      <c r="F112" s="680"/>
      <c r="G112" s="680"/>
    </row>
    <row r="113" spans="1:7" ht="51">
      <c r="A113" s="212" t="s">
        <v>1245</v>
      </c>
      <c r="B113" s="213" t="s">
        <v>1246</v>
      </c>
      <c r="C113" s="214"/>
      <c r="D113" s="678" t="s">
        <v>30</v>
      </c>
      <c r="E113" s="679">
        <v>1</v>
      </c>
      <c r="F113" s="689"/>
      <c r="G113" s="680">
        <f>F113*E113</f>
        <v>0</v>
      </c>
    </row>
    <row r="114" spans="1:7">
      <c r="A114" s="212"/>
      <c r="B114" s="213"/>
      <c r="C114" s="214"/>
      <c r="D114" s="678"/>
      <c r="E114" s="679"/>
      <c r="F114" s="680"/>
      <c r="G114" s="680"/>
    </row>
    <row r="115" spans="1:7" ht="25.5">
      <c r="A115" s="212" t="s">
        <v>1247</v>
      </c>
      <c r="B115" s="213" t="s">
        <v>1248</v>
      </c>
      <c r="C115" s="214"/>
      <c r="D115" s="678" t="s">
        <v>30</v>
      </c>
      <c r="E115" s="679">
        <v>1</v>
      </c>
      <c r="F115" s="689"/>
      <c r="G115" s="680">
        <f>F115*E115</f>
        <v>0</v>
      </c>
    </row>
    <row r="116" spans="1:7">
      <c r="A116" s="212"/>
      <c r="B116" s="213"/>
      <c r="C116" s="214"/>
      <c r="D116" s="678"/>
      <c r="E116" s="679"/>
      <c r="F116" s="680"/>
      <c r="G116" s="680"/>
    </row>
    <row r="117" spans="1:7">
      <c r="A117" s="212" t="s">
        <v>1249</v>
      </c>
      <c r="B117" s="229" t="s">
        <v>1250</v>
      </c>
      <c r="C117" s="214"/>
      <c r="D117" s="699">
        <v>0.05</v>
      </c>
      <c r="E117" s="679"/>
      <c r="F117" s="680"/>
      <c r="G117" s="680">
        <f>SUM(G99:G115)*0.05</f>
        <v>0</v>
      </c>
    </row>
    <row r="118" spans="1:7">
      <c r="A118" s="212"/>
      <c r="B118" s="213"/>
      <c r="C118" s="214"/>
      <c r="D118" s="678"/>
      <c r="E118" s="679"/>
      <c r="F118" s="680"/>
      <c r="G118" s="680"/>
    </row>
    <row r="119" spans="1:7" ht="13.5" thickBot="1">
      <c r="A119" s="212"/>
      <c r="B119" s="220" t="s">
        <v>1251</v>
      </c>
      <c r="C119" s="221"/>
      <c r="D119" s="693"/>
      <c r="E119" s="694"/>
      <c r="F119" s="695"/>
      <c r="G119" s="695">
        <f>SUM(G99:G117)</f>
        <v>0</v>
      </c>
    </row>
    <row r="120" spans="1:7" ht="13.5" thickTop="1">
      <c r="A120" s="212"/>
      <c r="B120" s="213"/>
      <c r="C120" s="214"/>
      <c r="D120" s="678"/>
      <c r="E120" s="679"/>
      <c r="F120" s="680"/>
      <c r="G120" s="680"/>
    </row>
    <row r="121" spans="1:7">
      <c r="A121" s="231"/>
      <c r="B121" s="118" t="s">
        <v>1168</v>
      </c>
      <c r="C121" s="232"/>
      <c r="D121" s="700"/>
      <c r="E121" s="701"/>
      <c r="F121" s="702"/>
      <c r="G121" s="702"/>
    </row>
    <row r="122" spans="1:7">
      <c r="A122" s="212"/>
      <c r="B122" s="213"/>
      <c r="C122" s="214"/>
      <c r="D122" s="678"/>
      <c r="E122" s="679"/>
      <c r="F122" s="680"/>
      <c r="G122" s="680"/>
    </row>
    <row r="123" spans="1:7" ht="51">
      <c r="A123" s="212" t="s">
        <v>1252</v>
      </c>
      <c r="B123" s="213" t="s">
        <v>1253</v>
      </c>
      <c r="C123" s="214"/>
      <c r="D123" s="678"/>
      <c r="E123" s="679"/>
      <c r="F123" s="680"/>
      <c r="G123" s="680"/>
    </row>
    <row r="124" spans="1:7">
      <c r="A124" s="212"/>
      <c r="B124" s="211" t="s">
        <v>1254</v>
      </c>
      <c r="C124" s="214"/>
      <c r="D124" s="678" t="s">
        <v>1054</v>
      </c>
      <c r="E124" s="679">
        <v>22.38</v>
      </c>
      <c r="F124" s="689"/>
      <c r="G124" s="680">
        <f>F124*E124</f>
        <v>0</v>
      </c>
    </row>
    <row r="125" spans="1:7">
      <c r="A125" s="212"/>
      <c r="B125" s="211" t="s">
        <v>1255</v>
      </c>
      <c r="C125" s="214"/>
      <c r="D125" s="678" t="s">
        <v>1054</v>
      </c>
      <c r="E125" s="679">
        <v>9.4600000000000009</v>
      </c>
      <c r="F125" s="689"/>
      <c r="G125" s="680">
        <f>F125*E125</f>
        <v>0</v>
      </c>
    </row>
    <row r="126" spans="1:7" ht="25.5">
      <c r="A126" s="212"/>
      <c r="B126" s="211" t="s">
        <v>1256</v>
      </c>
      <c r="C126" s="214"/>
      <c r="D126" s="678" t="s">
        <v>1054</v>
      </c>
      <c r="E126" s="679">
        <v>31.84</v>
      </c>
      <c r="F126" s="689"/>
      <c r="G126" s="680">
        <f>F126*E126</f>
        <v>0</v>
      </c>
    </row>
    <row r="127" spans="1:7">
      <c r="A127" s="212"/>
      <c r="B127" s="213"/>
      <c r="C127" s="214"/>
      <c r="D127" s="678"/>
      <c r="E127" s="679"/>
      <c r="F127" s="680"/>
      <c r="G127" s="680"/>
    </row>
    <row r="128" spans="1:7" ht="25.5">
      <c r="A128" s="212" t="s">
        <v>1257</v>
      </c>
      <c r="B128" s="213" t="s">
        <v>1258</v>
      </c>
      <c r="C128" s="214"/>
      <c r="D128" s="678"/>
      <c r="E128" s="679"/>
      <c r="F128" s="680"/>
      <c r="G128" s="680"/>
    </row>
    <row r="129" spans="1:7">
      <c r="A129" s="212"/>
      <c r="B129" s="229" t="s">
        <v>1259</v>
      </c>
      <c r="C129" s="225"/>
      <c r="D129" s="678" t="s">
        <v>93</v>
      </c>
      <c r="E129" s="679">
        <v>1</v>
      </c>
      <c r="F129" s="689"/>
      <c r="G129" s="680">
        <f t="shared" ref="G129:G131" si="0">F129*E129</f>
        <v>0</v>
      </c>
    </row>
    <row r="130" spans="1:7" ht="25.5">
      <c r="A130" s="212"/>
      <c r="B130" s="229" t="s">
        <v>1260</v>
      </c>
      <c r="C130" s="225"/>
      <c r="D130" s="678" t="s">
        <v>93</v>
      </c>
      <c r="E130" s="679">
        <v>1</v>
      </c>
      <c r="F130" s="689"/>
      <c r="G130" s="680">
        <f t="shared" si="0"/>
        <v>0</v>
      </c>
    </row>
    <row r="131" spans="1:7">
      <c r="A131" s="212"/>
      <c r="B131" s="229" t="s">
        <v>1261</v>
      </c>
      <c r="C131" s="225"/>
      <c r="D131" s="678" t="s">
        <v>93</v>
      </c>
      <c r="E131" s="679">
        <v>1</v>
      </c>
      <c r="F131" s="689"/>
      <c r="G131" s="680">
        <f t="shared" si="0"/>
        <v>0</v>
      </c>
    </row>
    <row r="132" spans="1:7">
      <c r="A132" s="212"/>
      <c r="B132" s="213"/>
      <c r="C132" s="214"/>
      <c r="D132" s="678"/>
      <c r="E132" s="679"/>
      <c r="F132" s="680"/>
      <c r="G132" s="680"/>
    </row>
    <row r="133" spans="1:7" ht="25.5">
      <c r="A133" s="212" t="s">
        <v>1262</v>
      </c>
      <c r="B133" s="213" t="s">
        <v>1263</v>
      </c>
      <c r="C133" s="214"/>
      <c r="D133" s="678"/>
      <c r="E133" s="679"/>
      <c r="F133" s="680"/>
      <c r="G133" s="680"/>
    </row>
    <row r="134" spans="1:7">
      <c r="A134" s="212"/>
      <c r="B134" s="213" t="s">
        <v>1264</v>
      </c>
      <c r="C134" s="214"/>
      <c r="D134" s="678" t="s">
        <v>93</v>
      </c>
      <c r="E134" s="679">
        <v>1</v>
      </c>
      <c r="F134" s="689"/>
      <c r="G134" s="680">
        <f t="shared" ref="G134:G139" si="1">F134*E134</f>
        <v>0</v>
      </c>
    </row>
    <row r="135" spans="1:7">
      <c r="A135" s="212"/>
      <c r="B135" s="213" t="s">
        <v>1265</v>
      </c>
      <c r="C135" s="214"/>
      <c r="D135" s="678" t="s">
        <v>93</v>
      </c>
      <c r="E135" s="679">
        <v>1</v>
      </c>
      <c r="F135" s="689"/>
      <c r="G135" s="680">
        <f t="shared" si="1"/>
        <v>0</v>
      </c>
    </row>
    <row r="136" spans="1:7">
      <c r="A136" s="212"/>
      <c r="B136" s="213" t="s">
        <v>1266</v>
      </c>
      <c r="C136" s="214"/>
      <c r="D136" s="678" t="s">
        <v>93</v>
      </c>
      <c r="E136" s="679">
        <v>2</v>
      </c>
      <c r="F136" s="689"/>
      <c r="G136" s="680">
        <f t="shared" si="1"/>
        <v>0</v>
      </c>
    </row>
    <row r="137" spans="1:7">
      <c r="A137" s="212"/>
      <c r="B137" s="213" t="s">
        <v>1267</v>
      </c>
      <c r="C137" s="214"/>
      <c r="D137" s="678" t="s">
        <v>93</v>
      </c>
      <c r="E137" s="679">
        <v>2</v>
      </c>
      <c r="F137" s="689"/>
      <c r="G137" s="680">
        <f t="shared" si="1"/>
        <v>0</v>
      </c>
    </row>
    <row r="138" spans="1:7">
      <c r="A138" s="212"/>
      <c r="B138" s="213" t="s">
        <v>1268</v>
      </c>
      <c r="C138" s="214"/>
      <c r="D138" s="678" t="s">
        <v>93</v>
      </c>
      <c r="E138" s="679">
        <v>2</v>
      </c>
      <c r="F138" s="689"/>
      <c r="G138" s="680">
        <f t="shared" si="1"/>
        <v>0</v>
      </c>
    </row>
    <row r="139" spans="1:7">
      <c r="A139" s="212"/>
      <c r="B139" s="213" t="s">
        <v>1269</v>
      </c>
      <c r="C139" s="214"/>
      <c r="D139" s="678" t="s">
        <v>93</v>
      </c>
      <c r="E139" s="679">
        <v>2</v>
      </c>
      <c r="F139" s="689"/>
      <c r="G139" s="680">
        <f t="shared" si="1"/>
        <v>0</v>
      </c>
    </row>
    <row r="140" spans="1:7">
      <c r="A140" s="212"/>
      <c r="B140" s="213"/>
      <c r="C140" s="214"/>
      <c r="D140" s="678"/>
      <c r="E140" s="679"/>
      <c r="F140" s="680"/>
      <c r="G140" s="680"/>
    </row>
    <row r="141" spans="1:7" ht="38.25">
      <c r="A141" s="212" t="s">
        <v>1270</v>
      </c>
      <c r="B141" s="213" t="s">
        <v>1271</v>
      </c>
      <c r="C141" s="214"/>
      <c r="D141" s="678"/>
      <c r="E141" s="679"/>
      <c r="F141" s="680"/>
      <c r="G141" s="680"/>
    </row>
    <row r="142" spans="1:7">
      <c r="A142" s="212"/>
      <c r="B142" s="213" t="s">
        <v>1272</v>
      </c>
      <c r="C142" s="214"/>
      <c r="D142" s="678" t="s">
        <v>93</v>
      </c>
      <c r="E142" s="679">
        <v>1</v>
      </c>
      <c r="F142" s="689"/>
      <c r="G142" s="680">
        <f>F142*E142</f>
        <v>0</v>
      </c>
    </row>
    <row r="143" spans="1:7">
      <c r="A143" s="212"/>
      <c r="B143" s="213"/>
      <c r="C143" s="214"/>
      <c r="D143" s="678"/>
      <c r="E143" s="679"/>
      <c r="F143" s="680"/>
      <c r="G143" s="680"/>
    </row>
    <row r="144" spans="1:7" ht="51">
      <c r="A144" s="212" t="s">
        <v>1273</v>
      </c>
      <c r="B144" s="209" t="s">
        <v>1274</v>
      </c>
      <c r="C144" s="214"/>
      <c r="D144" s="678" t="s">
        <v>30</v>
      </c>
      <c r="E144" s="679">
        <v>1</v>
      </c>
      <c r="F144" s="689"/>
      <c r="G144" s="680">
        <f>F144*E144</f>
        <v>0</v>
      </c>
    </row>
    <row r="145" spans="1:7">
      <c r="A145" s="212"/>
      <c r="B145" s="213"/>
      <c r="C145" s="214"/>
      <c r="D145" s="678"/>
      <c r="E145" s="679"/>
      <c r="F145" s="680"/>
      <c r="G145" s="680"/>
    </row>
    <row r="146" spans="1:7">
      <c r="A146" s="212" t="s">
        <v>1275</v>
      </c>
      <c r="B146" s="703" t="s">
        <v>1276</v>
      </c>
      <c r="C146" s="225"/>
      <c r="D146" s="678" t="s">
        <v>30</v>
      </c>
      <c r="E146" s="679">
        <v>1</v>
      </c>
      <c r="F146" s="689"/>
      <c r="G146" s="680">
        <f>F146*E146</f>
        <v>0</v>
      </c>
    </row>
    <row r="147" spans="1:7">
      <c r="A147" s="212"/>
      <c r="B147" s="229"/>
      <c r="C147" s="225"/>
      <c r="D147" s="678"/>
      <c r="E147" s="679"/>
      <c r="F147" s="680"/>
      <c r="G147" s="680"/>
    </row>
    <row r="148" spans="1:7" ht="25.5">
      <c r="A148" s="212" t="s">
        <v>1277</v>
      </c>
      <c r="B148" s="229" t="s">
        <v>1278</v>
      </c>
      <c r="C148" s="225"/>
      <c r="D148" s="699">
        <v>0.05</v>
      </c>
      <c r="E148" s="679"/>
      <c r="F148" s="680"/>
      <c r="G148" s="680">
        <f>SUM(G125:G146)*0.05</f>
        <v>0</v>
      </c>
    </row>
    <row r="149" spans="1:7">
      <c r="A149" s="212"/>
      <c r="B149" s="213"/>
      <c r="C149" s="214"/>
      <c r="D149" s="678"/>
      <c r="E149" s="679"/>
      <c r="F149" s="680"/>
      <c r="G149" s="680"/>
    </row>
    <row r="150" spans="1:7" ht="13.5" thickBot="1">
      <c r="A150" s="212"/>
      <c r="B150" s="220" t="s">
        <v>1279</v>
      </c>
      <c r="C150" s="221"/>
      <c r="D150" s="693"/>
      <c r="E150" s="694"/>
      <c r="F150" s="695"/>
      <c r="G150" s="695">
        <f>SUM(G124:G148)</f>
        <v>0</v>
      </c>
    </row>
    <row r="151" spans="1:7" ht="13.5" thickTop="1"/>
  </sheetData>
  <sheetProtection algorithmName="SHA-512" hashValue="wW77nQaffcmMGeDwztR1XQaH5WxtQWlQ1QBmPe5Azp83iXSaaoiUIb+ueME6gH67ooweAh5KAOG3K9e4Kn0d3w==" saltValue="MPZXfyxFuMwfgjBr4hpfQA==" spinCount="100000" sheet="1" objects="1" scenarios="1"/>
  <protectedRanges>
    <protectedRange sqref="F20:F147" name="Obseg1"/>
  </protectedRanges>
  <pageMargins left="0.51181102362204722" right="0.15748031496062992" top="0.43307086614173229" bottom="0.39370078740157483" header="0.27559055118110237" footer="0.31496062992125984"/>
  <pageSetup paperSize="9" scale="78" orientation="portrait" r:id="rId1"/>
  <headerFooter>
    <oddHeader>&amp;CMEDGENERACIJSKI CENTER VEZENINE BLED&amp;RPOPIS GOI DEL</oddHeader>
    <oddFooter>&amp;C&amp;A&amp;R&amp;P od &amp;P</oddFooter>
  </headerFooter>
  <rowBreaks count="4" manualBreakCount="4">
    <brk id="31" max="16383" man="1"/>
    <brk id="48" max="16383" man="1"/>
    <brk id="96" max="16383" man="1"/>
    <brk id="12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2:G1262"/>
  <sheetViews>
    <sheetView view="pageBreakPreview" topLeftCell="A4" zoomScaleNormal="100" zoomScaleSheetLayoutView="100" workbookViewId="0">
      <selection activeCell="M34" sqref="M34"/>
    </sheetView>
  </sheetViews>
  <sheetFormatPr defaultRowHeight="12.75"/>
  <cols>
    <col min="1" max="1" width="4.7109375" style="81" customWidth="1"/>
    <col min="2" max="2" width="4.7109375" style="123" customWidth="1"/>
    <col min="3" max="3" width="44.7109375" style="77" customWidth="1"/>
    <col min="4" max="4" width="9.42578125" style="82" customWidth="1"/>
    <col min="5" max="5" width="10.7109375" style="83" customWidth="1"/>
    <col min="6" max="6" width="10.7109375" style="84" customWidth="1"/>
    <col min="7" max="8" width="10.7109375" style="65" customWidth="1"/>
    <col min="9" max="16384" width="9.140625" style="65"/>
  </cols>
  <sheetData>
    <row r="2" spans="1:7" ht="16.5">
      <c r="A2" s="341" t="s">
        <v>3073</v>
      </c>
      <c r="B2" s="342"/>
      <c r="C2" s="343"/>
      <c r="D2" s="344"/>
      <c r="E2" s="344"/>
      <c r="F2" s="345"/>
      <c r="G2" s="345"/>
    </row>
    <row r="3" spans="1:7" ht="16.5">
      <c r="A3" s="283"/>
      <c r="B3" s="284"/>
      <c r="C3" s="285"/>
      <c r="D3" s="286"/>
      <c r="E3" s="286"/>
      <c r="F3" s="287"/>
      <c r="G3" s="287"/>
    </row>
    <row r="4" spans="1:7" ht="16.5">
      <c r="A4" s="283"/>
      <c r="B4" s="284"/>
      <c r="C4" s="285"/>
      <c r="D4" s="286"/>
      <c r="E4" s="286"/>
      <c r="F4" s="287"/>
      <c r="G4" s="287"/>
    </row>
    <row r="5" spans="1:7" ht="16.5">
      <c r="A5" s="288"/>
      <c r="B5" s="289"/>
      <c r="C5" s="290" t="str">
        <f>+C40</f>
        <v>MOČNOSTNE INŠTALACIJE</v>
      </c>
      <c r="D5" s="286"/>
      <c r="E5" s="286"/>
      <c r="F5" s="287"/>
      <c r="G5" s="287"/>
    </row>
    <row r="6" spans="1:7" ht="16.5">
      <c r="A6" s="288"/>
      <c r="B6" s="284"/>
      <c r="C6" s="291" t="str">
        <f>+C44</f>
        <v>SVETILKE</v>
      </c>
      <c r="D6" s="292">
        <f>+G291</f>
        <v>0</v>
      </c>
      <c r="E6" s="286"/>
      <c r="F6" s="287"/>
      <c r="G6" s="287"/>
    </row>
    <row r="7" spans="1:7" ht="16.5">
      <c r="A7" s="288"/>
      <c r="B7" s="284"/>
      <c r="C7" s="291" t="str">
        <f>+C294</f>
        <v>INŠTALACIJSKI MATERIAL</v>
      </c>
      <c r="D7" s="292">
        <f>G463</f>
        <v>0</v>
      </c>
      <c r="E7" s="286"/>
      <c r="F7" s="287"/>
      <c r="G7" s="287"/>
    </row>
    <row r="8" spans="1:7" ht="16.5">
      <c r="A8" s="288"/>
      <c r="B8" s="284"/>
      <c r="C8" s="291" t="str">
        <f>+C466</f>
        <v>STIKALNI BLOKI</v>
      </c>
      <c r="D8" s="292">
        <f>G650</f>
        <v>0</v>
      </c>
      <c r="E8" s="286"/>
      <c r="F8" s="287"/>
      <c r="G8" s="287"/>
    </row>
    <row r="9" spans="1:7" ht="16.5">
      <c r="A9" s="288"/>
      <c r="B9" s="284"/>
      <c r="C9" s="291" t="str">
        <f>+C652</f>
        <v>STRELOVODNA INŠTALACIJA IN OZEMLJITVE</v>
      </c>
      <c r="D9" s="292">
        <f>+G692</f>
        <v>0</v>
      </c>
      <c r="E9" s="286"/>
      <c r="F9" s="287"/>
      <c r="G9" s="287"/>
    </row>
    <row r="10" spans="1:7" ht="16.5">
      <c r="A10" s="288"/>
      <c r="B10" s="284"/>
      <c r="C10" s="291"/>
      <c r="D10" s="292"/>
      <c r="E10" s="286"/>
      <c r="F10" s="287"/>
      <c r="G10" s="287"/>
    </row>
    <row r="11" spans="1:7" ht="17.25" thickBot="1">
      <c r="A11" s="288"/>
      <c r="B11" s="284"/>
      <c r="C11" s="233" t="s">
        <v>1281</v>
      </c>
      <c r="D11" s="234">
        <f>SUM(D6:D10)</f>
        <v>0</v>
      </c>
      <c r="E11" s="286"/>
      <c r="F11" s="287"/>
      <c r="G11" s="287"/>
    </row>
    <row r="12" spans="1:7" ht="17.25" thickTop="1">
      <c r="A12" s="288"/>
      <c r="B12" s="284"/>
      <c r="C12" s="291"/>
      <c r="D12" s="292"/>
      <c r="E12" s="286"/>
      <c r="F12" s="287"/>
      <c r="G12" s="287"/>
    </row>
    <row r="13" spans="1:7" ht="16.5">
      <c r="A13" s="288"/>
      <c r="B13" s="284"/>
      <c r="C13" s="291"/>
      <c r="D13" s="292"/>
      <c r="E13" s="286"/>
      <c r="F13" s="287"/>
      <c r="G13" s="287"/>
    </row>
    <row r="14" spans="1:7" ht="16.5">
      <c r="A14" s="288"/>
      <c r="B14" s="284"/>
      <c r="C14" s="293" t="str">
        <f>+C694</f>
        <v>SIGNALNOKOMUNIKACIJSKE INŠTALACIJE</v>
      </c>
      <c r="D14" s="292"/>
      <c r="E14" s="286"/>
      <c r="F14" s="287"/>
      <c r="G14" s="287"/>
    </row>
    <row r="15" spans="1:7" ht="16.5">
      <c r="A15" s="288"/>
      <c r="B15" s="284"/>
      <c r="C15" s="293"/>
      <c r="D15" s="292"/>
      <c r="E15" s="286"/>
      <c r="F15" s="287"/>
      <c r="G15" s="287"/>
    </row>
    <row r="16" spans="1:7" ht="16.5">
      <c r="A16" s="288"/>
      <c r="B16" s="284"/>
      <c r="C16" s="291" t="str">
        <f>+C696</f>
        <v xml:space="preserve">IKS SISTEM (telefonija, rač.mreže) </v>
      </c>
      <c r="D16" s="292">
        <f>+G789</f>
        <v>0</v>
      </c>
      <c r="E16" s="286"/>
      <c r="F16" s="287"/>
      <c r="G16" s="287"/>
    </row>
    <row r="17" spans="1:7" ht="16.5">
      <c r="A17" s="288"/>
      <c r="B17" s="284"/>
      <c r="C17" s="291" t="str">
        <f>+C791</f>
        <v>Požarno javljanje</v>
      </c>
      <c r="D17" s="292">
        <f>+G886</f>
        <v>0</v>
      </c>
      <c r="E17" s="286"/>
      <c r="F17" s="287"/>
      <c r="G17" s="287"/>
    </row>
    <row r="18" spans="1:7" ht="16.5">
      <c r="A18" s="288"/>
      <c r="B18" s="284"/>
      <c r="C18" s="294" t="str">
        <f>+C888</f>
        <v>VIDEO/AUDI DOMOFON</v>
      </c>
      <c r="D18" s="292">
        <f>+G907</f>
        <v>0</v>
      </c>
      <c r="E18" s="286"/>
      <c r="F18" s="287"/>
      <c r="G18" s="287"/>
    </row>
    <row r="19" spans="1:7" ht="16.5">
      <c r="A19" s="288"/>
      <c r="B19" s="284"/>
      <c r="C19" s="294" t="str">
        <f>+C909</f>
        <v>VIDEO NADZOR</v>
      </c>
      <c r="D19" s="292">
        <f>+G935</f>
        <v>0</v>
      </c>
      <c r="E19" s="286"/>
      <c r="F19" s="287"/>
      <c r="G19" s="287"/>
    </row>
    <row r="20" spans="1:7" ht="16.5">
      <c r="A20" s="288"/>
      <c r="B20" s="284"/>
      <c r="C20" s="294" t="str">
        <f>+C937</f>
        <v>VLOM</v>
      </c>
      <c r="D20" s="292">
        <f>+G978</f>
        <v>0</v>
      </c>
      <c r="E20" s="286"/>
      <c r="F20" s="287"/>
      <c r="G20" s="287"/>
    </row>
    <row r="21" spans="1:7" ht="16.5">
      <c r="A21" s="288"/>
      <c r="B21" s="284"/>
      <c r="C21" s="294" t="str">
        <f>+C980</f>
        <v>SISTEM ZA DALJINSKO ODČITAVANJE IN JAVLJANJE</v>
      </c>
      <c r="D21" s="292">
        <f>+G1046</f>
        <v>0</v>
      </c>
      <c r="E21" s="286"/>
      <c r="F21" s="287"/>
      <c r="G21" s="287"/>
    </row>
    <row r="22" spans="1:7" ht="16.5">
      <c r="A22" s="288"/>
      <c r="B22" s="284"/>
      <c r="C22" s="294" t="str">
        <f>+C1049</f>
        <v>SOS (za invalidski WC)</v>
      </c>
      <c r="D22" s="292">
        <f>+G1071</f>
        <v>0</v>
      </c>
      <c r="E22" s="286"/>
      <c r="F22" s="287"/>
      <c r="G22" s="287"/>
    </row>
    <row r="23" spans="1:7" ht="16.5">
      <c r="A23" s="288"/>
      <c r="B23" s="284"/>
      <c r="C23" s="294" t="str">
        <f>+C1073</f>
        <v>SISTEM JAVLJANJA PLINA</v>
      </c>
      <c r="D23" s="292">
        <f>+G1098</f>
        <v>0</v>
      </c>
      <c r="E23" s="286"/>
      <c r="F23" s="287"/>
      <c r="G23" s="287"/>
    </row>
    <row r="24" spans="1:7" ht="16.5">
      <c r="A24" s="288"/>
      <c r="B24" s="284"/>
      <c r="C24" s="294" t="str">
        <f>+C1100</f>
        <v>MULTIMEDIJSKA OPREMA</v>
      </c>
      <c r="D24" s="292">
        <f>+G1262</f>
        <v>0</v>
      </c>
      <c r="E24" s="286"/>
      <c r="F24" s="287"/>
      <c r="G24" s="287"/>
    </row>
    <row r="25" spans="1:7" ht="16.5">
      <c r="A25" s="288"/>
      <c r="B25" s="284"/>
      <c r="C25" s="294"/>
      <c r="D25" s="292"/>
      <c r="E25" s="286"/>
      <c r="F25" s="287"/>
      <c r="G25" s="287"/>
    </row>
    <row r="26" spans="1:7" ht="17.25" thickBot="1">
      <c r="A26" s="288"/>
      <c r="B26" s="284"/>
      <c r="C26" s="233" t="s">
        <v>1282</v>
      </c>
      <c r="D26" s="234">
        <f>SUM(D16:D24)</f>
        <v>0</v>
      </c>
      <c r="E26" s="286"/>
      <c r="F26" s="287"/>
      <c r="G26" s="287"/>
    </row>
    <row r="27" spans="1:7" ht="17.25" thickTop="1">
      <c r="A27" s="288"/>
      <c r="B27" s="284"/>
      <c r="C27" s="235"/>
      <c r="D27" s="236"/>
      <c r="E27" s="286"/>
      <c r="F27" s="287"/>
      <c r="G27" s="287"/>
    </row>
    <row r="28" spans="1:7" ht="16.5">
      <c r="A28" s="288"/>
      <c r="B28" s="284"/>
      <c r="C28" s="235"/>
      <c r="D28" s="236"/>
      <c r="E28" s="286"/>
      <c r="F28" s="287"/>
      <c r="G28" s="287"/>
    </row>
    <row r="29" spans="1:7" ht="16.5">
      <c r="A29" s="288"/>
      <c r="B29" s="284"/>
      <c r="C29" s="285"/>
      <c r="D29" s="292"/>
      <c r="E29" s="286"/>
      <c r="F29" s="287"/>
      <c r="G29" s="287"/>
    </row>
    <row r="30" spans="1:7" ht="17.25" thickBot="1">
      <c r="A30" s="346"/>
      <c r="B30" s="342"/>
      <c r="C30" s="347" t="s">
        <v>16</v>
      </c>
      <c r="D30" s="348">
        <f>+D11+D26</f>
        <v>0</v>
      </c>
      <c r="E30" s="344"/>
      <c r="F30" s="345"/>
      <c r="G30" s="345"/>
    </row>
    <row r="31" spans="1:7" ht="17.25" thickTop="1">
      <c r="A31" s="288"/>
      <c r="B31" s="284"/>
      <c r="C31" s="284"/>
      <c r="D31" s="284"/>
      <c r="E31" s="286"/>
      <c r="F31" s="287"/>
      <c r="G31" s="287"/>
    </row>
    <row r="32" spans="1:7" ht="16.5">
      <c r="A32" s="288"/>
      <c r="B32" s="284"/>
      <c r="C32" s="285"/>
      <c r="D32" s="295"/>
      <c r="E32" s="295"/>
      <c r="F32" s="287"/>
      <c r="G32" s="287"/>
    </row>
    <row r="33" spans="1:7" ht="16.5">
      <c r="A33" s="284"/>
      <c r="B33" s="284"/>
      <c r="C33" s="285"/>
      <c r="D33" s="286"/>
      <c r="E33" s="286"/>
      <c r="F33" s="287"/>
      <c r="G33" s="287"/>
    </row>
    <row r="34" spans="1:7">
      <c r="A34" s="296"/>
      <c r="B34" s="296"/>
      <c r="C34" s="297" t="s">
        <v>1283</v>
      </c>
      <c r="D34" s="298"/>
      <c r="E34" s="298"/>
      <c r="F34" s="299"/>
      <c r="G34" s="300"/>
    </row>
    <row r="35" spans="1:7" ht="38.25">
      <c r="A35" s="296"/>
      <c r="B35" s="296"/>
      <c r="C35" s="297" t="s">
        <v>1284</v>
      </c>
      <c r="D35" s="298"/>
      <c r="E35" s="298"/>
      <c r="F35" s="299"/>
      <c r="G35" s="300"/>
    </row>
    <row r="36" spans="1:7" ht="89.25">
      <c r="A36" s="296"/>
      <c r="B36" s="296"/>
      <c r="C36" s="297" t="s">
        <v>1285</v>
      </c>
      <c r="D36" s="298"/>
      <c r="E36" s="298"/>
      <c r="F36" s="299"/>
      <c r="G36" s="300"/>
    </row>
    <row r="37" spans="1:7" ht="25.5">
      <c r="A37" s="296"/>
      <c r="B37" s="296"/>
      <c r="C37" s="297" t="s">
        <v>1286</v>
      </c>
      <c r="D37" s="298"/>
      <c r="E37" s="298"/>
      <c r="F37" s="299"/>
      <c r="G37" s="300"/>
    </row>
    <row r="38" spans="1:7" ht="25.5">
      <c r="A38" s="296"/>
      <c r="B38" s="296"/>
      <c r="C38" s="297" t="s">
        <v>1287</v>
      </c>
      <c r="D38" s="298"/>
      <c r="E38" s="298"/>
      <c r="F38" s="299"/>
      <c r="G38" s="300"/>
    </row>
    <row r="39" spans="1:7">
      <c r="A39" s="296"/>
      <c r="B39" s="296"/>
      <c r="C39" s="297"/>
      <c r="D39" s="298"/>
      <c r="E39" s="298"/>
      <c r="F39" s="299"/>
      <c r="G39" s="300"/>
    </row>
    <row r="40" spans="1:7" ht="16.5">
      <c r="A40" s="284"/>
      <c r="B40" s="284"/>
      <c r="C40" s="238" t="s">
        <v>1288</v>
      </c>
      <c r="D40" s="286"/>
      <c r="E40" s="286"/>
      <c r="F40" s="287"/>
      <c r="G40" s="287"/>
    </row>
    <row r="41" spans="1:7" ht="16.5">
      <c r="A41" s="284"/>
      <c r="B41" s="284"/>
      <c r="C41" s="285"/>
      <c r="D41" s="286"/>
      <c r="E41" s="286"/>
      <c r="F41" s="287"/>
      <c r="G41" s="287"/>
    </row>
    <row r="42" spans="1:7" ht="13.5" thickBot="1">
      <c r="A42" s="301" t="s">
        <v>1289</v>
      </c>
      <c r="B42" s="301" t="s">
        <v>1290</v>
      </c>
      <c r="C42" s="301" t="s">
        <v>1291</v>
      </c>
      <c r="D42" s="302" t="s">
        <v>49</v>
      </c>
      <c r="E42" s="302" t="s">
        <v>1292</v>
      </c>
      <c r="F42" s="239" t="s">
        <v>1293</v>
      </c>
      <c r="G42" s="239" t="s">
        <v>1294</v>
      </c>
    </row>
    <row r="43" spans="1:7">
      <c r="A43" s="296"/>
      <c r="B43" s="296"/>
      <c r="C43" s="296"/>
      <c r="D43" s="303"/>
      <c r="E43" s="303"/>
      <c r="F43" s="240"/>
      <c r="G43" s="240"/>
    </row>
    <row r="44" spans="1:7">
      <c r="A44" s="296"/>
      <c r="B44" s="296"/>
      <c r="C44" s="238" t="s">
        <v>1295</v>
      </c>
      <c r="D44" s="298"/>
      <c r="E44" s="298"/>
      <c r="F44" s="299"/>
      <c r="G44" s="300"/>
    </row>
    <row r="45" spans="1:7">
      <c r="A45" s="296"/>
      <c r="B45" s="296"/>
      <c r="C45" s="238"/>
      <c r="D45" s="298"/>
      <c r="E45" s="298"/>
      <c r="F45" s="299"/>
      <c r="G45" s="300"/>
    </row>
    <row r="46" spans="1:7">
      <c r="A46" s="296"/>
      <c r="B46" s="296"/>
      <c r="C46" s="304" t="s">
        <v>1296</v>
      </c>
      <c r="D46" s="298"/>
      <c r="E46" s="298"/>
      <c r="F46" s="299"/>
      <c r="G46" s="300"/>
    </row>
    <row r="47" spans="1:7" ht="38.25">
      <c r="A47" s="296"/>
      <c r="B47" s="296"/>
      <c r="C47" s="305" t="s">
        <v>1297</v>
      </c>
      <c r="D47" s="298"/>
      <c r="E47" s="298"/>
      <c r="F47" s="299"/>
      <c r="G47" s="300"/>
    </row>
    <row r="48" spans="1:7" ht="38.25">
      <c r="A48" s="296"/>
      <c r="B48" s="296"/>
      <c r="C48" s="304" t="s">
        <v>1298</v>
      </c>
      <c r="D48" s="298"/>
      <c r="E48" s="298"/>
      <c r="F48" s="299"/>
      <c r="G48" s="300"/>
    </row>
    <row r="49" spans="1:7">
      <c r="A49" s="296"/>
      <c r="B49" s="296"/>
      <c r="C49" s="305" t="s">
        <v>1299</v>
      </c>
      <c r="D49" s="298"/>
      <c r="E49" s="298"/>
      <c r="F49" s="299"/>
      <c r="G49" s="300"/>
    </row>
    <row r="50" spans="1:7">
      <c r="A50" s="296"/>
      <c r="B50" s="296"/>
      <c r="C50" s="305" t="s">
        <v>1300</v>
      </c>
      <c r="D50" s="298"/>
      <c r="E50" s="298"/>
      <c r="F50" s="299"/>
      <c r="G50" s="300"/>
    </row>
    <row r="51" spans="1:7" ht="51">
      <c r="A51" s="296"/>
      <c r="B51" s="296"/>
      <c r="C51" s="305" t="s">
        <v>1301</v>
      </c>
      <c r="D51" s="298"/>
      <c r="E51" s="298"/>
      <c r="F51" s="299"/>
      <c r="G51" s="300"/>
    </row>
    <row r="52" spans="1:7">
      <c r="A52" s="296"/>
      <c r="B52" s="296"/>
      <c r="C52" s="306" t="s">
        <v>1302</v>
      </c>
      <c r="D52" s="298"/>
      <c r="E52" s="298"/>
      <c r="F52" s="299"/>
      <c r="G52" s="300"/>
    </row>
    <row r="53" spans="1:7">
      <c r="A53" s="296"/>
      <c r="B53" s="296"/>
      <c r="C53" s="305" t="s">
        <v>1303</v>
      </c>
      <c r="D53" s="298"/>
      <c r="E53" s="298"/>
      <c r="F53" s="299"/>
      <c r="G53" s="300"/>
    </row>
    <row r="54" spans="1:7">
      <c r="A54" s="296"/>
      <c r="B54" s="296"/>
      <c r="C54" s="297"/>
      <c r="D54" s="298"/>
      <c r="E54" s="298"/>
      <c r="F54" s="299"/>
      <c r="G54" s="300"/>
    </row>
    <row r="55" spans="1:7" ht="16.5">
      <c r="A55" s="296">
        <f>+A53+1</f>
        <v>1</v>
      </c>
      <c r="B55" s="296"/>
      <c r="C55" s="241" t="s">
        <v>1304</v>
      </c>
      <c r="D55" s="286"/>
      <c r="E55" s="286"/>
      <c r="F55" s="287"/>
      <c r="G55" s="287"/>
    </row>
    <row r="56" spans="1:7" ht="102">
      <c r="A56" s="296"/>
      <c r="B56" s="296"/>
      <c r="C56" s="307" t="s">
        <v>1305</v>
      </c>
      <c r="D56" s="308" t="s">
        <v>93</v>
      </c>
      <c r="E56" s="309">
        <v>10</v>
      </c>
      <c r="F56" s="310"/>
      <c r="G56" s="311">
        <f>E56*F56</f>
        <v>0</v>
      </c>
    </row>
    <row r="57" spans="1:7">
      <c r="A57" s="296"/>
      <c r="B57" s="296"/>
      <c r="C57" s="312" t="s">
        <v>1306</v>
      </c>
      <c r="D57" s="308"/>
      <c r="E57" s="309"/>
      <c r="F57" s="310"/>
      <c r="G57" s="311"/>
    </row>
    <row r="58" spans="1:7">
      <c r="A58" s="296"/>
      <c r="B58" s="296"/>
      <c r="C58" s="285"/>
      <c r="D58" s="308"/>
      <c r="E58" s="309"/>
      <c r="F58" s="311"/>
      <c r="G58" s="311"/>
    </row>
    <row r="59" spans="1:7" ht="16.5">
      <c r="A59" s="296">
        <f>+A55+1</f>
        <v>2</v>
      </c>
      <c r="B59" s="296"/>
      <c r="C59" s="241" t="s">
        <v>1307</v>
      </c>
      <c r="D59" s="286"/>
      <c r="E59" s="286"/>
      <c r="F59" s="287"/>
      <c r="G59" s="287"/>
    </row>
    <row r="60" spans="1:7" ht="89.25">
      <c r="A60" s="296"/>
      <c r="B60" s="296"/>
      <c r="C60" s="307" t="s">
        <v>1308</v>
      </c>
      <c r="D60" s="308" t="s">
        <v>93</v>
      </c>
      <c r="E60" s="309">
        <v>8</v>
      </c>
      <c r="F60" s="310"/>
      <c r="G60" s="311">
        <f>E60*F60</f>
        <v>0</v>
      </c>
    </row>
    <row r="61" spans="1:7" ht="15" customHeight="1">
      <c r="A61" s="296"/>
      <c r="B61" s="296"/>
      <c r="C61" s="312" t="s">
        <v>1309</v>
      </c>
      <c r="D61" s="308"/>
      <c r="E61" s="309"/>
      <c r="F61" s="310"/>
      <c r="G61" s="311"/>
    </row>
    <row r="62" spans="1:7">
      <c r="A62" s="296"/>
      <c r="B62" s="296"/>
      <c r="C62" s="285"/>
      <c r="D62" s="308"/>
      <c r="E62" s="309"/>
      <c r="F62" s="311"/>
      <c r="G62" s="311"/>
    </row>
    <row r="63" spans="1:7" ht="16.5">
      <c r="A63" s="296">
        <f>+A59+1</f>
        <v>3</v>
      </c>
      <c r="B63" s="296"/>
      <c r="C63" s="241" t="s">
        <v>1310</v>
      </c>
      <c r="D63" s="286"/>
      <c r="E63" s="286"/>
      <c r="F63" s="287"/>
      <c r="G63" s="287"/>
    </row>
    <row r="64" spans="1:7" ht="114.75">
      <c r="A64" s="296"/>
      <c r="B64" s="296" t="s">
        <v>1311</v>
      </c>
      <c r="C64" s="307" t="s">
        <v>1312</v>
      </c>
      <c r="D64" s="308" t="s">
        <v>93</v>
      </c>
      <c r="E64" s="309">
        <v>5</v>
      </c>
      <c r="F64" s="310"/>
      <c r="G64" s="311">
        <f>E64*F64</f>
        <v>0</v>
      </c>
    </row>
    <row r="65" spans="1:7">
      <c r="A65" s="296"/>
      <c r="B65" s="296" t="s">
        <v>1313</v>
      </c>
      <c r="C65" s="307" t="s">
        <v>1314</v>
      </c>
      <c r="D65" s="308" t="s">
        <v>93</v>
      </c>
      <c r="E65" s="309">
        <v>5</v>
      </c>
      <c r="F65" s="310"/>
      <c r="G65" s="311">
        <f>E65*F65</f>
        <v>0</v>
      </c>
    </row>
    <row r="66" spans="1:7" ht="25.5">
      <c r="A66" s="296"/>
      <c r="B66" s="296"/>
      <c r="C66" s="312" t="s">
        <v>1315</v>
      </c>
      <c r="D66" s="308"/>
      <c r="E66" s="309"/>
      <c r="F66" s="310"/>
      <c r="G66" s="311"/>
    </row>
    <row r="67" spans="1:7">
      <c r="A67" s="296"/>
      <c r="B67" s="296"/>
      <c r="C67" s="285"/>
      <c r="D67" s="308"/>
      <c r="E67" s="309"/>
      <c r="F67" s="311"/>
      <c r="G67" s="311"/>
    </row>
    <row r="68" spans="1:7" ht="16.5">
      <c r="A68" s="296">
        <f>+A63+1</f>
        <v>4</v>
      </c>
      <c r="B68" s="296"/>
      <c r="C68" s="241" t="s">
        <v>1316</v>
      </c>
      <c r="D68" s="286"/>
      <c r="E68" s="286"/>
      <c r="F68" s="287"/>
      <c r="G68" s="287"/>
    </row>
    <row r="69" spans="1:7" ht="114.75">
      <c r="A69" s="296"/>
      <c r="B69" s="296" t="s">
        <v>1311</v>
      </c>
      <c r="C69" s="307" t="s">
        <v>1317</v>
      </c>
      <c r="D69" s="308" t="s">
        <v>93</v>
      </c>
      <c r="E69" s="309">
        <v>10</v>
      </c>
      <c r="F69" s="310"/>
      <c r="G69" s="311">
        <f>E69*F69</f>
        <v>0</v>
      </c>
    </row>
    <row r="70" spans="1:7">
      <c r="A70" s="296"/>
      <c r="B70" s="296" t="s">
        <v>1313</v>
      </c>
      <c r="C70" s="307" t="s">
        <v>1314</v>
      </c>
      <c r="D70" s="308" t="s">
        <v>93</v>
      </c>
      <c r="E70" s="309">
        <v>10</v>
      </c>
      <c r="F70" s="310"/>
      <c r="G70" s="311">
        <f>E70*F70</f>
        <v>0</v>
      </c>
    </row>
    <row r="71" spans="1:7" ht="25.5">
      <c r="A71" s="296"/>
      <c r="B71" s="296"/>
      <c r="C71" s="312" t="s">
        <v>1315</v>
      </c>
      <c r="D71" s="308"/>
      <c r="E71" s="309"/>
      <c r="F71" s="310"/>
      <c r="G71" s="311"/>
    </row>
    <row r="72" spans="1:7">
      <c r="A72" s="296"/>
      <c r="B72" s="296"/>
      <c r="C72" s="285"/>
      <c r="D72" s="308"/>
      <c r="E72" s="309"/>
      <c r="F72" s="311"/>
      <c r="G72" s="311"/>
    </row>
    <row r="73" spans="1:7" ht="16.5">
      <c r="A73" s="296">
        <f>+A68+1</f>
        <v>5</v>
      </c>
      <c r="B73" s="296"/>
      <c r="C73" s="241" t="s">
        <v>1318</v>
      </c>
      <c r="D73" s="286"/>
      <c r="E73" s="286"/>
      <c r="F73" s="287"/>
      <c r="G73" s="287"/>
    </row>
    <row r="74" spans="1:7" ht="38.25">
      <c r="A74" s="296"/>
      <c r="B74" s="296"/>
      <c r="C74" s="307" t="s">
        <v>1319</v>
      </c>
      <c r="D74" s="313"/>
      <c r="E74" s="313"/>
      <c r="F74" s="314"/>
      <c r="G74" s="314"/>
    </row>
    <row r="75" spans="1:7">
      <c r="A75" s="296"/>
      <c r="B75" s="296"/>
      <c r="C75" s="312" t="s">
        <v>1320</v>
      </c>
      <c r="D75" s="308"/>
      <c r="E75" s="309"/>
      <c r="F75" s="310"/>
      <c r="G75" s="311"/>
    </row>
    <row r="76" spans="1:7">
      <c r="A76" s="296"/>
      <c r="B76" s="296" t="s">
        <v>1311</v>
      </c>
      <c r="C76" s="285" t="s">
        <v>1321</v>
      </c>
      <c r="D76" s="308" t="s">
        <v>93</v>
      </c>
      <c r="E76" s="309">
        <v>1</v>
      </c>
      <c r="F76" s="310"/>
      <c r="G76" s="311">
        <f>E76*F76</f>
        <v>0</v>
      </c>
    </row>
    <row r="77" spans="1:7">
      <c r="A77" s="296"/>
      <c r="B77" s="296" t="s">
        <v>1313</v>
      </c>
      <c r="C77" s="285" t="s">
        <v>1322</v>
      </c>
      <c r="D77" s="308" t="s">
        <v>93</v>
      </c>
      <c r="E77" s="309">
        <v>1</v>
      </c>
      <c r="F77" s="310"/>
      <c r="G77" s="311">
        <f t="shared" ref="G77" si="0">E77*F77</f>
        <v>0</v>
      </c>
    </row>
    <row r="78" spans="1:7">
      <c r="A78" s="296"/>
      <c r="B78" s="296"/>
      <c r="C78" s="285"/>
      <c r="D78" s="308"/>
      <c r="E78" s="309"/>
      <c r="F78" s="310"/>
      <c r="G78" s="311"/>
    </row>
    <row r="79" spans="1:7" ht="16.5">
      <c r="A79" s="296">
        <f>+A73+1</f>
        <v>6</v>
      </c>
      <c r="B79" s="296"/>
      <c r="C79" s="241" t="s">
        <v>1323</v>
      </c>
      <c r="D79" s="286"/>
      <c r="E79" s="286"/>
      <c r="F79" s="287"/>
      <c r="G79" s="287"/>
    </row>
    <row r="80" spans="1:7" ht="38.25">
      <c r="A80" s="296"/>
      <c r="B80" s="296"/>
      <c r="C80" s="307" t="s">
        <v>1319</v>
      </c>
      <c r="D80" s="313"/>
      <c r="E80" s="313"/>
      <c r="F80" s="314"/>
      <c r="G80" s="314"/>
    </row>
    <row r="81" spans="1:7">
      <c r="A81" s="296"/>
      <c r="B81" s="296"/>
      <c r="C81" s="312" t="s">
        <v>1320</v>
      </c>
      <c r="D81" s="308"/>
      <c r="E81" s="309"/>
      <c r="F81" s="310"/>
      <c r="G81" s="311"/>
    </row>
    <row r="82" spans="1:7">
      <c r="A82" s="296"/>
      <c r="B82" s="296" t="s">
        <v>1311</v>
      </c>
      <c r="C82" s="285" t="s">
        <v>1324</v>
      </c>
      <c r="D82" s="308" t="s">
        <v>93</v>
      </c>
      <c r="E82" s="309">
        <v>2</v>
      </c>
      <c r="F82" s="310"/>
      <c r="G82" s="311">
        <f>E82*F82</f>
        <v>0</v>
      </c>
    </row>
    <row r="83" spans="1:7">
      <c r="A83" s="296"/>
      <c r="B83" s="296" t="s">
        <v>1313</v>
      </c>
      <c r="C83" s="285" t="s">
        <v>1322</v>
      </c>
      <c r="D83" s="308" t="s">
        <v>93</v>
      </c>
      <c r="E83" s="309">
        <v>1</v>
      </c>
      <c r="F83" s="310"/>
      <c r="G83" s="311">
        <f t="shared" ref="G83" si="1">E83*F83</f>
        <v>0</v>
      </c>
    </row>
    <row r="84" spans="1:7">
      <c r="A84" s="296"/>
      <c r="B84" s="296"/>
      <c r="C84" s="285"/>
      <c r="D84" s="308"/>
      <c r="E84" s="309"/>
      <c r="F84" s="310"/>
      <c r="G84" s="311"/>
    </row>
    <row r="85" spans="1:7" ht="16.5">
      <c r="A85" s="296">
        <f>+A79+1</f>
        <v>7</v>
      </c>
      <c r="B85" s="296"/>
      <c r="C85" s="241" t="s">
        <v>1325</v>
      </c>
      <c r="D85" s="286"/>
      <c r="E85" s="286"/>
      <c r="F85" s="287"/>
      <c r="G85" s="287"/>
    </row>
    <row r="86" spans="1:7" ht="38.25">
      <c r="A86" s="296"/>
      <c r="B86" s="296"/>
      <c r="C86" s="307" t="s">
        <v>1319</v>
      </c>
      <c r="D86" s="313"/>
      <c r="E86" s="313"/>
      <c r="F86" s="314"/>
      <c r="G86" s="314"/>
    </row>
    <row r="87" spans="1:7">
      <c r="A87" s="296"/>
      <c r="B87" s="296"/>
      <c r="C87" s="312" t="s">
        <v>1320</v>
      </c>
      <c r="D87" s="308"/>
      <c r="E87" s="309"/>
      <c r="F87" s="310"/>
      <c r="G87" s="311"/>
    </row>
    <row r="88" spans="1:7">
      <c r="A88" s="296"/>
      <c r="B88" s="296" t="s">
        <v>1311</v>
      </c>
      <c r="C88" s="285" t="s">
        <v>1326</v>
      </c>
      <c r="D88" s="308" t="s">
        <v>93</v>
      </c>
      <c r="E88" s="309">
        <v>1</v>
      </c>
      <c r="F88" s="310"/>
      <c r="G88" s="311">
        <f>E88*F88</f>
        <v>0</v>
      </c>
    </row>
    <row r="89" spans="1:7">
      <c r="A89" s="296"/>
      <c r="B89" s="296" t="s">
        <v>1313</v>
      </c>
      <c r="C89" s="285" t="s">
        <v>1322</v>
      </c>
      <c r="D89" s="308" t="s">
        <v>93</v>
      </c>
      <c r="E89" s="309">
        <v>1</v>
      </c>
      <c r="F89" s="310"/>
      <c r="G89" s="311">
        <f t="shared" ref="G89" si="2">E89*F89</f>
        <v>0</v>
      </c>
    </row>
    <row r="90" spans="1:7">
      <c r="A90" s="296"/>
      <c r="B90" s="296"/>
      <c r="C90" s="285"/>
      <c r="D90" s="308"/>
      <c r="E90" s="309"/>
      <c r="F90" s="311"/>
      <c r="G90" s="311"/>
    </row>
    <row r="91" spans="1:7" ht="16.5">
      <c r="A91" s="296">
        <f>+A85+1</f>
        <v>8</v>
      </c>
      <c r="B91" s="296"/>
      <c r="C91" s="241" t="s">
        <v>1327</v>
      </c>
      <c r="D91" s="286"/>
      <c r="E91" s="286"/>
      <c r="F91" s="287"/>
      <c r="G91" s="287"/>
    </row>
    <row r="92" spans="1:7" ht="102.75" customHeight="1">
      <c r="A92" s="296"/>
      <c r="B92" s="296"/>
      <c r="C92" s="307" t="s">
        <v>1328</v>
      </c>
      <c r="D92" s="308" t="s">
        <v>93</v>
      </c>
      <c r="E92" s="309">
        <v>19</v>
      </c>
      <c r="F92" s="310"/>
      <c r="G92" s="311">
        <f>E92*F92</f>
        <v>0</v>
      </c>
    </row>
    <row r="93" spans="1:7" ht="26.25">
      <c r="A93" s="296"/>
      <c r="B93" s="296"/>
      <c r="C93" s="312" t="s">
        <v>1329</v>
      </c>
      <c r="D93" s="313"/>
      <c r="E93" s="313"/>
      <c r="F93" s="314"/>
      <c r="G93" s="314"/>
    </row>
    <row r="94" spans="1:7">
      <c r="A94" s="296"/>
      <c r="B94" s="296"/>
      <c r="C94" s="312"/>
      <c r="D94" s="308"/>
      <c r="E94" s="309"/>
      <c r="F94" s="310"/>
      <c r="G94" s="311"/>
    </row>
    <row r="95" spans="1:7" ht="16.5">
      <c r="A95" s="296">
        <f>+A91+1</f>
        <v>9</v>
      </c>
      <c r="B95" s="296"/>
      <c r="C95" s="241" t="s">
        <v>1330</v>
      </c>
      <c r="D95" s="286"/>
      <c r="E95" s="286"/>
      <c r="F95" s="287"/>
      <c r="G95" s="287"/>
    </row>
    <row r="96" spans="1:7" ht="102">
      <c r="A96" s="296"/>
      <c r="B96" s="296"/>
      <c r="C96" s="307" t="s">
        <v>1331</v>
      </c>
      <c r="D96" s="308" t="s">
        <v>93</v>
      </c>
      <c r="E96" s="309">
        <v>14</v>
      </c>
      <c r="F96" s="310"/>
      <c r="G96" s="311">
        <f>E96*F96</f>
        <v>0</v>
      </c>
    </row>
    <row r="97" spans="1:7" ht="25.5">
      <c r="A97" s="296"/>
      <c r="B97" s="296"/>
      <c r="C97" s="312" t="s">
        <v>1332</v>
      </c>
      <c r="D97" s="308"/>
      <c r="E97" s="309"/>
      <c r="F97" s="310"/>
      <c r="G97" s="311"/>
    </row>
    <row r="98" spans="1:7" ht="16.5">
      <c r="A98" s="313"/>
      <c r="B98" s="296"/>
      <c r="C98" s="241"/>
      <c r="D98" s="286"/>
      <c r="E98" s="286"/>
      <c r="F98" s="287"/>
      <c r="G98" s="287"/>
    </row>
    <row r="99" spans="1:7" ht="16.5">
      <c r="A99" s="296">
        <f>+A95+1</f>
        <v>10</v>
      </c>
      <c r="B99" s="296"/>
      <c r="C99" s="241" t="s">
        <v>1333</v>
      </c>
      <c r="D99" s="286"/>
      <c r="E99" s="286"/>
      <c r="F99" s="287"/>
      <c r="G99" s="287"/>
    </row>
    <row r="100" spans="1:7" ht="114.75">
      <c r="A100" s="296"/>
      <c r="B100" s="296"/>
      <c r="C100" s="307" t="s">
        <v>1334</v>
      </c>
      <c r="D100" s="308" t="s">
        <v>93</v>
      </c>
      <c r="E100" s="309">
        <v>18</v>
      </c>
      <c r="F100" s="310"/>
      <c r="G100" s="311">
        <f>E100*F100</f>
        <v>0</v>
      </c>
    </row>
    <row r="101" spans="1:7" ht="25.5">
      <c r="A101" s="296"/>
      <c r="B101" s="296"/>
      <c r="C101" s="312" t="s">
        <v>1335</v>
      </c>
      <c r="D101" s="308"/>
      <c r="E101" s="309"/>
      <c r="F101" s="310"/>
      <c r="G101" s="311"/>
    </row>
    <row r="102" spans="1:7" ht="16.5">
      <c r="A102" s="313"/>
      <c r="B102" s="296"/>
      <c r="C102" s="241"/>
      <c r="D102" s="286"/>
      <c r="E102" s="286"/>
      <c r="F102" s="287"/>
      <c r="G102" s="287"/>
    </row>
    <row r="103" spans="1:7" ht="16.5">
      <c r="A103" s="296">
        <f>+A99+1</f>
        <v>11</v>
      </c>
      <c r="B103" s="296"/>
      <c r="C103" s="241" t="s">
        <v>1336</v>
      </c>
      <c r="D103" s="286"/>
      <c r="E103" s="286"/>
      <c r="F103" s="287"/>
      <c r="G103" s="287"/>
    </row>
    <row r="104" spans="1:7" ht="102">
      <c r="A104" s="296"/>
      <c r="B104" s="296"/>
      <c r="C104" s="307" t="s">
        <v>1337</v>
      </c>
      <c r="D104" s="308" t="s">
        <v>93</v>
      </c>
      <c r="E104" s="309">
        <v>18</v>
      </c>
      <c r="F104" s="310"/>
      <c r="G104" s="311">
        <f>E104*F104</f>
        <v>0</v>
      </c>
    </row>
    <row r="105" spans="1:7" ht="25.5">
      <c r="A105" s="296"/>
      <c r="B105" s="296"/>
      <c r="C105" s="312" t="s">
        <v>1338</v>
      </c>
      <c r="D105" s="308"/>
      <c r="E105" s="309"/>
      <c r="F105" s="310"/>
      <c r="G105" s="311"/>
    </row>
    <row r="106" spans="1:7">
      <c r="A106" s="296"/>
      <c r="B106" s="296"/>
      <c r="C106" s="315"/>
      <c r="D106" s="308"/>
      <c r="E106" s="309"/>
      <c r="F106" s="310"/>
      <c r="G106" s="311"/>
    </row>
    <row r="107" spans="1:7" ht="16.5">
      <c r="A107" s="296">
        <f>+A103+1</f>
        <v>12</v>
      </c>
      <c r="B107" s="296"/>
      <c r="C107" s="241" t="s">
        <v>1339</v>
      </c>
      <c r="D107" s="286"/>
      <c r="E107" s="286"/>
      <c r="F107" s="287"/>
      <c r="G107" s="287"/>
    </row>
    <row r="108" spans="1:7" ht="102">
      <c r="A108" s="296"/>
      <c r="B108" s="296"/>
      <c r="C108" s="307" t="s">
        <v>1340</v>
      </c>
      <c r="D108" s="308" t="s">
        <v>93</v>
      </c>
      <c r="E108" s="309">
        <v>10</v>
      </c>
      <c r="F108" s="310"/>
      <c r="G108" s="311">
        <f>E108*F108</f>
        <v>0</v>
      </c>
    </row>
    <row r="109" spans="1:7" ht="25.5">
      <c r="A109" s="296"/>
      <c r="B109" s="296"/>
      <c r="C109" s="312" t="s">
        <v>1341</v>
      </c>
      <c r="D109" s="308"/>
      <c r="E109" s="309"/>
      <c r="F109" s="310"/>
      <c r="G109" s="311"/>
    </row>
    <row r="110" spans="1:7">
      <c r="A110" s="296"/>
      <c r="B110" s="296"/>
      <c r="C110" s="312"/>
      <c r="D110" s="308"/>
      <c r="E110" s="309"/>
      <c r="F110" s="310"/>
      <c r="G110" s="311"/>
    </row>
    <row r="111" spans="1:7" ht="16.5">
      <c r="A111" s="296">
        <f>+A107+1</f>
        <v>13</v>
      </c>
      <c r="B111" s="296"/>
      <c r="C111" s="241" t="s">
        <v>1342</v>
      </c>
      <c r="D111" s="286"/>
      <c r="E111" s="286"/>
      <c r="F111" s="287"/>
      <c r="G111" s="287"/>
    </row>
    <row r="112" spans="1:7" ht="114.75">
      <c r="A112" s="296"/>
      <c r="B112" s="296"/>
      <c r="C112" s="307" t="s">
        <v>1343</v>
      </c>
      <c r="D112" s="308" t="s">
        <v>93</v>
      </c>
      <c r="E112" s="309">
        <v>41</v>
      </c>
      <c r="F112" s="310"/>
      <c r="G112" s="311">
        <f>E112*F112</f>
        <v>0</v>
      </c>
    </row>
    <row r="113" spans="1:7" ht="25.5">
      <c r="A113" s="296"/>
      <c r="B113" s="296"/>
      <c r="C113" s="312" t="s">
        <v>1344</v>
      </c>
      <c r="D113" s="308"/>
      <c r="E113" s="309"/>
      <c r="F113" s="310"/>
      <c r="G113" s="311"/>
    </row>
    <row r="114" spans="1:7" ht="15">
      <c r="A114" s="313"/>
      <c r="B114" s="313"/>
      <c r="C114" s="313"/>
      <c r="D114" s="313"/>
      <c r="E114" s="313"/>
      <c r="F114" s="314"/>
      <c r="G114" s="314"/>
    </row>
    <row r="115" spans="1:7" ht="16.5">
      <c r="A115" s="296">
        <f>+A111+1</f>
        <v>14</v>
      </c>
      <c r="B115" s="313"/>
      <c r="C115" s="241" t="s">
        <v>1345</v>
      </c>
      <c r="D115" s="286"/>
      <c r="E115" s="286"/>
      <c r="F115" s="287"/>
      <c r="G115" s="287"/>
    </row>
    <row r="116" spans="1:7" ht="114.75">
      <c r="A116" s="313"/>
      <c r="B116" s="313"/>
      <c r="C116" s="307" t="s">
        <v>1346</v>
      </c>
      <c r="D116" s="308" t="s">
        <v>93</v>
      </c>
      <c r="E116" s="309">
        <v>16</v>
      </c>
      <c r="F116" s="310"/>
      <c r="G116" s="311">
        <f>E116*F116</f>
        <v>0</v>
      </c>
    </row>
    <row r="117" spans="1:7" ht="25.5">
      <c r="A117" s="296"/>
      <c r="B117" s="313"/>
      <c r="C117" s="312" t="s">
        <v>1347</v>
      </c>
      <c r="D117" s="308"/>
      <c r="E117" s="309"/>
      <c r="F117" s="310"/>
      <c r="G117" s="311"/>
    </row>
    <row r="118" spans="1:7">
      <c r="A118" s="296"/>
      <c r="B118" s="296"/>
      <c r="C118" s="312"/>
      <c r="D118" s="308"/>
      <c r="E118" s="309"/>
      <c r="F118" s="310"/>
      <c r="G118" s="311"/>
    </row>
    <row r="119" spans="1:7" ht="16.5">
      <c r="A119" s="296">
        <f>+A115+1</f>
        <v>15</v>
      </c>
      <c r="B119" s="296"/>
      <c r="C119" s="241" t="s">
        <v>1348</v>
      </c>
      <c r="D119" s="286"/>
      <c r="E119" s="286"/>
      <c r="F119" s="287"/>
      <c r="G119" s="287"/>
    </row>
    <row r="120" spans="1:7" ht="114.75">
      <c r="A120" s="296"/>
      <c r="B120" s="296"/>
      <c r="C120" s="307" t="s">
        <v>1349</v>
      </c>
      <c r="D120" s="308" t="s">
        <v>93</v>
      </c>
      <c r="E120" s="309">
        <v>20</v>
      </c>
      <c r="F120" s="310"/>
      <c r="G120" s="311">
        <f>E120*F120</f>
        <v>0</v>
      </c>
    </row>
    <row r="121" spans="1:7" ht="25.5">
      <c r="A121" s="296"/>
      <c r="B121" s="296"/>
      <c r="C121" s="312" t="s">
        <v>1350</v>
      </c>
      <c r="D121" s="308"/>
      <c r="E121" s="309"/>
      <c r="F121" s="310"/>
      <c r="G121" s="311"/>
    </row>
    <row r="122" spans="1:7">
      <c r="A122" s="296"/>
      <c r="B122" s="296"/>
      <c r="C122" s="312"/>
      <c r="D122" s="308"/>
      <c r="E122" s="309"/>
      <c r="F122" s="310"/>
      <c r="G122" s="311"/>
    </row>
    <row r="123" spans="1:7" ht="16.5">
      <c r="A123" s="296">
        <f>+A119+1</f>
        <v>16</v>
      </c>
      <c r="B123" s="296"/>
      <c r="C123" s="241" t="s">
        <v>1351</v>
      </c>
      <c r="D123" s="286"/>
      <c r="E123" s="286"/>
      <c r="F123" s="287"/>
      <c r="G123" s="287"/>
    </row>
    <row r="124" spans="1:7" ht="114.75">
      <c r="A124" s="296"/>
      <c r="B124" s="296"/>
      <c r="C124" s="307" t="s">
        <v>1352</v>
      </c>
      <c r="D124" s="308" t="s">
        <v>93</v>
      </c>
      <c r="E124" s="309">
        <v>4</v>
      </c>
      <c r="F124" s="310"/>
      <c r="G124" s="311">
        <f>E124*F124</f>
        <v>0</v>
      </c>
    </row>
    <row r="125" spans="1:7" ht="26.25">
      <c r="A125" s="296"/>
      <c r="B125" s="296"/>
      <c r="C125" s="312" t="s">
        <v>1353</v>
      </c>
      <c r="D125" s="313"/>
      <c r="E125" s="313"/>
      <c r="F125" s="314"/>
      <c r="G125" s="314"/>
    </row>
    <row r="126" spans="1:7">
      <c r="A126" s="296"/>
      <c r="B126" s="296"/>
      <c r="C126" s="312"/>
      <c r="D126" s="308"/>
      <c r="E126" s="309"/>
      <c r="F126" s="310"/>
      <c r="G126" s="311"/>
    </row>
    <row r="127" spans="1:7" ht="16.5">
      <c r="A127" s="296">
        <f>+A123+1</f>
        <v>17</v>
      </c>
      <c r="B127" s="296"/>
      <c r="C127" s="241" t="s">
        <v>1354</v>
      </c>
      <c r="D127" s="286"/>
      <c r="E127" s="286"/>
      <c r="F127" s="287"/>
      <c r="G127" s="287"/>
    </row>
    <row r="128" spans="1:7" ht="89.25">
      <c r="A128" s="296"/>
      <c r="B128" s="296" t="s">
        <v>1311</v>
      </c>
      <c r="C128" s="307" t="s">
        <v>1355</v>
      </c>
      <c r="D128" s="308" t="s">
        <v>93</v>
      </c>
      <c r="E128" s="309">
        <v>5</v>
      </c>
      <c r="F128" s="310"/>
      <c r="G128" s="311">
        <f>E128*F128</f>
        <v>0</v>
      </c>
    </row>
    <row r="129" spans="1:7" ht="25.5">
      <c r="A129" s="296"/>
      <c r="B129" s="296"/>
      <c r="C129" s="312" t="s">
        <v>1356</v>
      </c>
      <c r="D129" s="308"/>
      <c r="E129" s="309"/>
      <c r="F129" s="310"/>
      <c r="G129" s="311"/>
    </row>
    <row r="130" spans="1:7">
      <c r="A130" s="296"/>
      <c r="B130" s="296" t="s">
        <v>1313</v>
      </c>
      <c r="C130" s="312" t="s">
        <v>1314</v>
      </c>
      <c r="D130" s="308" t="s">
        <v>93</v>
      </c>
      <c r="E130" s="309">
        <v>5</v>
      </c>
      <c r="F130" s="310"/>
      <c r="G130" s="311">
        <f>E130*F130</f>
        <v>0</v>
      </c>
    </row>
    <row r="131" spans="1:7">
      <c r="A131" s="296"/>
      <c r="B131" s="296"/>
      <c r="C131" s="312"/>
      <c r="D131" s="308"/>
      <c r="E131" s="309"/>
      <c r="F131" s="310"/>
      <c r="G131" s="311"/>
    </row>
    <row r="132" spans="1:7" ht="16.5">
      <c r="A132" s="296">
        <f>+A127+1</f>
        <v>18</v>
      </c>
      <c r="B132" s="296"/>
      <c r="C132" s="241" t="s">
        <v>1357</v>
      </c>
      <c r="D132" s="286"/>
      <c r="E132" s="286"/>
      <c r="F132" s="287"/>
      <c r="G132" s="287"/>
    </row>
    <row r="133" spans="1:7" ht="89.25">
      <c r="A133" s="296"/>
      <c r="B133" s="296" t="s">
        <v>1311</v>
      </c>
      <c r="C133" s="312" t="s">
        <v>1358</v>
      </c>
      <c r="D133" s="308" t="s">
        <v>93</v>
      </c>
      <c r="E133" s="309">
        <v>23</v>
      </c>
      <c r="F133" s="310"/>
      <c r="G133" s="311">
        <f>E133*F133</f>
        <v>0</v>
      </c>
    </row>
    <row r="134" spans="1:7" ht="25.5">
      <c r="A134" s="296"/>
      <c r="B134" s="296"/>
      <c r="C134" s="312" t="s">
        <v>1359</v>
      </c>
      <c r="D134" s="308"/>
      <c r="E134" s="309"/>
      <c r="F134" s="310"/>
      <c r="G134" s="311"/>
    </row>
    <row r="135" spans="1:7">
      <c r="A135" s="296"/>
      <c r="B135" s="296" t="s">
        <v>1313</v>
      </c>
      <c r="C135" s="312" t="s">
        <v>1314</v>
      </c>
      <c r="D135" s="308" t="s">
        <v>93</v>
      </c>
      <c r="E135" s="309">
        <v>23</v>
      </c>
      <c r="F135" s="310"/>
      <c r="G135" s="311">
        <f>E135*F135</f>
        <v>0</v>
      </c>
    </row>
    <row r="136" spans="1:7">
      <c r="A136" s="296"/>
      <c r="B136" s="296"/>
      <c r="C136" s="312"/>
      <c r="D136" s="308"/>
      <c r="E136" s="309"/>
      <c r="F136" s="310"/>
      <c r="G136" s="311"/>
    </row>
    <row r="137" spans="1:7" ht="16.5">
      <c r="A137" s="296">
        <f>+A132+1</f>
        <v>19</v>
      </c>
      <c r="B137" s="296"/>
      <c r="C137" s="241" t="s">
        <v>1360</v>
      </c>
      <c r="D137" s="286"/>
      <c r="E137" s="286"/>
      <c r="F137" s="287"/>
      <c r="G137" s="287"/>
    </row>
    <row r="138" spans="1:7" ht="102">
      <c r="A138" s="296"/>
      <c r="B138" s="296"/>
      <c r="C138" s="307" t="s">
        <v>1361</v>
      </c>
      <c r="D138" s="308" t="s">
        <v>93</v>
      </c>
      <c r="E138" s="309">
        <v>8</v>
      </c>
      <c r="F138" s="310"/>
      <c r="G138" s="311">
        <f>E138*F138</f>
        <v>0</v>
      </c>
    </row>
    <row r="139" spans="1:7" ht="25.5">
      <c r="A139" s="296"/>
      <c r="B139" s="296"/>
      <c r="C139" s="312" t="s">
        <v>1362</v>
      </c>
      <c r="D139" s="308"/>
      <c r="E139" s="309"/>
      <c r="F139" s="310"/>
      <c r="G139" s="311"/>
    </row>
    <row r="140" spans="1:7">
      <c r="A140" s="296"/>
      <c r="B140" s="296"/>
      <c r="C140" s="312"/>
      <c r="D140" s="308"/>
      <c r="E140" s="309"/>
      <c r="F140" s="310"/>
      <c r="G140" s="311"/>
    </row>
    <row r="141" spans="1:7" ht="16.5">
      <c r="A141" s="296">
        <f>+A137+1</f>
        <v>20</v>
      </c>
      <c r="B141" s="296"/>
      <c r="C141" s="241" t="s">
        <v>1363</v>
      </c>
      <c r="D141" s="286"/>
      <c r="E141" s="286"/>
      <c r="F141" s="287"/>
      <c r="G141" s="287"/>
    </row>
    <row r="142" spans="1:7" ht="102">
      <c r="A142" s="296"/>
      <c r="B142" s="296"/>
      <c r="C142" s="307" t="s">
        <v>1364</v>
      </c>
      <c r="D142" s="308" t="s">
        <v>93</v>
      </c>
      <c r="E142" s="309">
        <v>6</v>
      </c>
      <c r="F142" s="310"/>
      <c r="G142" s="311">
        <f>E142*F142</f>
        <v>0</v>
      </c>
    </row>
    <row r="143" spans="1:7" ht="25.5">
      <c r="A143" s="296"/>
      <c r="B143" s="296"/>
      <c r="C143" s="312" t="s">
        <v>1365</v>
      </c>
      <c r="D143" s="308"/>
      <c r="E143" s="309"/>
      <c r="F143" s="310"/>
      <c r="G143" s="311"/>
    </row>
    <row r="144" spans="1:7">
      <c r="A144" s="296"/>
      <c r="B144" s="296"/>
      <c r="C144" s="312"/>
      <c r="D144" s="308"/>
      <c r="E144" s="309"/>
      <c r="F144" s="310"/>
      <c r="G144" s="311"/>
    </row>
    <row r="145" spans="1:7" ht="16.5">
      <c r="A145" s="296">
        <f>+A141+1</f>
        <v>21</v>
      </c>
      <c r="B145" s="296"/>
      <c r="C145" s="241" t="s">
        <v>1366</v>
      </c>
      <c r="D145" s="286"/>
      <c r="E145" s="286"/>
      <c r="F145" s="287"/>
      <c r="G145" s="287"/>
    </row>
    <row r="146" spans="1:7" ht="127.5">
      <c r="A146" s="296"/>
      <c r="B146" s="296"/>
      <c r="C146" s="307" t="s">
        <v>1367</v>
      </c>
      <c r="D146" s="308" t="s">
        <v>93</v>
      </c>
      <c r="E146" s="309">
        <v>100</v>
      </c>
      <c r="F146" s="310"/>
      <c r="G146" s="311">
        <f>E146*F146</f>
        <v>0</v>
      </c>
    </row>
    <row r="147" spans="1:7" ht="25.5">
      <c r="A147" s="296"/>
      <c r="B147" s="296"/>
      <c r="C147" s="312" t="s">
        <v>1368</v>
      </c>
      <c r="D147" s="308"/>
      <c r="E147" s="309"/>
      <c r="F147" s="310"/>
      <c r="G147" s="311"/>
    </row>
    <row r="148" spans="1:7">
      <c r="A148" s="296"/>
      <c r="B148" s="296"/>
      <c r="C148" s="312"/>
      <c r="D148" s="308"/>
      <c r="E148" s="309"/>
      <c r="F148" s="310"/>
      <c r="G148" s="311"/>
    </row>
    <row r="149" spans="1:7" ht="16.5">
      <c r="A149" s="296">
        <f>+A145+1</f>
        <v>22</v>
      </c>
      <c r="B149" s="296"/>
      <c r="C149" s="241" t="s">
        <v>1369</v>
      </c>
      <c r="D149" s="286"/>
      <c r="E149" s="286"/>
      <c r="F149" s="287"/>
      <c r="G149" s="287"/>
    </row>
    <row r="150" spans="1:7" ht="115.5" customHeight="1">
      <c r="A150" s="296"/>
      <c r="B150" s="296"/>
      <c r="C150" s="307" t="s">
        <v>1370</v>
      </c>
      <c r="D150" s="308" t="s">
        <v>93</v>
      </c>
      <c r="E150" s="309">
        <v>14</v>
      </c>
      <c r="F150" s="310"/>
      <c r="G150" s="311">
        <f>E150*F150</f>
        <v>0</v>
      </c>
    </row>
    <row r="151" spans="1:7" ht="25.5">
      <c r="A151" s="296"/>
      <c r="B151" s="296"/>
      <c r="C151" s="312" t="s">
        <v>1371</v>
      </c>
      <c r="D151" s="308"/>
      <c r="E151" s="309"/>
      <c r="F151" s="310"/>
      <c r="G151" s="311"/>
    </row>
    <row r="152" spans="1:7">
      <c r="A152" s="296"/>
      <c r="B152" s="296"/>
      <c r="C152" s="312"/>
      <c r="D152" s="308"/>
      <c r="E152" s="309"/>
      <c r="F152" s="310"/>
      <c r="G152" s="311"/>
    </row>
    <row r="153" spans="1:7" ht="16.5">
      <c r="A153" s="296">
        <f>+A149+1</f>
        <v>23</v>
      </c>
      <c r="B153" s="296"/>
      <c r="C153" s="241" t="s">
        <v>1372</v>
      </c>
      <c r="D153" s="286"/>
      <c r="E153" s="286"/>
      <c r="F153" s="287"/>
      <c r="G153" s="287"/>
    </row>
    <row r="154" spans="1:7" ht="153">
      <c r="A154" s="296"/>
      <c r="B154" s="296"/>
      <c r="C154" s="307" t="s">
        <v>1373</v>
      </c>
      <c r="D154" s="308" t="s">
        <v>93</v>
      </c>
      <c r="E154" s="309">
        <v>20</v>
      </c>
      <c r="F154" s="310"/>
      <c r="G154" s="311">
        <f>E154*F154</f>
        <v>0</v>
      </c>
    </row>
    <row r="155" spans="1:7" ht="25.5">
      <c r="A155" s="296"/>
      <c r="B155" s="296"/>
      <c r="C155" s="312" t="s">
        <v>1374</v>
      </c>
      <c r="D155" s="308"/>
      <c r="E155" s="309"/>
      <c r="F155" s="310"/>
      <c r="G155" s="311"/>
    </row>
    <row r="156" spans="1:7">
      <c r="A156" s="296"/>
      <c r="B156" s="296"/>
      <c r="C156" s="312"/>
      <c r="D156" s="308"/>
      <c r="E156" s="309"/>
      <c r="F156" s="310"/>
      <c r="G156" s="311"/>
    </row>
    <row r="157" spans="1:7" ht="16.5">
      <c r="A157" s="296">
        <f>+A153+1</f>
        <v>24</v>
      </c>
      <c r="B157" s="296"/>
      <c r="C157" s="241" t="s">
        <v>1375</v>
      </c>
      <c r="D157" s="286"/>
      <c r="E157" s="286"/>
      <c r="F157" s="287"/>
      <c r="G157" s="287"/>
    </row>
    <row r="158" spans="1:7">
      <c r="A158" s="296"/>
      <c r="B158" s="296" t="s">
        <v>1311</v>
      </c>
      <c r="C158" s="312" t="s">
        <v>1376</v>
      </c>
      <c r="D158" s="308" t="s">
        <v>93</v>
      </c>
      <c r="E158" s="309">
        <v>8</v>
      </c>
      <c r="F158" s="310"/>
      <c r="G158" s="311">
        <f>E158*F158</f>
        <v>0</v>
      </c>
    </row>
    <row r="159" spans="1:7">
      <c r="A159" s="296"/>
      <c r="B159" s="296" t="s">
        <v>1313</v>
      </c>
      <c r="C159" s="312" t="s">
        <v>1377</v>
      </c>
      <c r="D159" s="308" t="s">
        <v>93</v>
      </c>
      <c r="E159" s="309">
        <v>6</v>
      </c>
      <c r="F159" s="310"/>
      <c r="G159" s="311">
        <f>E159*F159</f>
        <v>0</v>
      </c>
    </row>
    <row r="160" spans="1:7">
      <c r="A160" s="296"/>
      <c r="B160" s="296" t="s">
        <v>458</v>
      </c>
      <c r="C160" s="312" t="s">
        <v>1378</v>
      </c>
      <c r="D160" s="308" t="s">
        <v>93</v>
      </c>
      <c r="E160" s="309">
        <v>2</v>
      </c>
      <c r="F160" s="310"/>
      <c r="G160" s="311">
        <f>E160*F160</f>
        <v>0</v>
      </c>
    </row>
    <row r="161" spans="1:7">
      <c r="A161" s="296"/>
      <c r="B161" s="296" t="s">
        <v>1379</v>
      </c>
      <c r="C161" s="312" t="s">
        <v>1380</v>
      </c>
      <c r="D161" s="308" t="s">
        <v>93</v>
      </c>
      <c r="E161" s="309">
        <v>2</v>
      </c>
      <c r="F161" s="310"/>
      <c r="G161" s="311">
        <f>E161*F161</f>
        <v>0</v>
      </c>
    </row>
    <row r="162" spans="1:7">
      <c r="A162" s="296"/>
      <c r="B162" s="296" t="s">
        <v>1381</v>
      </c>
      <c r="C162" s="312" t="s">
        <v>1382</v>
      </c>
      <c r="D162" s="308" t="s">
        <v>93</v>
      </c>
      <c r="E162" s="309">
        <v>26</v>
      </c>
      <c r="F162" s="310"/>
      <c r="G162" s="311">
        <f>E162*F162</f>
        <v>0</v>
      </c>
    </row>
    <row r="163" spans="1:7">
      <c r="A163" s="296"/>
      <c r="B163" s="296"/>
      <c r="C163" s="312"/>
      <c r="D163" s="308"/>
      <c r="E163" s="309"/>
      <c r="F163" s="310"/>
      <c r="G163" s="311"/>
    </row>
    <row r="164" spans="1:7" ht="16.5">
      <c r="A164" s="296">
        <f>+A157+1</f>
        <v>25</v>
      </c>
      <c r="B164" s="296"/>
      <c r="C164" s="241" t="s">
        <v>1383</v>
      </c>
      <c r="D164" s="286"/>
      <c r="E164" s="286"/>
      <c r="F164" s="287"/>
      <c r="G164" s="287"/>
    </row>
    <row r="165" spans="1:7">
      <c r="A165" s="296"/>
      <c r="B165" s="296" t="s">
        <v>1311</v>
      </c>
      <c r="C165" s="312" t="s">
        <v>1376</v>
      </c>
      <c r="D165" s="308" t="s">
        <v>93</v>
      </c>
      <c r="E165" s="309">
        <v>3</v>
      </c>
      <c r="F165" s="310"/>
      <c r="G165" s="311">
        <f t="shared" ref="G165:G170" si="3">E165*F165</f>
        <v>0</v>
      </c>
    </row>
    <row r="166" spans="1:7">
      <c r="A166" s="296"/>
      <c r="B166" s="296" t="s">
        <v>1313</v>
      </c>
      <c r="C166" s="312" t="s">
        <v>1384</v>
      </c>
      <c r="D166" s="308" t="s">
        <v>93</v>
      </c>
      <c r="E166" s="309">
        <v>3</v>
      </c>
      <c r="F166" s="310"/>
      <c r="G166" s="311">
        <f t="shared" si="3"/>
        <v>0</v>
      </c>
    </row>
    <row r="167" spans="1:7">
      <c r="A167" s="296"/>
      <c r="B167" s="296" t="s">
        <v>458</v>
      </c>
      <c r="C167" s="312" t="s">
        <v>1377</v>
      </c>
      <c r="D167" s="308" t="s">
        <v>93</v>
      </c>
      <c r="E167" s="309">
        <v>3</v>
      </c>
      <c r="F167" s="310"/>
      <c r="G167" s="311">
        <f t="shared" si="3"/>
        <v>0</v>
      </c>
    </row>
    <row r="168" spans="1:7">
      <c r="A168" s="296"/>
      <c r="B168" s="296" t="s">
        <v>1379</v>
      </c>
      <c r="C168" s="312" t="s">
        <v>1378</v>
      </c>
      <c r="D168" s="308" t="s">
        <v>93</v>
      </c>
      <c r="E168" s="309">
        <v>3</v>
      </c>
      <c r="F168" s="310"/>
      <c r="G168" s="311">
        <f t="shared" si="3"/>
        <v>0</v>
      </c>
    </row>
    <row r="169" spans="1:7">
      <c r="A169" s="296"/>
      <c r="B169" s="296" t="s">
        <v>1381</v>
      </c>
      <c r="C169" s="312" t="s">
        <v>1380</v>
      </c>
      <c r="D169" s="308" t="s">
        <v>93</v>
      </c>
      <c r="E169" s="309">
        <v>3</v>
      </c>
      <c r="F169" s="310"/>
      <c r="G169" s="311">
        <f t="shared" si="3"/>
        <v>0</v>
      </c>
    </row>
    <row r="170" spans="1:7">
      <c r="A170" s="296"/>
      <c r="B170" s="296" t="s">
        <v>1379</v>
      </c>
      <c r="C170" s="312" t="s">
        <v>1382</v>
      </c>
      <c r="D170" s="308" t="s">
        <v>93</v>
      </c>
      <c r="E170" s="309">
        <v>18</v>
      </c>
      <c r="F170" s="310"/>
      <c r="G170" s="311">
        <f t="shared" si="3"/>
        <v>0</v>
      </c>
    </row>
    <row r="171" spans="1:7">
      <c r="A171" s="296"/>
      <c r="B171" s="296"/>
      <c r="C171" s="312"/>
      <c r="D171" s="308"/>
      <c r="E171" s="309"/>
      <c r="F171" s="310"/>
      <c r="G171" s="311"/>
    </row>
    <row r="172" spans="1:7" ht="16.5">
      <c r="A172" s="296">
        <f>+A164+1</f>
        <v>26</v>
      </c>
      <c r="B172" s="296"/>
      <c r="C172" s="241" t="s">
        <v>1385</v>
      </c>
      <c r="D172" s="286"/>
      <c r="E172" s="286"/>
      <c r="F172" s="287"/>
      <c r="G172" s="287"/>
    </row>
    <row r="173" spans="1:7" ht="102">
      <c r="A173" s="296"/>
      <c r="B173" s="296"/>
      <c r="C173" s="307" t="s">
        <v>1386</v>
      </c>
      <c r="D173" s="308" t="s">
        <v>93</v>
      </c>
      <c r="E173" s="309">
        <v>3</v>
      </c>
      <c r="F173" s="310"/>
      <c r="G173" s="311">
        <f>E173*F173</f>
        <v>0</v>
      </c>
    </row>
    <row r="174" spans="1:7" ht="25.5">
      <c r="A174" s="296"/>
      <c r="B174" s="296"/>
      <c r="C174" s="312" t="s">
        <v>1387</v>
      </c>
      <c r="D174" s="308"/>
      <c r="E174" s="309"/>
      <c r="F174" s="310"/>
      <c r="G174" s="311"/>
    </row>
    <row r="175" spans="1:7">
      <c r="A175" s="296"/>
      <c r="B175" s="296"/>
      <c r="C175" s="312"/>
      <c r="D175" s="308"/>
      <c r="E175" s="309"/>
      <c r="F175" s="310"/>
      <c r="G175" s="311"/>
    </row>
    <row r="176" spans="1:7" ht="16.5">
      <c r="A176" s="296">
        <f>+A172+1</f>
        <v>27</v>
      </c>
      <c r="B176" s="296"/>
      <c r="C176" s="241" t="s">
        <v>1388</v>
      </c>
      <c r="D176" s="286"/>
      <c r="E176" s="286"/>
      <c r="F176" s="287"/>
      <c r="G176" s="287"/>
    </row>
    <row r="177" spans="1:7" ht="102">
      <c r="A177" s="296"/>
      <c r="B177" s="296"/>
      <c r="C177" s="307" t="s">
        <v>1389</v>
      </c>
      <c r="D177" s="308" t="s">
        <v>93</v>
      </c>
      <c r="E177" s="309">
        <v>1</v>
      </c>
      <c r="F177" s="310"/>
      <c r="G177" s="311">
        <f>E177*F177</f>
        <v>0</v>
      </c>
    </row>
    <row r="178" spans="1:7" ht="25.5">
      <c r="A178" s="296"/>
      <c r="B178" s="296"/>
      <c r="C178" s="312" t="s">
        <v>1390</v>
      </c>
      <c r="D178" s="308"/>
      <c r="E178" s="309"/>
      <c r="F178" s="310"/>
      <c r="G178" s="311"/>
    </row>
    <row r="179" spans="1:7">
      <c r="A179" s="296"/>
      <c r="B179" s="296"/>
      <c r="C179" s="312"/>
      <c r="D179" s="308"/>
      <c r="E179" s="309"/>
      <c r="F179" s="310"/>
      <c r="G179" s="311"/>
    </row>
    <row r="180" spans="1:7" ht="16.5">
      <c r="A180" s="296">
        <f>+A176+1</f>
        <v>28</v>
      </c>
      <c r="B180" s="296"/>
      <c r="C180" s="241" t="s">
        <v>1391</v>
      </c>
      <c r="D180" s="286"/>
      <c r="E180" s="286"/>
      <c r="F180" s="287"/>
      <c r="G180" s="287"/>
    </row>
    <row r="181" spans="1:7" ht="114.75">
      <c r="A181" s="296"/>
      <c r="B181" s="296" t="s">
        <v>1311</v>
      </c>
      <c r="C181" s="307" t="s">
        <v>1392</v>
      </c>
      <c r="D181" s="308" t="s">
        <v>93</v>
      </c>
      <c r="E181" s="309">
        <v>7</v>
      </c>
      <c r="F181" s="310"/>
      <c r="G181" s="311">
        <f>E181*F181</f>
        <v>0</v>
      </c>
    </row>
    <row r="182" spans="1:7" ht="25.5">
      <c r="A182" s="296"/>
      <c r="B182" s="296"/>
      <c r="C182" s="312" t="s">
        <v>1393</v>
      </c>
      <c r="D182" s="308"/>
      <c r="E182" s="309"/>
      <c r="F182" s="310"/>
      <c r="G182" s="311"/>
    </row>
    <row r="183" spans="1:7">
      <c r="A183" s="296"/>
      <c r="B183" s="296" t="s">
        <v>1313</v>
      </c>
      <c r="C183" s="312" t="s">
        <v>1384</v>
      </c>
      <c r="D183" s="308" t="s">
        <v>93</v>
      </c>
      <c r="E183" s="309">
        <v>8</v>
      </c>
      <c r="F183" s="310"/>
      <c r="G183" s="311">
        <f>E183*F183</f>
        <v>0</v>
      </c>
    </row>
    <row r="184" spans="1:7">
      <c r="A184" s="296"/>
      <c r="B184" s="296" t="s">
        <v>458</v>
      </c>
      <c r="C184" s="312" t="s">
        <v>1378</v>
      </c>
      <c r="D184" s="308" t="s">
        <v>93</v>
      </c>
      <c r="E184" s="309">
        <v>3</v>
      </c>
      <c r="F184" s="310"/>
      <c r="G184" s="311">
        <f>E184*F184</f>
        <v>0</v>
      </c>
    </row>
    <row r="185" spans="1:7">
      <c r="A185" s="296"/>
      <c r="B185" s="296" t="s">
        <v>1379</v>
      </c>
      <c r="C185" s="312" t="s">
        <v>1380</v>
      </c>
      <c r="D185" s="308" t="s">
        <v>93</v>
      </c>
      <c r="E185" s="309">
        <v>3</v>
      </c>
      <c r="F185" s="310"/>
      <c r="G185" s="311">
        <f>E185*F185</f>
        <v>0</v>
      </c>
    </row>
    <row r="186" spans="1:7">
      <c r="A186" s="296"/>
      <c r="B186" s="296" t="s">
        <v>1381</v>
      </c>
      <c r="C186" s="312" t="s">
        <v>1382</v>
      </c>
      <c r="D186" s="308" t="s">
        <v>93</v>
      </c>
      <c r="E186" s="309">
        <v>18</v>
      </c>
      <c r="F186" s="310"/>
      <c r="G186" s="311">
        <f>E186*F186</f>
        <v>0</v>
      </c>
    </row>
    <row r="187" spans="1:7">
      <c r="A187" s="296"/>
      <c r="B187" s="296"/>
      <c r="C187" s="312"/>
      <c r="D187" s="308"/>
      <c r="E187" s="309"/>
      <c r="F187" s="310"/>
      <c r="G187" s="311"/>
    </row>
    <row r="188" spans="1:7" ht="16.5">
      <c r="A188" s="296">
        <f>+A180+1</f>
        <v>29</v>
      </c>
      <c r="B188" s="296"/>
      <c r="C188" s="241" t="s">
        <v>1394</v>
      </c>
      <c r="D188" s="286"/>
      <c r="E188" s="286"/>
      <c r="F188" s="287"/>
      <c r="G188" s="287"/>
    </row>
    <row r="189" spans="1:7" ht="127.5">
      <c r="A189" s="296"/>
      <c r="B189" s="296" t="s">
        <v>1311</v>
      </c>
      <c r="C189" s="307" t="s">
        <v>1395</v>
      </c>
      <c r="D189" s="308" t="s">
        <v>93</v>
      </c>
      <c r="E189" s="309">
        <v>2</v>
      </c>
      <c r="F189" s="310"/>
      <c r="G189" s="311">
        <f>E189*F189</f>
        <v>0</v>
      </c>
    </row>
    <row r="190" spans="1:7" ht="25.5">
      <c r="A190" s="296"/>
      <c r="B190" s="296"/>
      <c r="C190" s="312" t="s">
        <v>1396</v>
      </c>
      <c r="D190" s="308"/>
      <c r="E190" s="309"/>
      <c r="F190" s="310"/>
      <c r="G190" s="311"/>
    </row>
    <row r="191" spans="1:7">
      <c r="A191" s="296"/>
      <c r="B191" s="296" t="s">
        <v>1313</v>
      </c>
      <c r="C191" s="312" t="s">
        <v>1397</v>
      </c>
      <c r="D191" s="308" t="s">
        <v>93</v>
      </c>
      <c r="E191" s="309">
        <v>2</v>
      </c>
      <c r="F191" s="310"/>
      <c r="G191" s="311">
        <f>E191*F191</f>
        <v>0</v>
      </c>
    </row>
    <row r="192" spans="1:7">
      <c r="A192" s="296"/>
      <c r="B192" s="296" t="s">
        <v>458</v>
      </c>
      <c r="C192" s="312" t="s">
        <v>1398</v>
      </c>
      <c r="D192" s="308" t="s">
        <v>93</v>
      </c>
      <c r="E192" s="309">
        <v>1</v>
      </c>
      <c r="F192" s="310"/>
      <c r="G192" s="311">
        <f>E192*F192</f>
        <v>0</v>
      </c>
    </row>
    <row r="193" spans="1:7">
      <c r="A193" s="296"/>
      <c r="B193" s="296" t="s">
        <v>1379</v>
      </c>
      <c r="C193" s="312" t="s">
        <v>1399</v>
      </c>
      <c r="D193" s="308" t="s">
        <v>93</v>
      </c>
      <c r="E193" s="309">
        <v>1</v>
      </c>
      <c r="F193" s="310"/>
      <c r="G193" s="311">
        <f>E193*F193</f>
        <v>0</v>
      </c>
    </row>
    <row r="194" spans="1:7">
      <c r="A194" s="296"/>
      <c r="B194" s="296"/>
      <c r="C194" s="312"/>
      <c r="D194" s="308"/>
      <c r="E194" s="309"/>
      <c r="F194" s="310"/>
      <c r="G194" s="311"/>
    </row>
    <row r="195" spans="1:7" ht="25.5">
      <c r="A195" s="296"/>
      <c r="B195" s="296"/>
      <c r="C195" s="243" t="s">
        <v>1400</v>
      </c>
      <c r="D195" s="308"/>
      <c r="E195" s="309"/>
      <c r="F195" s="311"/>
      <c r="G195" s="311"/>
    </row>
    <row r="196" spans="1:7">
      <c r="A196" s="296"/>
      <c r="B196" s="296"/>
      <c r="C196" s="243"/>
      <c r="D196" s="308"/>
      <c r="E196" s="309"/>
      <c r="F196" s="311"/>
      <c r="G196" s="311"/>
    </row>
    <row r="197" spans="1:7">
      <c r="A197" s="296"/>
      <c r="B197" s="296"/>
      <c r="C197" s="241" t="s">
        <v>1401</v>
      </c>
      <c r="D197" s="308"/>
      <c r="E197" s="309"/>
      <c r="F197" s="311"/>
      <c r="G197" s="311"/>
    </row>
    <row r="198" spans="1:7">
      <c r="A198" s="296"/>
      <c r="B198" s="296"/>
      <c r="C198" s="244"/>
      <c r="D198" s="308"/>
      <c r="E198" s="309"/>
      <c r="F198" s="311"/>
      <c r="G198" s="311"/>
    </row>
    <row r="199" spans="1:7" ht="204">
      <c r="A199" s="296">
        <v>1</v>
      </c>
      <c r="B199" s="296"/>
      <c r="C199" s="316" t="s">
        <v>1402</v>
      </c>
      <c r="D199" s="308" t="s">
        <v>93</v>
      </c>
      <c r="E199" s="309">
        <v>1</v>
      </c>
      <c r="F199" s="310"/>
      <c r="G199" s="311">
        <f>E199*F199</f>
        <v>0</v>
      </c>
    </row>
    <row r="200" spans="1:7">
      <c r="A200" s="296"/>
      <c r="B200" s="296"/>
      <c r="C200" s="297"/>
      <c r="D200" s="308"/>
      <c r="E200" s="298"/>
      <c r="F200" s="299"/>
      <c r="G200" s="300"/>
    </row>
    <row r="201" spans="1:7" ht="25.5">
      <c r="A201" s="296">
        <f>+A199+1</f>
        <v>2</v>
      </c>
      <c r="B201" s="296"/>
      <c r="C201" s="317" t="s">
        <v>1403</v>
      </c>
      <c r="D201" s="308" t="s">
        <v>93</v>
      </c>
      <c r="E201" s="309">
        <v>1</v>
      </c>
      <c r="F201" s="310"/>
      <c r="G201" s="311">
        <f>E201*F201</f>
        <v>0</v>
      </c>
    </row>
    <row r="202" spans="1:7">
      <c r="A202" s="296"/>
      <c r="B202" s="296"/>
      <c r="C202" s="238"/>
      <c r="D202" s="308"/>
      <c r="E202" s="298"/>
      <c r="F202" s="310"/>
      <c r="G202" s="300"/>
    </row>
    <row r="203" spans="1:7" ht="102">
      <c r="A203" s="296">
        <f>+A201+1</f>
        <v>3</v>
      </c>
      <c r="B203" s="296"/>
      <c r="C203" s="316" t="s">
        <v>1404</v>
      </c>
      <c r="D203" s="308" t="s">
        <v>93</v>
      </c>
      <c r="E203" s="309">
        <v>6</v>
      </c>
      <c r="F203" s="310"/>
      <c r="G203" s="311">
        <f>E203*F203</f>
        <v>0</v>
      </c>
    </row>
    <row r="204" spans="1:7">
      <c r="A204" s="296"/>
      <c r="B204" s="296"/>
      <c r="C204" s="238"/>
      <c r="D204" s="308"/>
      <c r="E204" s="298"/>
      <c r="F204" s="310"/>
      <c r="G204" s="300"/>
    </row>
    <row r="205" spans="1:7" ht="51">
      <c r="A205" s="296">
        <f>+A203+1</f>
        <v>4</v>
      </c>
      <c r="B205" s="296"/>
      <c r="C205" s="317" t="s">
        <v>1405</v>
      </c>
      <c r="D205" s="308" t="s">
        <v>93</v>
      </c>
      <c r="E205" s="309">
        <v>1</v>
      </c>
      <c r="F205" s="310"/>
      <c r="G205" s="311">
        <f>E205*F205</f>
        <v>0</v>
      </c>
    </row>
    <row r="206" spans="1:7">
      <c r="A206" s="296"/>
      <c r="B206" s="296"/>
      <c r="C206" s="238"/>
      <c r="D206" s="308"/>
      <c r="E206" s="298"/>
      <c r="F206" s="310"/>
      <c r="G206" s="300"/>
    </row>
    <row r="207" spans="1:7">
      <c r="A207" s="296"/>
      <c r="B207" s="296"/>
      <c r="C207" s="318" t="s">
        <v>1406</v>
      </c>
      <c r="D207" s="308"/>
      <c r="E207" s="298"/>
      <c r="F207" s="310"/>
      <c r="G207" s="300"/>
    </row>
    <row r="208" spans="1:7" ht="89.25">
      <c r="A208" s="296"/>
      <c r="B208" s="296"/>
      <c r="C208" s="316" t="s">
        <v>1407</v>
      </c>
      <c r="D208" s="308"/>
      <c r="E208" s="298"/>
      <c r="F208" s="310"/>
      <c r="G208" s="300"/>
    </row>
    <row r="209" spans="1:7">
      <c r="A209" s="296"/>
      <c r="B209" s="296"/>
      <c r="C209" s="244"/>
      <c r="D209" s="308"/>
      <c r="E209" s="309"/>
      <c r="F209" s="310"/>
      <c r="G209" s="311"/>
    </row>
    <row r="210" spans="1:7" ht="16.5">
      <c r="A210" s="296">
        <f>+A205+1</f>
        <v>5</v>
      </c>
      <c r="B210" s="296"/>
      <c r="C210" s="241" t="s">
        <v>1408</v>
      </c>
      <c r="D210" s="286"/>
      <c r="E210" s="286"/>
      <c r="F210" s="287"/>
      <c r="G210" s="287"/>
    </row>
    <row r="211" spans="1:7" ht="140.25">
      <c r="A211" s="296"/>
      <c r="B211" s="296" t="s">
        <v>1311</v>
      </c>
      <c r="C211" s="245" t="s">
        <v>1409</v>
      </c>
      <c r="D211" s="308" t="s">
        <v>93</v>
      </c>
      <c r="E211" s="309">
        <v>7</v>
      </c>
      <c r="F211" s="310"/>
      <c r="G211" s="311">
        <f>E211*F211</f>
        <v>0</v>
      </c>
    </row>
    <row r="212" spans="1:7">
      <c r="A212" s="296"/>
      <c r="B212" s="296"/>
      <c r="C212" s="244"/>
      <c r="D212" s="308"/>
      <c r="E212" s="309"/>
      <c r="F212" s="310"/>
      <c r="G212" s="311"/>
    </row>
    <row r="213" spans="1:7" ht="51">
      <c r="A213" s="296"/>
      <c r="B213" s="296" t="s">
        <v>1313</v>
      </c>
      <c r="C213" s="316" t="s">
        <v>1410</v>
      </c>
      <c r="D213" s="308" t="s">
        <v>93</v>
      </c>
      <c r="E213" s="309">
        <v>7</v>
      </c>
      <c r="F213" s="310"/>
      <c r="G213" s="311">
        <f>E213*F213</f>
        <v>0</v>
      </c>
    </row>
    <row r="214" spans="1:7">
      <c r="A214" s="296"/>
      <c r="B214" s="296"/>
      <c r="C214" s="244"/>
      <c r="D214" s="308"/>
      <c r="E214" s="309"/>
      <c r="F214" s="310"/>
      <c r="G214" s="311"/>
    </row>
    <row r="215" spans="1:7" ht="16.5">
      <c r="A215" s="296">
        <f>+A210+1</f>
        <v>6</v>
      </c>
      <c r="B215" s="296"/>
      <c r="C215" s="241" t="s">
        <v>1411</v>
      </c>
      <c r="D215" s="286"/>
      <c r="E215" s="286"/>
      <c r="F215" s="287"/>
      <c r="G215" s="287"/>
    </row>
    <row r="216" spans="1:7" ht="140.25">
      <c r="A216" s="296"/>
      <c r="B216" s="296"/>
      <c r="C216" s="245" t="s">
        <v>1412</v>
      </c>
      <c r="D216" s="308" t="s">
        <v>93</v>
      </c>
      <c r="E216" s="309">
        <v>7</v>
      </c>
      <c r="F216" s="310"/>
      <c r="G216" s="311">
        <f>E216*F216</f>
        <v>0</v>
      </c>
    </row>
    <row r="217" spans="1:7">
      <c r="A217" s="296"/>
      <c r="B217" s="296"/>
      <c r="C217" s="244"/>
      <c r="D217" s="308"/>
      <c r="E217" s="309"/>
      <c r="F217" s="310"/>
      <c r="G217" s="311"/>
    </row>
    <row r="218" spans="1:7">
      <c r="A218" s="296">
        <f>+A215+1</f>
        <v>7</v>
      </c>
      <c r="B218" s="296"/>
      <c r="C218" s="241" t="s">
        <v>1413</v>
      </c>
      <c r="D218" s="308"/>
      <c r="E218" s="309"/>
      <c r="F218" s="310"/>
      <c r="G218" s="311"/>
    </row>
    <row r="219" spans="1:7" ht="178.5">
      <c r="A219" s="284"/>
      <c r="B219" s="284" t="s">
        <v>1311</v>
      </c>
      <c r="C219" s="245" t="s">
        <v>1414</v>
      </c>
      <c r="D219" s="308" t="s">
        <v>93</v>
      </c>
      <c r="E219" s="309">
        <v>3</v>
      </c>
      <c r="F219" s="310"/>
      <c r="G219" s="311">
        <f>E219*F219</f>
        <v>0</v>
      </c>
    </row>
    <row r="220" spans="1:7">
      <c r="A220" s="296"/>
      <c r="B220" s="296"/>
      <c r="C220" s="244"/>
      <c r="D220" s="308"/>
      <c r="E220" s="309"/>
      <c r="F220" s="310"/>
      <c r="G220" s="311"/>
    </row>
    <row r="221" spans="1:7" ht="38.25">
      <c r="A221" s="296"/>
      <c r="B221" s="296" t="s">
        <v>1313</v>
      </c>
      <c r="C221" s="316" t="s">
        <v>1415</v>
      </c>
      <c r="D221" s="308" t="s">
        <v>93</v>
      </c>
      <c r="E221" s="309">
        <v>3</v>
      </c>
      <c r="F221" s="310"/>
      <c r="G221" s="311">
        <f>E221*F221</f>
        <v>0</v>
      </c>
    </row>
    <row r="222" spans="1:7">
      <c r="A222" s="296"/>
      <c r="B222" s="296"/>
      <c r="C222" s="244"/>
      <c r="D222" s="308"/>
      <c r="E222" s="309"/>
      <c r="F222" s="310"/>
      <c r="G222" s="311"/>
    </row>
    <row r="223" spans="1:7" ht="16.5">
      <c r="A223" s="296">
        <f>+A218+1</f>
        <v>8</v>
      </c>
      <c r="B223" s="296"/>
      <c r="C223" s="291" t="s">
        <v>1416</v>
      </c>
      <c r="D223" s="286"/>
      <c r="E223" s="286"/>
      <c r="F223" s="287"/>
      <c r="G223" s="287"/>
    </row>
    <row r="224" spans="1:7" ht="140.25">
      <c r="A224" s="296"/>
      <c r="B224" s="296" t="s">
        <v>1311</v>
      </c>
      <c r="C224" s="245" t="s">
        <v>1417</v>
      </c>
      <c r="D224" s="308" t="s">
        <v>93</v>
      </c>
      <c r="E224" s="309">
        <v>13</v>
      </c>
      <c r="F224" s="310"/>
      <c r="G224" s="311">
        <f>E224*F224</f>
        <v>0</v>
      </c>
    </row>
    <row r="225" spans="1:7" ht="15">
      <c r="A225" s="284"/>
      <c r="B225" s="296"/>
      <c r="C225" s="244"/>
      <c r="D225" s="308"/>
      <c r="E225" s="309"/>
      <c r="F225" s="310"/>
      <c r="G225" s="311"/>
    </row>
    <row r="226" spans="1:7" ht="76.5">
      <c r="A226" s="284"/>
      <c r="B226" s="296" t="s">
        <v>1313</v>
      </c>
      <c r="C226" s="316" t="s">
        <v>1418</v>
      </c>
      <c r="D226" s="308" t="s">
        <v>93</v>
      </c>
      <c r="E226" s="309">
        <v>13</v>
      </c>
      <c r="F226" s="310"/>
      <c r="G226" s="311">
        <f>E226*F226</f>
        <v>0</v>
      </c>
    </row>
    <row r="227" spans="1:7" ht="15">
      <c r="A227" s="284"/>
      <c r="B227" s="296"/>
      <c r="C227" s="244"/>
      <c r="D227" s="308"/>
      <c r="E227" s="309"/>
      <c r="F227" s="310"/>
      <c r="G227" s="311"/>
    </row>
    <row r="228" spans="1:7" ht="16.5">
      <c r="A228" s="296">
        <f>+A223+1</f>
        <v>9</v>
      </c>
      <c r="B228" s="296"/>
      <c r="C228" s="291" t="s">
        <v>1419</v>
      </c>
      <c r="D228" s="286"/>
      <c r="E228" s="286"/>
      <c r="F228" s="287"/>
      <c r="G228" s="287"/>
    </row>
    <row r="229" spans="1:7" ht="140.25">
      <c r="A229" s="296"/>
      <c r="B229" s="296" t="s">
        <v>1311</v>
      </c>
      <c r="C229" s="245" t="s">
        <v>1417</v>
      </c>
      <c r="D229" s="308" t="s">
        <v>93</v>
      </c>
      <c r="E229" s="309">
        <v>12</v>
      </c>
      <c r="F229" s="310"/>
      <c r="G229" s="311">
        <f>E229*F229</f>
        <v>0</v>
      </c>
    </row>
    <row r="230" spans="1:7" ht="15">
      <c r="A230" s="284"/>
      <c r="B230" s="296"/>
      <c r="C230" s="244"/>
      <c r="D230" s="308"/>
      <c r="E230" s="309"/>
      <c r="F230" s="310"/>
      <c r="G230" s="311"/>
    </row>
    <row r="231" spans="1:7" ht="76.5">
      <c r="A231" s="284"/>
      <c r="B231" s="296" t="s">
        <v>1313</v>
      </c>
      <c r="C231" s="316" t="s">
        <v>1420</v>
      </c>
      <c r="D231" s="308" t="s">
        <v>93</v>
      </c>
      <c r="E231" s="309">
        <v>12</v>
      </c>
      <c r="F231" s="310"/>
      <c r="G231" s="311">
        <f>E231*F231</f>
        <v>0</v>
      </c>
    </row>
    <row r="232" spans="1:7" ht="15">
      <c r="A232" s="284"/>
      <c r="B232" s="296"/>
      <c r="C232" s="316"/>
      <c r="D232" s="308"/>
      <c r="E232" s="309"/>
      <c r="F232" s="310"/>
      <c r="G232" s="311"/>
    </row>
    <row r="233" spans="1:7" ht="16.5">
      <c r="A233" s="296">
        <f>+A228+1</f>
        <v>10</v>
      </c>
      <c r="B233" s="296"/>
      <c r="C233" s="291" t="s">
        <v>1421</v>
      </c>
      <c r="D233" s="286"/>
      <c r="E233" s="286"/>
      <c r="F233" s="287"/>
      <c r="G233" s="287"/>
    </row>
    <row r="234" spans="1:7" ht="114.75">
      <c r="A234" s="296"/>
      <c r="B234" s="296"/>
      <c r="C234" s="245" t="s">
        <v>1422</v>
      </c>
      <c r="D234" s="308" t="s">
        <v>93</v>
      </c>
      <c r="E234" s="309">
        <v>25</v>
      </c>
      <c r="F234" s="310"/>
      <c r="G234" s="311">
        <f>E234*F234</f>
        <v>0</v>
      </c>
    </row>
    <row r="235" spans="1:7" ht="15">
      <c r="A235" s="284"/>
      <c r="B235" s="296"/>
      <c r="C235" s="244"/>
      <c r="D235" s="308"/>
      <c r="E235" s="309"/>
      <c r="F235" s="310"/>
      <c r="G235" s="311"/>
    </row>
    <row r="236" spans="1:7" ht="16.5">
      <c r="A236" s="296">
        <f>+A233+1</f>
        <v>11</v>
      </c>
      <c r="B236" s="296"/>
      <c r="C236" s="291" t="s">
        <v>1423</v>
      </c>
      <c r="D236" s="286"/>
      <c r="E236" s="286"/>
      <c r="F236" s="287"/>
      <c r="G236" s="287"/>
    </row>
    <row r="237" spans="1:7" ht="92.25" customHeight="1">
      <c r="A237" s="296"/>
      <c r="B237" s="296"/>
      <c r="C237" s="245" t="s">
        <v>1424</v>
      </c>
      <c r="D237" s="308" t="s">
        <v>93</v>
      </c>
      <c r="E237" s="309">
        <v>5</v>
      </c>
      <c r="F237" s="310"/>
      <c r="G237" s="311">
        <f>E237*F237</f>
        <v>0</v>
      </c>
    </row>
    <row r="238" spans="1:7">
      <c r="A238" s="296"/>
      <c r="B238" s="296"/>
      <c r="C238" s="244"/>
      <c r="D238" s="308"/>
      <c r="E238" s="309"/>
      <c r="F238" s="311"/>
      <c r="G238" s="311"/>
    </row>
    <row r="239" spans="1:7" ht="16.5">
      <c r="A239" s="296">
        <f>+A236+1</f>
        <v>12</v>
      </c>
      <c r="B239" s="296"/>
      <c r="C239" s="291" t="s">
        <v>1425</v>
      </c>
      <c r="D239" s="286"/>
      <c r="E239" s="286"/>
      <c r="F239" s="287"/>
      <c r="G239" s="287"/>
    </row>
    <row r="240" spans="1:7" ht="104.25" customHeight="1">
      <c r="A240" s="296"/>
      <c r="B240" s="296"/>
      <c r="C240" s="245" t="s">
        <v>1426</v>
      </c>
      <c r="D240" s="308" t="s">
        <v>93</v>
      </c>
      <c r="E240" s="309">
        <v>19</v>
      </c>
      <c r="F240" s="310"/>
      <c r="G240" s="311">
        <f>E240*F240</f>
        <v>0</v>
      </c>
    </row>
    <row r="241" spans="1:7">
      <c r="A241" s="296"/>
      <c r="B241" s="296"/>
      <c r="C241" s="244"/>
      <c r="D241" s="308"/>
      <c r="E241" s="309"/>
      <c r="F241" s="311"/>
      <c r="G241" s="311"/>
    </row>
    <row r="242" spans="1:7" ht="16.5">
      <c r="A242" s="296">
        <f>+A239+1</f>
        <v>13</v>
      </c>
      <c r="B242" s="296"/>
      <c r="C242" s="291" t="s">
        <v>1427</v>
      </c>
      <c r="D242" s="286"/>
      <c r="E242" s="286"/>
      <c r="F242" s="287"/>
      <c r="G242" s="287"/>
    </row>
    <row r="243" spans="1:7" ht="102.75" customHeight="1">
      <c r="A243" s="296"/>
      <c r="B243" s="296"/>
      <c r="C243" s="245" t="s">
        <v>1428</v>
      </c>
      <c r="D243" s="308" t="s">
        <v>93</v>
      </c>
      <c r="E243" s="309">
        <v>3</v>
      </c>
      <c r="F243" s="310"/>
      <c r="G243" s="311">
        <f>E243*F243</f>
        <v>0</v>
      </c>
    </row>
    <row r="244" spans="1:7">
      <c r="A244" s="296"/>
      <c r="B244" s="296"/>
      <c r="C244" s="244"/>
      <c r="D244" s="308"/>
      <c r="E244" s="309"/>
      <c r="F244" s="311"/>
      <c r="G244" s="311"/>
    </row>
    <row r="245" spans="1:7" ht="28.5" customHeight="1">
      <c r="A245" s="296">
        <f>+A236+1</f>
        <v>12</v>
      </c>
      <c r="B245" s="296"/>
      <c r="C245" s="243" t="s">
        <v>1429</v>
      </c>
      <c r="D245" s="308" t="s">
        <v>30</v>
      </c>
      <c r="E245" s="309">
        <v>1</v>
      </c>
      <c r="F245" s="310"/>
      <c r="G245" s="311">
        <f>E245*F245</f>
        <v>0</v>
      </c>
    </row>
    <row r="246" spans="1:7">
      <c r="A246" s="296"/>
      <c r="B246" s="296"/>
      <c r="C246" s="243"/>
      <c r="D246" s="308"/>
      <c r="E246" s="309"/>
      <c r="F246" s="310"/>
      <c r="G246" s="311"/>
    </row>
    <row r="247" spans="1:7">
      <c r="A247" s="296"/>
      <c r="B247" s="296"/>
      <c r="C247" s="241" t="s">
        <v>1430</v>
      </c>
      <c r="D247" s="308"/>
      <c r="E247" s="309"/>
      <c r="F247" s="311"/>
      <c r="G247" s="311"/>
    </row>
    <row r="248" spans="1:7">
      <c r="A248" s="296"/>
      <c r="B248" s="296"/>
      <c r="C248" s="244"/>
      <c r="D248" s="308"/>
      <c r="E248" s="309"/>
      <c r="F248" s="311"/>
      <c r="G248" s="311"/>
    </row>
    <row r="249" spans="1:7">
      <c r="A249" s="296">
        <f>+A245+1</f>
        <v>13</v>
      </c>
      <c r="B249" s="296"/>
      <c r="C249" s="241" t="s">
        <v>1411</v>
      </c>
      <c r="D249" s="308"/>
      <c r="E249" s="309"/>
      <c r="F249" s="311"/>
      <c r="G249" s="311"/>
    </row>
    <row r="250" spans="1:7" ht="63.75">
      <c r="A250" s="296"/>
      <c r="B250" s="296"/>
      <c r="C250" s="243" t="s">
        <v>1431</v>
      </c>
      <c r="D250" s="308" t="s">
        <v>93</v>
      </c>
      <c r="E250" s="309">
        <v>14</v>
      </c>
      <c r="F250" s="311"/>
      <c r="G250" s="311">
        <f>E250*F250</f>
        <v>0</v>
      </c>
    </row>
    <row r="251" spans="1:7" ht="25.5">
      <c r="A251" s="296"/>
      <c r="B251" s="296"/>
      <c r="C251" s="243" t="s">
        <v>1432</v>
      </c>
      <c r="D251" s="308"/>
      <c r="E251" s="309"/>
      <c r="F251" s="311"/>
      <c r="G251" s="311"/>
    </row>
    <row r="252" spans="1:7">
      <c r="A252" s="296"/>
      <c r="B252" s="296"/>
      <c r="C252" s="244"/>
      <c r="D252" s="308"/>
      <c r="E252" s="309"/>
      <c r="F252" s="311"/>
      <c r="G252" s="311"/>
    </row>
    <row r="253" spans="1:7">
      <c r="A253" s="296">
        <f>+A249+1</f>
        <v>14</v>
      </c>
      <c r="B253" s="296"/>
      <c r="C253" s="241" t="s">
        <v>1433</v>
      </c>
      <c r="D253" s="308"/>
      <c r="E253" s="309"/>
      <c r="F253" s="311"/>
      <c r="G253" s="311"/>
    </row>
    <row r="254" spans="1:7" ht="63.75">
      <c r="A254" s="296"/>
      <c r="B254" s="296"/>
      <c r="C254" s="243" t="s">
        <v>1434</v>
      </c>
      <c r="D254" s="308" t="s">
        <v>93</v>
      </c>
      <c r="E254" s="309">
        <v>10</v>
      </c>
      <c r="F254" s="311"/>
      <c r="G254" s="311">
        <f>E254*F254</f>
        <v>0</v>
      </c>
    </row>
    <row r="255" spans="1:7" ht="25.5">
      <c r="A255" s="296"/>
      <c r="B255" s="296"/>
      <c r="C255" s="243" t="s">
        <v>1435</v>
      </c>
      <c r="D255" s="308"/>
      <c r="E255" s="309"/>
      <c r="F255" s="311"/>
      <c r="G255" s="311"/>
    </row>
    <row r="256" spans="1:7">
      <c r="A256" s="296"/>
      <c r="B256" s="296"/>
      <c r="C256" s="243"/>
      <c r="D256" s="308"/>
      <c r="E256" s="309"/>
      <c r="F256" s="311"/>
      <c r="G256" s="311"/>
    </row>
    <row r="257" spans="1:7">
      <c r="A257" s="296">
        <f>+A253+1</f>
        <v>15</v>
      </c>
      <c r="B257" s="296"/>
      <c r="C257" s="241" t="s">
        <v>1436</v>
      </c>
      <c r="D257" s="308"/>
      <c r="E257" s="309"/>
      <c r="F257" s="311"/>
      <c r="G257" s="311"/>
    </row>
    <row r="258" spans="1:7" ht="63.75">
      <c r="A258" s="296"/>
      <c r="B258" s="296" t="s">
        <v>1311</v>
      </c>
      <c r="C258" s="243" t="s">
        <v>1437</v>
      </c>
      <c r="D258" s="308" t="s">
        <v>93</v>
      </c>
      <c r="E258" s="309">
        <v>14</v>
      </c>
      <c r="F258" s="311"/>
      <c r="G258" s="311">
        <f>E258*F258</f>
        <v>0</v>
      </c>
    </row>
    <row r="259" spans="1:7" ht="25.5">
      <c r="A259" s="296"/>
      <c r="B259" s="296"/>
      <c r="C259" s="243" t="s">
        <v>1438</v>
      </c>
      <c r="D259" s="308"/>
      <c r="E259" s="309"/>
      <c r="F259" s="311"/>
      <c r="G259" s="311"/>
    </row>
    <row r="260" spans="1:7">
      <c r="A260" s="296"/>
      <c r="B260" s="296" t="s">
        <v>1313</v>
      </c>
      <c r="C260" s="243" t="s">
        <v>1439</v>
      </c>
      <c r="D260" s="308" t="s">
        <v>93</v>
      </c>
      <c r="E260" s="309">
        <v>7</v>
      </c>
      <c r="F260" s="311"/>
      <c r="G260" s="311">
        <f>E260*F260</f>
        <v>0</v>
      </c>
    </row>
    <row r="261" spans="1:7">
      <c r="A261" s="296"/>
      <c r="B261" s="296"/>
      <c r="C261" s="244"/>
      <c r="D261" s="308"/>
      <c r="E261" s="309"/>
      <c r="F261" s="311"/>
      <c r="G261" s="311"/>
    </row>
    <row r="262" spans="1:7">
      <c r="A262" s="296">
        <f>+A257+1</f>
        <v>16</v>
      </c>
      <c r="B262" s="296"/>
      <c r="C262" s="241" t="s">
        <v>1440</v>
      </c>
      <c r="D262" s="308"/>
      <c r="E262" s="309"/>
      <c r="F262" s="311"/>
      <c r="G262" s="311"/>
    </row>
    <row r="263" spans="1:7" ht="89.25">
      <c r="A263" s="296"/>
      <c r="B263" s="296"/>
      <c r="C263" s="246" t="s">
        <v>1308</v>
      </c>
      <c r="D263" s="308" t="s">
        <v>93</v>
      </c>
      <c r="E263" s="309">
        <v>1</v>
      </c>
      <c r="F263" s="311"/>
      <c r="G263" s="311">
        <f>E263*F263</f>
        <v>0</v>
      </c>
    </row>
    <row r="264" spans="1:7">
      <c r="A264" s="296"/>
      <c r="B264" s="296"/>
      <c r="C264" s="243" t="s">
        <v>1441</v>
      </c>
      <c r="D264" s="308"/>
      <c r="E264" s="309"/>
      <c r="F264" s="311"/>
      <c r="G264" s="311"/>
    </row>
    <row r="265" spans="1:7">
      <c r="A265" s="296"/>
      <c r="B265" s="296"/>
      <c r="C265" s="243"/>
      <c r="D265" s="308"/>
      <c r="E265" s="309"/>
      <c r="F265" s="311"/>
      <c r="G265" s="311"/>
    </row>
    <row r="266" spans="1:7">
      <c r="A266" s="296">
        <f>+A262+1</f>
        <v>17</v>
      </c>
      <c r="B266" s="296"/>
      <c r="C266" s="241" t="s">
        <v>1442</v>
      </c>
      <c r="D266" s="308"/>
      <c r="E266" s="309"/>
      <c r="F266" s="311"/>
      <c r="G266" s="311"/>
    </row>
    <row r="267" spans="1:7" ht="63.75">
      <c r="A267" s="296"/>
      <c r="B267" s="296"/>
      <c r="C267" s="243" t="s">
        <v>1443</v>
      </c>
      <c r="D267" s="313"/>
      <c r="E267" s="313"/>
      <c r="F267" s="314"/>
      <c r="G267" s="314"/>
    </row>
    <row r="268" spans="1:7" ht="25.5">
      <c r="A268" s="296"/>
      <c r="B268" s="296"/>
      <c r="C268" s="243" t="s">
        <v>1444</v>
      </c>
      <c r="D268" s="308"/>
      <c r="E268" s="309"/>
      <c r="F268" s="311"/>
      <c r="G268" s="311"/>
    </row>
    <row r="269" spans="1:7" ht="25.5">
      <c r="A269" s="296"/>
      <c r="B269" s="296" t="s">
        <v>1311</v>
      </c>
      <c r="C269" s="243" t="s">
        <v>1445</v>
      </c>
      <c r="D269" s="308" t="s">
        <v>93</v>
      </c>
      <c r="E269" s="309">
        <v>8</v>
      </c>
      <c r="F269" s="311"/>
      <c r="G269" s="311">
        <f>E269*F269</f>
        <v>0</v>
      </c>
    </row>
    <row r="270" spans="1:7" ht="38.25">
      <c r="A270" s="296"/>
      <c r="B270" s="296" t="s">
        <v>1313</v>
      </c>
      <c r="C270" s="243" t="s">
        <v>1446</v>
      </c>
      <c r="D270" s="308" t="s">
        <v>93</v>
      </c>
      <c r="E270" s="309">
        <v>1</v>
      </c>
      <c r="F270" s="311"/>
      <c r="G270" s="311">
        <f>E270*F270</f>
        <v>0</v>
      </c>
    </row>
    <row r="271" spans="1:7">
      <c r="A271" s="296"/>
      <c r="B271" s="296" t="s">
        <v>458</v>
      </c>
      <c r="C271" s="243" t="s">
        <v>1447</v>
      </c>
      <c r="D271" s="308" t="s">
        <v>93</v>
      </c>
      <c r="E271" s="309">
        <v>2</v>
      </c>
      <c r="F271" s="311"/>
      <c r="G271" s="311">
        <f>E271*F271</f>
        <v>0</v>
      </c>
    </row>
    <row r="272" spans="1:7">
      <c r="A272" s="296"/>
      <c r="B272" s="296" t="s">
        <v>1379</v>
      </c>
      <c r="C272" s="243" t="s">
        <v>1448</v>
      </c>
      <c r="D272" s="308" t="s">
        <v>93</v>
      </c>
      <c r="E272" s="309">
        <v>1</v>
      </c>
      <c r="F272" s="311"/>
      <c r="G272" s="311">
        <f>E272*F272</f>
        <v>0</v>
      </c>
    </row>
    <row r="273" spans="1:7">
      <c r="A273" s="296"/>
      <c r="B273" s="296" t="s">
        <v>1381</v>
      </c>
      <c r="C273" s="243" t="s">
        <v>1449</v>
      </c>
      <c r="D273" s="308" t="s">
        <v>93</v>
      </c>
      <c r="E273" s="309">
        <v>9</v>
      </c>
      <c r="F273" s="311"/>
      <c r="G273" s="311">
        <f>E273*F273</f>
        <v>0</v>
      </c>
    </row>
    <row r="274" spans="1:7" ht="25.5">
      <c r="A274" s="296"/>
      <c r="B274" s="296"/>
      <c r="C274" s="247" t="s">
        <v>1450</v>
      </c>
      <c r="D274" s="308"/>
      <c r="E274" s="309"/>
      <c r="F274" s="311"/>
      <c r="G274" s="311"/>
    </row>
    <row r="275" spans="1:7">
      <c r="A275" s="296"/>
      <c r="B275" s="296"/>
      <c r="C275" s="243"/>
      <c r="D275" s="308"/>
      <c r="E275" s="309"/>
      <c r="F275" s="311"/>
      <c r="G275" s="311"/>
    </row>
    <row r="276" spans="1:7">
      <c r="A276" s="296">
        <f>+A266+1</f>
        <v>18</v>
      </c>
      <c r="B276" s="296"/>
      <c r="C276" s="241" t="s">
        <v>1451</v>
      </c>
      <c r="D276" s="308"/>
      <c r="E276" s="309"/>
      <c r="F276" s="311"/>
      <c r="G276" s="311"/>
    </row>
    <row r="277" spans="1:7" ht="63.75">
      <c r="A277" s="296"/>
      <c r="B277" s="296"/>
      <c r="C277" s="243" t="s">
        <v>1452</v>
      </c>
      <c r="D277" s="313"/>
      <c r="E277" s="313"/>
      <c r="F277" s="314"/>
      <c r="G277" s="314"/>
    </row>
    <row r="278" spans="1:7" ht="25.5">
      <c r="A278" s="296"/>
      <c r="B278" s="296"/>
      <c r="C278" s="243" t="s">
        <v>1453</v>
      </c>
      <c r="D278" s="308"/>
      <c r="E278" s="309"/>
      <c r="F278" s="311"/>
      <c r="G278" s="311"/>
    </row>
    <row r="279" spans="1:7" ht="25.5">
      <c r="A279" s="296"/>
      <c r="B279" s="296" t="s">
        <v>1311</v>
      </c>
      <c r="C279" s="243" t="s">
        <v>1454</v>
      </c>
      <c r="D279" s="308" t="s">
        <v>93</v>
      </c>
      <c r="E279" s="309">
        <v>3</v>
      </c>
      <c r="F279" s="311"/>
      <c r="G279" s="311">
        <f>E279*F279</f>
        <v>0</v>
      </c>
    </row>
    <row r="280" spans="1:7" ht="38.25">
      <c r="A280" s="296"/>
      <c r="B280" s="296" t="s">
        <v>1313</v>
      </c>
      <c r="C280" s="243" t="s">
        <v>1446</v>
      </c>
      <c r="D280" s="308" t="s">
        <v>93</v>
      </c>
      <c r="E280" s="309">
        <v>2</v>
      </c>
      <c r="F280" s="311"/>
      <c r="G280" s="311">
        <f>E280*F280</f>
        <v>0</v>
      </c>
    </row>
    <row r="281" spans="1:7">
      <c r="A281" s="296"/>
      <c r="B281" s="296" t="s">
        <v>458</v>
      </c>
      <c r="C281" s="243" t="s">
        <v>1447</v>
      </c>
      <c r="D281" s="308" t="s">
        <v>93</v>
      </c>
      <c r="E281" s="309">
        <v>1</v>
      </c>
      <c r="F281" s="311"/>
      <c r="G281" s="311">
        <f>E281*F281</f>
        <v>0</v>
      </c>
    </row>
    <row r="282" spans="1:7">
      <c r="A282" s="296"/>
      <c r="B282" s="296" t="s">
        <v>1381</v>
      </c>
      <c r="C282" s="243" t="s">
        <v>1449</v>
      </c>
      <c r="D282" s="308" t="s">
        <v>93</v>
      </c>
      <c r="E282" s="309">
        <v>5</v>
      </c>
      <c r="F282" s="311"/>
      <c r="G282" s="311">
        <f>E282*F282</f>
        <v>0</v>
      </c>
    </row>
    <row r="283" spans="1:7" ht="25.5">
      <c r="A283" s="296"/>
      <c r="B283" s="296"/>
      <c r="C283" s="247" t="s">
        <v>1450</v>
      </c>
      <c r="D283" s="308"/>
      <c r="E283" s="309"/>
      <c r="F283" s="311"/>
      <c r="G283" s="311"/>
    </row>
    <row r="284" spans="1:7">
      <c r="A284" s="296"/>
      <c r="B284" s="296"/>
      <c r="C284" s="243"/>
      <c r="D284" s="308"/>
      <c r="E284" s="309"/>
      <c r="F284" s="311"/>
      <c r="G284" s="311"/>
    </row>
    <row r="285" spans="1:7">
      <c r="A285" s="296">
        <f>+A253+1</f>
        <v>15</v>
      </c>
      <c r="B285" s="296"/>
      <c r="C285" s="241" t="s">
        <v>1455</v>
      </c>
      <c r="D285" s="308"/>
      <c r="E285" s="309"/>
      <c r="F285" s="311"/>
      <c r="G285" s="311"/>
    </row>
    <row r="286" spans="1:7" ht="63.75">
      <c r="A286" s="296"/>
      <c r="B286" s="296" t="s">
        <v>1311</v>
      </c>
      <c r="C286" s="243" t="s">
        <v>1456</v>
      </c>
      <c r="D286" s="308" t="s">
        <v>93</v>
      </c>
      <c r="E286" s="309">
        <v>8</v>
      </c>
      <c r="F286" s="311"/>
      <c r="G286" s="311">
        <f>E286*F286</f>
        <v>0</v>
      </c>
    </row>
    <row r="287" spans="1:7" ht="63.75">
      <c r="A287" s="296"/>
      <c r="B287" s="296" t="s">
        <v>1313</v>
      </c>
      <c r="C287" s="243" t="s">
        <v>1457</v>
      </c>
      <c r="D287" s="308" t="s">
        <v>30</v>
      </c>
      <c r="E287" s="309">
        <v>8</v>
      </c>
      <c r="F287" s="311"/>
      <c r="G287" s="311">
        <f>E287*F287</f>
        <v>0</v>
      </c>
    </row>
    <row r="288" spans="1:7">
      <c r="A288" s="296"/>
      <c r="B288" s="296"/>
      <c r="C288" s="244"/>
      <c r="D288" s="308"/>
      <c r="E288" s="309"/>
      <c r="F288" s="311"/>
      <c r="G288" s="311"/>
    </row>
    <row r="289" spans="1:7" ht="25.5">
      <c r="A289" s="296">
        <f>+A285+1</f>
        <v>16</v>
      </c>
      <c r="B289" s="296"/>
      <c r="C289" s="247" t="s">
        <v>1458</v>
      </c>
      <c r="D289" s="308" t="s">
        <v>93</v>
      </c>
      <c r="E289" s="309">
        <v>5</v>
      </c>
      <c r="F289" s="311"/>
      <c r="G289" s="311">
        <f>E289*F289</f>
        <v>0</v>
      </c>
    </row>
    <row r="290" spans="1:7">
      <c r="A290" s="296"/>
      <c r="B290" s="296"/>
      <c r="C290" s="244"/>
      <c r="D290" s="308"/>
      <c r="E290" s="309"/>
      <c r="F290" s="311"/>
      <c r="G290" s="311"/>
    </row>
    <row r="291" spans="1:7" ht="13.5" thickBot="1">
      <c r="A291" s="296"/>
      <c r="B291" s="296"/>
      <c r="C291" s="233" t="s">
        <v>1459</v>
      </c>
      <c r="D291" s="319"/>
      <c r="E291" s="320"/>
      <c r="F291" s="248"/>
      <c r="G291" s="249">
        <f>SUM(G43:G289)</f>
        <v>0</v>
      </c>
    </row>
    <row r="292" spans="1:7" ht="13.5" thickTop="1">
      <c r="A292" s="296"/>
      <c r="B292" s="296"/>
      <c r="C292" s="296"/>
      <c r="D292" s="303"/>
      <c r="E292" s="303"/>
      <c r="F292" s="240"/>
      <c r="G292" s="240"/>
    </row>
    <row r="293" spans="1:7">
      <c r="A293" s="296"/>
      <c r="B293" s="296"/>
      <c r="C293" s="296"/>
      <c r="D293" s="303"/>
      <c r="E293" s="303"/>
      <c r="F293" s="240"/>
      <c r="G293" s="240"/>
    </row>
    <row r="294" spans="1:7">
      <c r="A294" s="296"/>
      <c r="B294" s="296"/>
      <c r="C294" s="238" t="s">
        <v>1460</v>
      </c>
      <c r="D294" s="298"/>
      <c r="E294" s="298"/>
      <c r="F294" s="311"/>
      <c r="G294" s="321"/>
    </row>
    <row r="295" spans="1:7">
      <c r="A295" s="296"/>
      <c r="B295" s="296"/>
      <c r="C295" s="238"/>
      <c r="D295" s="298"/>
      <c r="E295" s="298"/>
      <c r="F295" s="311"/>
      <c r="G295" s="321"/>
    </row>
    <row r="296" spans="1:7" ht="25.5">
      <c r="A296" s="296"/>
      <c r="B296" s="296"/>
      <c r="C296" s="251" t="s">
        <v>1284</v>
      </c>
      <c r="D296" s="298"/>
      <c r="E296" s="298"/>
      <c r="F296" s="311"/>
      <c r="G296" s="321"/>
    </row>
    <row r="297" spans="1:7">
      <c r="A297" s="296"/>
      <c r="B297" s="296"/>
      <c r="C297" s="322" t="s">
        <v>1461</v>
      </c>
      <c r="D297" s="298"/>
      <c r="E297" s="298"/>
      <c r="F297" s="311"/>
      <c r="G297" s="321"/>
    </row>
    <row r="298" spans="1:7" ht="10.5" customHeight="1">
      <c r="A298" s="296"/>
      <c r="B298" s="296"/>
      <c r="C298" s="238"/>
      <c r="D298" s="298"/>
      <c r="E298" s="298"/>
      <c r="F298" s="311"/>
      <c r="G298" s="321"/>
    </row>
    <row r="299" spans="1:7" ht="51">
      <c r="A299" s="296"/>
      <c r="B299" s="296"/>
      <c r="C299" s="252" t="s">
        <v>1462</v>
      </c>
      <c r="D299" s="308"/>
      <c r="E299" s="309"/>
      <c r="F299" s="311"/>
      <c r="G299" s="311"/>
    </row>
    <row r="300" spans="1:7">
      <c r="A300" s="296">
        <v>1</v>
      </c>
      <c r="B300" s="296"/>
      <c r="C300" s="253" t="s">
        <v>1463</v>
      </c>
      <c r="D300" s="308" t="s">
        <v>1054</v>
      </c>
      <c r="E300" s="309">
        <v>50</v>
      </c>
      <c r="F300" s="311"/>
      <c r="G300" s="311">
        <f>E300*F300</f>
        <v>0</v>
      </c>
    </row>
    <row r="301" spans="1:7">
      <c r="A301" s="296">
        <f>+A300+1</f>
        <v>2</v>
      </c>
      <c r="B301" s="296"/>
      <c r="C301" s="253" t="s">
        <v>1464</v>
      </c>
      <c r="D301" s="308" t="s">
        <v>1054</v>
      </c>
      <c r="E301" s="309">
        <v>2000</v>
      </c>
      <c r="F301" s="311"/>
      <c r="G301" s="311">
        <f t="shared" ref="G301:G314" si="4">E301*F301</f>
        <v>0</v>
      </c>
    </row>
    <row r="302" spans="1:7">
      <c r="A302" s="296">
        <f t="shared" ref="A302:A314" si="5">+A301+1</f>
        <v>3</v>
      </c>
      <c r="B302" s="296"/>
      <c r="C302" s="253" t="s">
        <v>1465</v>
      </c>
      <c r="D302" s="308" t="s">
        <v>1054</v>
      </c>
      <c r="E302" s="309">
        <v>880</v>
      </c>
      <c r="F302" s="311"/>
      <c r="G302" s="311">
        <f t="shared" si="4"/>
        <v>0</v>
      </c>
    </row>
    <row r="303" spans="1:7">
      <c r="A303" s="296">
        <f t="shared" si="5"/>
        <v>4</v>
      </c>
      <c r="B303" s="296"/>
      <c r="C303" s="253" t="s">
        <v>1466</v>
      </c>
      <c r="D303" s="308" t="s">
        <v>1054</v>
      </c>
      <c r="E303" s="309">
        <v>3000</v>
      </c>
      <c r="F303" s="311"/>
      <c r="G303" s="311">
        <f t="shared" si="4"/>
        <v>0</v>
      </c>
    </row>
    <row r="304" spans="1:7">
      <c r="A304" s="296">
        <f t="shared" si="5"/>
        <v>5</v>
      </c>
      <c r="B304" s="296"/>
      <c r="C304" s="253" t="s">
        <v>1467</v>
      </c>
      <c r="D304" s="308" t="s">
        <v>1054</v>
      </c>
      <c r="E304" s="309">
        <v>20</v>
      </c>
      <c r="F304" s="311"/>
      <c r="G304" s="311">
        <f t="shared" si="4"/>
        <v>0</v>
      </c>
    </row>
    <row r="305" spans="1:7">
      <c r="A305" s="296">
        <f t="shared" si="5"/>
        <v>6</v>
      </c>
      <c r="B305" s="296"/>
      <c r="C305" s="253" t="s">
        <v>1468</v>
      </c>
      <c r="D305" s="308" t="s">
        <v>1054</v>
      </c>
      <c r="E305" s="309">
        <v>400</v>
      </c>
      <c r="F305" s="311"/>
      <c r="G305" s="311">
        <f t="shared" si="4"/>
        <v>0</v>
      </c>
    </row>
    <row r="306" spans="1:7">
      <c r="A306" s="296">
        <f t="shared" si="5"/>
        <v>7</v>
      </c>
      <c r="B306" s="296"/>
      <c r="C306" s="253" t="s">
        <v>1467</v>
      </c>
      <c r="D306" s="308" t="s">
        <v>1054</v>
      </c>
      <c r="E306" s="309">
        <v>150</v>
      </c>
      <c r="F306" s="311"/>
      <c r="G306" s="311">
        <f t="shared" si="4"/>
        <v>0</v>
      </c>
    </row>
    <row r="307" spans="1:7">
      <c r="A307" s="296">
        <f t="shared" si="5"/>
        <v>8</v>
      </c>
      <c r="B307" s="296"/>
      <c r="C307" s="253" t="s">
        <v>1469</v>
      </c>
      <c r="D307" s="308" t="s">
        <v>1054</v>
      </c>
      <c r="E307" s="309">
        <v>170</v>
      </c>
      <c r="F307" s="311"/>
      <c r="G307" s="311">
        <f t="shared" si="4"/>
        <v>0</v>
      </c>
    </row>
    <row r="308" spans="1:7">
      <c r="A308" s="296">
        <f t="shared" si="5"/>
        <v>9</v>
      </c>
      <c r="B308" s="296"/>
      <c r="C308" s="253" t="s">
        <v>1470</v>
      </c>
      <c r="D308" s="308" t="s">
        <v>1054</v>
      </c>
      <c r="E308" s="309">
        <v>60</v>
      </c>
      <c r="F308" s="311"/>
      <c r="G308" s="311">
        <f t="shared" si="4"/>
        <v>0</v>
      </c>
    </row>
    <row r="309" spans="1:7">
      <c r="A309" s="296">
        <f t="shared" si="5"/>
        <v>10</v>
      </c>
      <c r="B309" s="296"/>
      <c r="C309" s="253" t="s">
        <v>1471</v>
      </c>
      <c r="D309" s="308" t="s">
        <v>1054</v>
      </c>
      <c r="E309" s="309">
        <v>90</v>
      </c>
      <c r="F309" s="311"/>
      <c r="G309" s="311">
        <f t="shared" si="4"/>
        <v>0</v>
      </c>
    </row>
    <row r="310" spans="1:7">
      <c r="A310" s="296">
        <f t="shared" si="5"/>
        <v>11</v>
      </c>
      <c r="B310" s="296"/>
      <c r="C310" s="253" t="s">
        <v>1472</v>
      </c>
      <c r="D310" s="308" t="s">
        <v>1054</v>
      </c>
      <c r="E310" s="309">
        <v>30</v>
      </c>
      <c r="F310" s="311"/>
      <c r="G310" s="311">
        <f t="shared" si="4"/>
        <v>0</v>
      </c>
    </row>
    <row r="311" spans="1:7">
      <c r="A311" s="296">
        <f t="shared" si="5"/>
        <v>12</v>
      </c>
      <c r="B311" s="296"/>
      <c r="C311" s="323" t="s">
        <v>1473</v>
      </c>
      <c r="D311" s="308" t="s">
        <v>1054</v>
      </c>
      <c r="E311" s="309">
        <v>450</v>
      </c>
      <c r="F311" s="311"/>
      <c r="G311" s="311">
        <f t="shared" si="4"/>
        <v>0</v>
      </c>
    </row>
    <row r="312" spans="1:7">
      <c r="A312" s="296">
        <f t="shared" si="5"/>
        <v>13</v>
      </c>
      <c r="B312" s="296"/>
      <c r="C312" s="323" t="s">
        <v>1474</v>
      </c>
      <c r="D312" s="308" t="s">
        <v>1054</v>
      </c>
      <c r="E312" s="309">
        <v>1400</v>
      </c>
      <c r="F312" s="311"/>
      <c r="G312" s="311">
        <f t="shared" si="4"/>
        <v>0</v>
      </c>
    </row>
    <row r="313" spans="1:7">
      <c r="A313" s="296">
        <f t="shared" si="5"/>
        <v>14</v>
      </c>
      <c r="B313" s="296"/>
      <c r="C313" s="323" t="s">
        <v>1475</v>
      </c>
      <c r="D313" s="308" t="s">
        <v>1054</v>
      </c>
      <c r="E313" s="309">
        <v>70</v>
      </c>
      <c r="F313" s="311"/>
      <c r="G313" s="311">
        <f t="shared" si="4"/>
        <v>0</v>
      </c>
    </row>
    <row r="314" spans="1:7">
      <c r="A314" s="296">
        <f t="shared" si="5"/>
        <v>15</v>
      </c>
      <c r="B314" s="296"/>
      <c r="C314" s="323" t="s">
        <v>1476</v>
      </c>
      <c r="D314" s="308" t="s">
        <v>1054</v>
      </c>
      <c r="E314" s="309">
        <v>25</v>
      </c>
      <c r="F314" s="311"/>
      <c r="G314" s="311">
        <f t="shared" si="4"/>
        <v>0</v>
      </c>
    </row>
    <row r="315" spans="1:7" ht="15">
      <c r="A315" s="296"/>
      <c r="B315" s="324"/>
      <c r="C315" s="254"/>
      <c r="D315" s="308"/>
      <c r="E315" s="309"/>
      <c r="F315" s="311"/>
      <c r="G315" s="311"/>
    </row>
    <row r="316" spans="1:7" ht="51">
      <c r="A316" s="296">
        <f>+A314+1</f>
        <v>16</v>
      </c>
      <c r="B316" s="324"/>
      <c r="C316" s="254" t="s">
        <v>1477</v>
      </c>
      <c r="D316" s="308" t="s">
        <v>1054</v>
      </c>
      <c r="E316" s="309">
        <v>200</v>
      </c>
      <c r="F316" s="311"/>
      <c r="G316" s="311">
        <f t="shared" ref="G316:G317" si="6">E316*F316</f>
        <v>0</v>
      </c>
    </row>
    <row r="317" spans="1:7" ht="25.5">
      <c r="A317" s="296"/>
      <c r="B317" s="324"/>
      <c r="C317" s="254" t="s">
        <v>1478</v>
      </c>
      <c r="D317" s="308" t="s">
        <v>93</v>
      </c>
      <c r="E317" s="309">
        <v>50</v>
      </c>
      <c r="F317" s="311"/>
      <c r="G317" s="311">
        <f t="shared" si="6"/>
        <v>0</v>
      </c>
    </row>
    <row r="318" spans="1:7" ht="15">
      <c r="A318" s="296"/>
      <c r="B318" s="324"/>
      <c r="C318" s="254"/>
      <c r="D318" s="308"/>
      <c r="E318" s="309"/>
      <c r="F318" s="311"/>
      <c r="G318" s="311"/>
    </row>
    <row r="319" spans="1:7" ht="63.75">
      <c r="A319" s="296">
        <f>+A316+1</f>
        <v>17</v>
      </c>
      <c r="B319" s="296"/>
      <c r="C319" s="255" t="s">
        <v>1479</v>
      </c>
      <c r="D319" s="308" t="s">
        <v>1054</v>
      </c>
      <c r="E319" s="309">
        <v>20</v>
      </c>
      <c r="F319" s="311"/>
      <c r="G319" s="311">
        <f>E319*F319</f>
        <v>0</v>
      </c>
    </row>
    <row r="320" spans="1:7">
      <c r="A320" s="296"/>
      <c r="B320" s="296"/>
      <c r="C320" s="244"/>
      <c r="D320" s="308"/>
      <c r="E320" s="309"/>
      <c r="F320" s="311"/>
      <c r="G320" s="311"/>
    </row>
    <row r="321" spans="1:7" ht="63.75">
      <c r="A321" s="296">
        <f>+A319+1</f>
        <v>18</v>
      </c>
      <c r="B321" s="296"/>
      <c r="C321" s="255" t="s">
        <v>1480</v>
      </c>
      <c r="D321" s="308" t="s">
        <v>1054</v>
      </c>
      <c r="E321" s="309">
        <v>80</v>
      </c>
      <c r="F321" s="311"/>
      <c r="G321" s="311">
        <f>E321*F321</f>
        <v>0</v>
      </c>
    </row>
    <row r="322" spans="1:7">
      <c r="A322" s="296"/>
      <c r="B322" s="296"/>
      <c r="C322" s="244"/>
      <c r="D322" s="308"/>
      <c r="E322" s="309"/>
      <c r="F322" s="311"/>
      <c r="G322" s="311"/>
    </row>
    <row r="323" spans="1:7" ht="63.75">
      <c r="A323" s="296">
        <f>+A321+1</f>
        <v>19</v>
      </c>
      <c r="B323" s="296"/>
      <c r="C323" s="255" t="s">
        <v>1481</v>
      </c>
      <c r="D323" s="308" t="s">
        <v>1054</v>
      </c>
      <c r="E323" s="309">
        <v>24</v>
      </c>
      <c r="F323" s="311"/>
      <c r="G323" s="311">
        <f>E323*F323</f>
        <v>0</v>
      </c>
    </row>
    <row r="324" spans="1:7">
      <c r="A324" s="296"/>
      <c r="B324" s="296"/>
      <c r="C324" s="244"/>
      <c r="D324" s="308"/>
      <c r="E324" s="309"/>
      <c r="F324" s="311"/>
      <c r="G324" s="311"/>
    </row>
    <row r="325" spans="1:7" ht="15">
      <c r="A325" s="296"/>
      <c r="B325" s="284"/>
      <c r="C325" s="241" t="s">
        <v>1482</v>
      </c>
      <c r="D325" s="308"/>
      <c r="E325" s="309"/>
      <c r="F325" s="311"/>
      <c r="G325" s="311"/>
    </row>
    <row r="326" spans="1:7" ht="27.75" customHeight="1">
      <c r="A326" s="296">
        <f>+A323+1</f>
        <v>20</v>
      </c>
      <c r="B326" s="284"/>
      <c r="C326" s="255" t="s">
        <v>1483</v>
      </c>
      <c r="D326" s="308" t="s">
        <v>93</v>
      </c>
      <c r="E326" s="309">
        <v>1</v>
      </c>
      <c r="F326" s="311"/>
      <c r="G326" s="311">
        <f>E326*F326</f>
        <v>0</v>
      </c>
    </row>
    <row r="327" spans="1:7" ht="16.5">
      <c r="A327" s="296"/>
      <c r="B327" s="296"/>
      <c r="C327" s="285"/>
      <c r="D327" s="286"/>
      <c r="E327" s="286"/>
      <c r="F327" s="287"/>
      <c r="G327" s="287"/>
    </row>
    <row r="328" spans="1:7" ht="25.5">
      <c r="A328" s="296">
        <f>+A326+1</f>
        <v>21</v>
      </c>
      <c r="B328" s="296"/>
      <c r="C328" s="255" t="s">
        <v>1484</v>
      </c>
      <c r="D328" s="308" t="s">
        <v>93</v>
      </c>
      <c r="E328" s="309">
        <v>3</v>
      </c>
      <c r="F328" s="311"/>
      <c r="G328" s="311">
        <f t="shared" ref="G328" si="7">E328*F328</f>
        <v>0</v>
      </c>
    </row>
    <row r="329" spans="1:7">
      <c r="A329" s="296"/>
      <c r="B329" s="296"/>
      <c r="C329" s="244"/>
      <c r="D329" s="308"/>
      <c r="E329" s="309"/>
      <c r="F329" s="311"/>
      <c r="G329" s="311"/>
    </row>
    <row r="330" spans="1:7">
      <c r="A330" s="296">
        <f>+A328+1</f>
        <v>22</v>
      </c>
      <c r="B330" s="296"/>
      <c r="C330" s="255" t="s">
        <v>1485</v>
      </c>
      <c r="D330" s="308" t="s">
        <v>93</v>
      </c>
      <c r="E330" s="309">
        <v>1</v>
      </c>
      <c r="F330" s="311"/>
      <c r="G330" s="311">
        <f t="shared" ref="G330" si="8">E330*F330</f>
        <v>0</v>
      </c>
    </row>
    <row r="331" spans="1:7" ht="15">
      <c r="A331" s="296"/>
      <c r="B331" s="284"/>
      <c r="C331" s="244"/>
      <c r="D331" s="308"/>
      <c r="E331" s="309"/>
      <c r="F331" s="311"/>
      <c r="G331" s="311"/>
    </row>
    <row r="332" spans="1:7" ht="51">
      <c r="A332" s="296">
        <f>+A330+1</f>
        <v>23</v>
      </c>
      <c r="B332" s="313"/>
      <c r="C332" s="255" t="s">
        <v>1486</v>
      </c>
      <c r="D332" s="308" t="s">
        <v>93</v>
      </c>
      <c r="E332" s="309">
        <v>1</v>
      </c>
      <c r="F332" s="311"/>
      <c r="G332" s="311">
        <f t="shared" ref="G332" si="9">E332*F332</f>
        <v>0</v>
      </c>
    </row>
    <row r="333" spans="1:7" ht="16.5">
      <c r="A333" s="284"/>
      <c r="B333" s="284"/>
      <c r="C333" s="285"/>
      <c r="D333" s="286"/>
      <c r="E333" s="286"/>
      <c r="F333" s="287"/>
      <c r="G333" s="287"/>
    </row>
    <row r="334" spans="1:7" ht="15">
      <c r="A334" s="296"/>
      <c r="B334" s="284"/>
      <c r="C334" s="241" t="s">
        <v>1487</v>
      </c>
      <c r="D334" s="308"/>
      <c r="E334" s="309"/>
      <c r="F334" s="311"/>
      <c r="G334" s="311"/>
    </row>
    <row r="335" spans="1:7" ht="38.25">
      <c r="A335" s="296">
        <f>+A332+1</f>
        <v>24</v>
      </c>
      <c r="B335" s="284"/>
      <c r="C335" s="255" t="s">
        <v>1488</v>
      </c>
      <c r="D335" s="308" t="s">
        <v>93</v>
      </c>
      <c r="E335" s="309">
        <v>1</v>
      </c>
      <c r="F335" s="311"/>
      <c r="G335" s="311">
        <f t="shared" ref="G335" si="10">E335*F335</f>
        <v>0</v>
      </c>
    </row>
    <row r="336" spans="1:7" ht="15">
      <c r="A336" s="296"/>
      <c r="B336" s="284"/>
      <c r="C336" s="313"/>
      <c r="D336" s="313"/>
      <c r="E336" s="313"/>
      <c r="F336" s="314"/>
      <c r="G336" s="314"/>
    </row>
    <row r="337" spans="1:7" ht="15">
      <c r="A337" s="296">
        <f>+A335+1</f>
        <v>25</v>
      </c>
      <c r="B337" s="284"/>
      <c r="C337" s="255" t="s">
        <v>1489</v>
      </c>
      <c r="D337" s="308" t="s">
        <v>93</v>
      </c>
      <c r="E337" s="309">
        <v>1</v>
      </c>
      <c r="F337" s="311"/>
      <c r="G337" s="311">
        <f t="shared" ref="G337" si="11">E337*F337</f>
        <v>0</v>
      </c>
    </row>
    <row r="338" spans="1:7" ht="15">
      <c r="A338" s="296"/>
      <c r="B338" s="284"/>
      <c r="C338" s="255"/>
      <c r="D338" s="308"/>
      <c r="E338" s="309"/>
      <c r="F338" s="311"/>
      <c r="G338" s="311"/>
    </row>
    <row r="339" spans="1:7" ht="15">
      <c r="A339" s="296">
        <f>+A337+1</f>
        <v>26</v>
      </c>
      <c r="B339" s="284"/>
      <c r="C339" s="255" t="s">
        <v>1490</v>
      </c>
      <c r="D339" s="308" t="s">
        <v>93</v>
      </c>
      <c r="E339" s="309">
        <v>1</v>
      </c>
      <c r="F339" s="311"/>
      <c r="G339" s="311">
        <f t="shared" ref="G339" si="12">E339*F339</f>
        <v>0</v>
      </c>
    </row>
    <row r="340" spans="1:7" ht="15">
      <c r="A340" s="296"/>
      <c r="B340" s="284"/>
      <c r="C340" s="244"/>
      <c r="D340" s="308"/>
      <c r="E340" s="309"/>
      <c r="F340" s="311"/>
      <c r="G340" s="311"/>
    </row>
    <row r="341" spans="1:7" ht="25.5">
      <c r="A341" s="296">
        <f>+A339+1</f>
        <v>27</v>
      </c>
      <c r="B341" s="284"/>
      <c r="C341" s="255" t="s">
        <v>1491</v>
      </c>
      <c r="D341" s="308" t="s">
        <v>93</v>
      </c>
      <c r="E341" s="309">
        <v>1</v>
      </c>
      <c r="F341" s="311"/>
      <c r="G341" s="311">
        <f t="shared" ref="G341" si="13">E341*F341</f>
        <v>0</v>
      </c>
    </row>
    <row r="342" spans="1:7" ht="15">
      <c r="A342" s="296"/>
      <c r="B342" s="284"/>
      <c r="C342" s="244"/>
      <c r="D342" s="308"/>
      <c r="E342" s="309"/>
      <c r="F342" s="311"/>
      <c r="G342" s="311"/>
    </row>
    <row r="343" spans="1:7" ht="41.25" customHeight="1">
      <c r="A343" s="296">
        <f>+A341+1</f>
        <v>28</v>
      </c>
      <c r="B343" s="284"/>
      <c r="C343" s="255" t="s">
        <v>1492</v>
      </c>
      <c r="D343" s="308" t="s">
        <v>93</v>
      </c>
      <c r="E343" s="309">
        <v>1</v>
      </c>
      <c r="F343" s="311"/>
      <c r="G343" s="311">
        <f t="shared" ref="G343" si="14">E343*F343</f>
        <v>0</v>
      </c>
    </row>
    <row r="344" spans="1:7" ht="15">
      <c r="A344" s="313"/>
      <c r="B344" s="284"/>
      <c r="C344" s="313"/>
      <c r="D344" s="313"/>
      <c r="E344" s="313"/>
      <c r="F344" s="314"/>
      <c r="G344" s="314"/>
    </row>
    <row r="345" spans="1:7" ht="15">
      <c r="A345" s="296"/>
      <c r="B345" s="284"/>
      <c r="C345" s="241" t="s">
        <v>1493</v>
      </c>
      <c r="D345" s="308"/>
      <c r="E345" s="309"/>
      <c r="F345" s="311"/>
      <c r="G345" s="311"/>
    </row>
    <row r="346" spans="1:7" ht="38.25">
      <c r="A346" s="296">
        <f>+A343+1</f>
        <v>29</v>
      </c>
      <c r="B346" s="284"/>
      <c r="C346" s="255" t="s">
        <v>1488</v>
      </c>
      <c r="D346" s="308" t="s">
        <v>93</v>
      </c>
      <c r="E346" s="309">
        <v>1</v>
      </c>
      <c r="F346" s="311"/>
      <c r="G346" s="311">
        <f>E346*F346</f>
        <v>0</v>
      </c>
    </row>
    <row r="347" spans="1:7" ht="15">
      <c r="A347" s="296"/>
      <c r="B347" s="284"/>
      <c r="C347" s="255"/>
      <c r="D347" s="308"/>
      <c r="E347" s="309"/>
      <c r="F347" s="311"/>
      <c r="G347" s="311"/>
    </row>
    <row r="348" spans="1:7" ht="15">
      <c r="A348" s="296">
        <f>+A346+1</f>
        <v>30</v>
      </c>
      <c r="B348" s="284"/>
      <c r="C348" s="255" t="s">
        <v>1489</v>
      </c>
      <c r="D348" s="308" t="s">
        <v>93</v>
      </c>
      <c r="E348" s="309">
        <v>1</v>
      </c>
      <c r="F348" s="311"/>
      <c r="G348" s="311">
        <f>E348*F348</f>
        <v>0</v>
      </c>
    </row>
    <row r="349" spans="1:7" ht="15">
      <c r="A349" s="296"/>
      <c r="B349" s="284"/>
      <c r="C349" s="255"/>
      <c r="D349" s="308"/>
      <c r="E349" s="309"/>
      <c r="F349" s="311"/>
      <c r="G349" s="311"/>
    </row>
    <row r="350" spans="1:7" ht="15">
      <c r="A350" s="296">
        <f>+A348+1</f>
        <v>31</v>
      </c>
      <c r="B350" s="284"/>
      <c r="C350" s="255" t="s">
        <v>1490</v>
      </c>
      <c r="D350" s="308" t="s">
        <v>93</v>
      </c>
      <c r="E350" s="309">
        <v>1</v>
      </c>
      <c r="F350" s="311"/>
      <c r="G350" s="311">
        <f t="shared" ref="G350" si="15">E350*F350</f>
        <v>0</v>
      </c>
    </row>
    <row r="351" spans="1:7" ht="15">
      <c r="A351" s="296"/>
      <c r="B351" s="284"/>
      <c r="C351" s="255"/>
      <c r="D351" s="308"/>
      <c r="E351" s="309"/>
      <c r="F351" s="311"/>
      <c r="G351" s="311"/>
    </row>
    <row r="352" spans="1:7" ht="25.5">
      <c r="A352" s="296">
        <f>+A350+1</f>
        <v>32</v>
      </c>
      <c r="B352" s="284"/>
      <c r="C352" s="255" t="s">
        <v>1491</v>
      </c>
      <c r="D352" s="308" t="s">
        <v>93</v>
      </c>
      <c r="E352" s="309">
        <v>1</v>
      </c>
      <c r="F352" s="311"/>
      <c r="G352" s="311">
        <f t="shared" ref="G352" si="16">E352*F352</f>
        <v>0</v>
      </c>
    </row>
    <row r="353" spans="1:7" ht="15">
      <c r="A353" s="296"/>
      <c r="B353" s="284"/>
      <c r="C353" s="244"/>
      <c r="D353" s="308"/>
      <c r="E353" s="309"/>
      <c r="F353" s="311"/>
      <c r="G353" s="311"/>
    </row>
    <row r="354" spans="1:7" ht="38.25">
      <c r="A354" s="296">
        <f>+A352+1</f>
        <v>33</v>
      </c>
      <c r="B354" s="284"/>
      <c r="C354" s="255" t="s">
        <v>1492</v>
      </c>
      <c r="D354" s="308" t="s">
        <v>93</v>
      </c>
      <c r="E354" s="309">
        <v>1</v>
      </c>
      <c r="F354" s="311"/>
      <c r="G354" s="311">
        <f t="shared" ref="G354" si="17">E354*F354</f>
        <v>0</v>
      </c>
    </row>
    <row r="355" spans="1:7" ht="15">
      <c r="A355" s="313"/>
      <c r="B355" s="284"/>
      <c r="C355" s="313"/>
      <c r="D355" s="313"/>
      <c r="E355" s="313"/>
      <c r="F355" s="314"/>
      <c r="G355" s="314"/>
    </row>
    <row r="356" spans="1:7" ht="15">
      <c r="A356" s="296"/>
      <c r="B356" s="284"/>
      <c r="C356" s="241" t="s">
        <v>1494</v>
      </c>
      <c r="D356" s="308"/>
      <c r="E356" s="309"/>
      <c r="F356" s="311"/>
      <c r="G356" s="311"/>
    </row>
    <row r="357" spans="1:7" ht="38.25">
      <c r="A357" s="296">
        <f>+A354+1</f>
        <v>34</v>
      </c>
      <c r="B357" s="284"/>
      <c r="C357" s="255" t="s">
        <v>1488</v>
      </c>
      <c r="D357" s="308" t="s">
        <v>93</v>
      </c>
      <c r="E357" s="309">
        <v>4</v>
      </c>
      <c r="F357" s="311"/>
      <c r="G357" s="311">
        <f t="shared" ref="G357" si="18">E357*F357</f>
        <v>0</v>
      </c>
    </row>
    <row r="358" spans="1:7" ht="15">
      <c r="A358" s="296"/>
      <c r="B358" s="284"/>
      <c r="C358" s="313"/>
      <c r="D358" s="313"/>
      <c r="E358" s="313"/>
      <c r="F358" s="314"/>
      <c r="G358" s="314"/>
    </row>
    <row r="359" spans="1:7" ht="25.5">
      <c r="A359" s="296">
        <f>+A357+1</f>
        <v>35</v>
      </c>
      <c r="B359" s="284"/>
      <c r="C359" s="255" t="s">
        <v>1491</v>
      </c>
      <c r="D359" s="308" t="s">
        <v>93</v>
      </c>
      <c r="E359" s="309">
        <v>4</v>
      </c>
      <c r="F359" s="311"/>
      <c r="G359" s="311">
        <f t="shared" ref="G359" si="19">E359*F359</f>
        <v>0</v>
      </c>
    </row>
    <row r="360" spans="1:7" ht="15">
      <c r="A360" s="296"/>
      <c r="B360" s="284"/>
      <c r="C360" s="244"/>
      <c r="D360" s="308"/>
      <c r="E360" s="309"/>
      <c r="F360" s="311"/>
      <c r="G360" s="311"/>
    </row>
    <row r="361" spans="1:7" ht="25.5">
      <c r="A361" s="296">
        <f>+A359+1</f>
        <v>36</v>
      </c>
      <c r="B361" s="284"/>
      <c r="C361" s="255" t="s">
        <v>1495</v>
      </c>
      <c r="D361" s="308" t="s">
        <v>93</v>
      </c>
      <c r="E361" s="309">
        <v>4</v>
      </c>
      <c r="F361" s="311"/>
      <c r="G361" s="311">
        <f t="shared" ref="G361" si="20">E361*F361</f>
        <v>0</v>
      </c>
    </row>
    <row r="362" spans="1:7" ht="15">
      <c r="A362" s="296"/>
      <c r="B362" s="284"/>
      <c r="C362" s="255"/>
      <c r="D362" s="308"/>
      <c r="E362" s="309"/>
      <c r="F362" s="311"/>
      <c r="G362" s="311"/>
    </row>
    <row r="363" spans="1:7" ht="63.75">
      <c r="A363" s="296"/>
      <c r="B363" s="284"/>
      <c r="C363" s="256" t="s">
        <v>1496</v>
      </c>
      <c r="D363" s="308"/>
      <c r="E363" s="309"/>
      <c r="F363" s="311"/>
      <c r="G363" s="311"/>
    </row>
    <row r="364" spans="1:7" ht="15">
      <c r="A364" s="313"/>
      <c r="B364" s="284"/>
      <c r="C364" s="241"/>
      <c r="D364" s="308"/>
      <c r="E364" s="309"/>
      <c r="F364" s="311"/>
      <c r="G364" s="311"/>
    </row>
    <row r="365" spans="1:7" ht="38.25">
      <c r="A365" s="313"/>
      <c r="B365" s="284"/>
      <c r="C365" s="256" t="s">
        <v>1497</v>
      </c>
      <c r="D365" s="308"/>
      <c r="E365" s="309"/>
      <c r="F365" s="311"/>
      <c r="G365" s="311"/>
    </row>
    <row r="366" spans="1:7" ht="15">
      <c r="A366" s="313"/>
      <c r="B366" s="284"/>
      <c r="C366" s="313"/>
      <c r="D366" s="313"/>
      <c r="E366" s="313"/>
      <c r="F366" s="314"/>
      <c r="G366" s="314"/>
    </row>
    <row r="367" spans="1:7" ht="25.5">
      <c r="A367" s="296">
        <f>+A361+1</f>
        <v>37</v>
      </c>
      <c r="B367" s="284"/>
      <c r="C367" s="325" t="s">
        <v>1498</v>
      </c>
      <c r="D367" s="308" t="s">
        <v>30</v>
      </c>
      <c r="E367" s="309">
        <v>3</v>
      </c>
      <c r="F367" s="311"/>
      <c r="G367" s="311">
        <f t="shared" ref="G367" si="21">E367*F367</f>
        <v>0</v>
      </c>
    </row>
    <row r="368" spans="1:7" ht="16.5">
      <c r="A368" s="296"/>
      <c r="B368" s="284"/>
      <c r="C368" s="285"/>
      <c r="D368" s="286"/>
      <c r="E368" s="286"/>
      <c r="F368" s="287"/>
      <c r="G368" s="287"/>
    </row>
    <row r="369" spans="1:7" ht="38.25">
      <c r="A369" s="296">
        <f>+A367+1</f>
        <v>38</v>
      </c>
      <c r="B369" s="284"/>
      <c r="C369" s="244" t="s">
        <v>1499</v>
      </c>
      <c r="D369" s="308" t="s">
        <v>1054</v>
      </c>
      <c r="E369" s="309">
        <v>50</v>
      </c>
      <c r="F369" s="311"/>
      <c r="G369" s="311">
        <f>E369*F369</f>
        <v>0</v>
      </c>
    </row>
    <row r="370" spans="1:7" ht="16.5">
      <c r="A370" s="296"/>
      <c r="B370" s="284"/>
      <c r="C370" s="285"/>
      <c r="D370" s="286"/>
      <c r="E370" s="286"/>
      <c r="F370" s="287"/>
      <c r="G370" s="287"/>
    </row>
    <row r="371" spans="1:7" ht="25.5">
      <c r="A371" s="296">
        <f>+A369+1</f>
        <v>39</v>
      </c>
      <c r="B371" s="284"/>
      <c r="C371" s="244" t="s">
        <v>1500</v>
      </c>
      <c r="D371" s="308" t="s">
        <v>1054</v>
      </c>
      <c r="E371" s="309">
        <v>150</v>
      </c>
      <c r="F371" s="311"/>
      <c r="G371" s="311">
        <f t="shared" ref="G371" si="22">E371*F371</f>
        <v>0</v>
      </c>
    </row>
    <row r="372" spans="1:7" ht="15">
      <c r="A372" s="296"/>
      <c r="B372" s="284"/>
      <c r="C372" s="313"/>
      <c r="D372" s="313"/>
      <c r="E372" s="313"/>
      <c r="F372" s="314"/>
      <c r="G372" s="314"/>
    </row>
    <row r="373" spans="1:7" ht="25.5">
      <c r="A373" s="296">
        <f>+A371+1</f>
        <v>40</v>
      </c>
      <c r="B373" s="296"/>
      <c r="C373" s="244" t="s">
        <v>1501</v>
      </c>
      <c r="D373" s="308" t="s">
        <v>1054</v>
      </c>
      <c r="E373" s="309">
        <v>50</v>
      </c>
      <c r="F373" s="311"/>
      <c r="G373" s="311">
        <f t="shared" ref="G373" si="23">E373*F373</f>
        <v>0</v>
      </c>
    </row>
    <row r="374" spans="1:7">
      <c r="A374" s="296"/>
      <c r="B374" s="296"/>
      <c r="C374" s="254"/>
      <c r="D374" s="308"/>
      <c r="E374" s="309"/>
      <c r="F374" s="311"/>
      <c r="G374" s="311"/>
    </row>
    <row r="375" spans="1:7">
      <c r="A375" s="296">
        <f>+A373+1</f>
        <v>41</v>
      </c>
      <c r="B375" s="296"/>
      <c r="C375" s="244" t="s">
        <v>1502</v>
      </c>
      <c r="D375" s="308" t="s">
        <v>62</v>
      </c>
      <c r="E375" s="309">
        <v>91.2</v>
      </c>
      <c r="F375" s="311"/>
      <c r="G375" s="311">
        <f t="shared" ref="G375" si="24">E375*F375</f>
        <v>0</v>
      </c>
    </row>
    <row r="376" spans="1:7">
      <c r="A376" s="296"/>
      <c r="B376" s="296"/>
      <c r="C376" s="244"/>
      <c r="D376" s="308"/>
      <c r="E376" s="309"/>
      <c r="F376" s="311"/>
      <c r="G376" s="311"/>
    </row>
    <row r="377" spans="1:7">
      <c r="A377" s="296">
        <f>+A375+1</f>
        <v>42</v>
      </c>
      <c r="B377" s="296"/>
      <c r="C377" s="244" t="s">
        <v>1503</v>
      </c>
      <c r="D377" s="308" t="s">
        <v>62</v>
      </c>
      <c r="E377" s="309">
        <v>22.8</v>
      </c>
      <c r="F377" s="311"/>
      <c r="G377" s="311">
        <f t="shared" ref="G377" si="25">E377*F377</f>
        <v>0</v>
      </c>
    </row>
    <row r="378" spans="1:7">
      <c r="A378" s="296"/>
      <c r="B378" s="296"/>
      <c r="C378" s="244"/>
      <c r="D378" s="308"/>
      <c r="E378" s="309"/>
      <c r="F378" s="311"/>
      <c r="G378" s="311"/>
    </row>
    <row r="379" spans="1:7" ht="51">
      <c r="A379" s="296">
        <f>+A377+1</f>
        <v>43</v>
      </c>
      <c r="B379" s="296"/>
      <c r="C379" s="326" t="s">
        <v>1504</v>
      </c>
      <c r="D379" s="308" t="s">
        <v>93</v>
      </c>
      <c r="E379" s="309">
        <v>4</v>
      </c>
      <c r="F379" s="311"/>
      <c r="G379" s="311">
        <f t="shared" ref="G379" si="26">E379*F379</f>
        <v>0</v>
      </c>
    </row>
    <row r="380" spans="1:7">
      <c r="A380" s="296"/>
      <c r="B380" s="296"/>
      <c r="C380" s="244"/>
      <c r="D380" s="308"/>
      <c r="E380" s="309"/>
      <c r="F380" s="311"/>
      <c r="G380" s="311"/>
    </row>
    <row r="381" spans="1:7" ht="38.25">
      <c r="A381" s="296">
        <f>+A379+1</f>
        <v>44</v>
      </c>
      <c r="B381" s="296"/>
      <c r="C381" s="326" t="s">
        <v>1505</v>
      </c>
      <c r="D381" s="308" t="s">
        <v>93</v>
      </c>
      <c r="E381" s="309">
        <v>8</v>
      </c>
      <c r="F381" s="311"/>
      <c r="G381" s="311">
        <f t="shared" ref="G381" si="27">E381*F381</f>
        <v>0</v>
      </c>
    </row>
    <row r="382" spans="1:7">
      <c r="A382" s="296"/>
      <c r="B382" s="296"/>
      <c r="C382" s="244"/>
      <c r="D382" s="308"/>
      <c r="E382" s="309"/>
      <c r="F382" s="311"/>
      <c r="G382" s="311"/>
    </row>
    <row r="383" spans="1:7" ht="38.25">
      <c r="A383" s="296">
        <f>+A381+1</f>
        <v>45</v>
      </c>
      <c r="B383" s="296"/>
      <c r="C383" s="326" t="s">
        <v>1506</v>
      </c>
      <c r="D383" s="308" t="s">
        <v>30</v>
      </c>
      <c r="E383" s="309">
        <v>1</v>
      </c>
      <c r="F383" s="311"/>
      <c r="G383" s="311">
        <f t="shared" ref="G383" si="28">E383*F383</f>
        <v>0</v>
      </c>
    </row>
    <row r="384" spans="1:7">
      <c r="A384" s="296"/>
      <c r="B384" s="296"/>
      <c r="C384" s="326"/>
      <c r="D384" s="308"/>
      <c r="E384" s="309"/>
      <c r="F384" s="311"/>
      <c r="G384" s="311"/>
    </row>
    <row r="385" spans="1:7">
      <c r="A385" s="296">
        <f>+A383+1</f>
        <v>46</v>
      </c>
      <c r="B385" s="296"/>
      <c r="C385" s="326" t="s">
        <v>1507</v>
      </c>
      <c r="D385" s="308" t="s">
        <v>1054</v>
      </c>
      <c r="E385" s="309">
        <v>190</v>
      </c>
      <c r="F385" s="311"/>
      <c r="G385" s="311">
        <f t="shared" ref="G385" si="29">E385*F385</f>
        <v>0</v>
      </c>
    </row>
    <row r="386" spans="1:7">
      <c r="A386" s="296"/>
      <c r="B386" s="296"/>
      <c r="C386" s="254"/>
      <c r="D386" s="308"/>
      <c r="E386" s="309"/>
      <c r="F386" s="311"/>
      <c r="G386" s="311"/>
    </row>
    <row r="387" spans="1:7" ht="25.5">
      <c r="A387" s="296">
        <f>+A385+1</f>
        <v>47</v>
      </c>
      <c r="B387" s="296"/>
      <c r="C387" s="326" t="s">
        <v>1508</v>
      </c>
      <c r="D387" s="308" t="s">
        <v>62</v>
      </c>
      <c r="E387" s="309">
        <v>68.400000000000006</v>
      </c>
      <c r="F387" s="311"/>
      <c r="G387" s="311">
        <f t="shared" ref="G387" si="30">E387*F387</f>
        <v>0</v>
      </c>
    </row>
    <row r="388" spans="1:7">
      <c r="A388" s="296"/>
      <c r="B388" s="296"/>
      <c r="C388" s="326"/>
      <c r="D388" s="308"/>
      <c r="E388" s="309"/>
      <c r="F388" s="311"/>
      <c r="G388" s="311"/>
    </row>
    <row r="389" spans="1:7">
      <c r="A389" s="296">
        <f>+A387+1</f>
        <v>48</v>
      </c>
      <c r="B389" s="296"/>
      <c r="C389" s="326" t="s">
        <v>1509</v>
      </c>
      <c r="D389" s="308" t="s">
        <v>1054</v>
      </c>
      <c r="E389" s="309">
        <v>220</v>
      </c>
      <c r="F389" s="311"/>
      <c r="G389" s="311">
        <f t="shared" ref="G389" si="31">E389*F389</f>
        <v>0</v>
      </c>
    </row>
    <row r="390" spans="1:7">
      <c r="A390" s="296"/>
      <c r="B390" s="296"/>
      <c r="C390" s="254"/>
      <c r="D390" s="308"/>
      <c r="E390" s="309"/>
      <c r="F390" s="311"/>
      <c r="G390" s="311"/>
    </row>
    <row r="391" spans="1:7">
      <c r="A391" s="296">
        <f>+A389+1</f>
        <v>49</v>
      </c>
      <c r="B391" s="296"/>
      <c r="C391" s="326" t="s">
        <v>1510</v>
      </c>
      <c r="D391" s="308" t="s">
        <v>30</v>
      </c>
      <c r="E391" s="309">
        <v>1</v>
      </c>
      <c r="F391" s="311"/>
      <c r="G391" s="311">
        <f t="shared" ref="G391" si="32">E391*F391</f>
        <v>0</v>
      </c>
    </row>
    <row r="392" spans="1:7">
      <c r="A392" s="296"/>
      <c r="B392" s="296"/>
      <c r="C392" s="254"/>
      <c r="D392" s="308"/>
      <c r="E392" s="309"/>
      <c r="F392" s="311"/>
      <c r="G392" s="311"/>
    </row>
    <row r="393" spans="1:7" ht="38.25">
      <c r="A393" s="296">
        <f>+A391+1</f>
        <v>50</v>
      </c>
      <c r="B393" s="296"/>
      <c r="C393" s="257" t="s">
        <v>1511</v>
      </c>
      <c r="D393" s="308" t="s">
        <v>30</v>
      </c>
      <c r="E393" s="309">
        <v>1</v>
      </c>
      <c r="F393" s="311"/>
      <c r="G393" s="311">
        <f t="shared" ref="G393" si="33">E393*F393</f>
        <v>0</v>
      </c>
    </row>
    <row r="394" spans="1:7">
      <c r="A394" s="296"/>
      <c r="B394" s="296"/>
      <c r="C394" s="254"/>
      <c r="D394" s="308"/>
      <c r="E394" s="309"/>
      <c r="F394" s="311"/>
      <c r="G394" s="311"/>
    </row>
    <row r="395" spans="1:7" ht="51">
      <c r="A395" s="296">
        <f>+A393+1</f>
        <v>51</v>
      </c>
      <c r="B395" s="296"/>
      <c r="C395" s="327" t="s">
        <v>1512</v>
      </c>
      <c r="D395" s="308" t="s">
        <v>30</v>
      </c>
      <c r="E395" s="309">
        <v>4</v>
      </c>
      <c r="F395" s="311"/>
      <c r="G395" s="311">
        <f t="shared" ref="G395" si="34">E395*F395</f>
        <v>0</v>
      </c>
    </row>
    <row r="396" spans="1:7">
      <c r="A396" s="296"/>
      <c r="B396" s="296"/>
      <c r="C396" s="254"/>
      <c r="D396" s="308"/>
      <c r="E396" s="309"/>
      <c r="F396" s="311"/>
      <c r="G396" s="311"/>
    </row>
    <row r="397" spans="1:7">
      <c r="A397" s="296">
        <f>+A395+1</f>
        <v>52</v>
      </c>
      <c r="B397" s="296"/>
      <c r="C397" s="326" t="s">
        <v>1513</v>
      </c>
      <c r="D397" s="308" t="s">
        <v>30</v>
      </c>
      <c r="E397" s="309">
        <v>1</v>
      </c>
      <c r="F397" s="311"/>
      <c r="G397" s="311">
        <f t="shared" ref="G397" si="35">E397*F397</f>
        <v>0</v>
      </c>
    </row>
    <row r="398" spans="1:7">
      <c r="A398" s="296"/>
      <c r="B398" s="296"/>
      <c r="C398" s="254"/>
      <c r="D398" s="308"/>
      <c r="E398" s="309"/>
      <c r="F398" s="311"/>
      <c r="G398" s="311"/>
    </row>
    <row r="399" spans="1:7" ht="25.5">
      <c r="A399" s="296">
        <f>+A397+1</f>
        <v>53</v>
      </c>
      <c r="B399" s="296"/>
      <c r="C399" s="258" t="s">
        <v>1514</v>
      </c>
      <c r="D399" s="308"/>
      <c r="E399" s="309"/>
      <c r="F399" s="311"/>
      <c r="G399" s="311"/>
    </row>
    <row r="400" spans="1:7">
      <c r="A400" s="296"/>
      <c r="B400" s="296" t="s">
        <v>1311</v>
      </c>
      <c r="C400" s="254" t="s">
        <v>1515</v>
      </c>
      <c r="D400" s="308" t="s">
        <v>1054</v>
      </c>
      <c r="E400" s="309">
        <v>4700</v>
      </c>
      <c r="F400" s="311"/>
      <c r="G400" s="311">
        <f t="shared" ref="G400:G403" si="36">E400*F400</f>
        <v>0</v>
      </c>
    </row>
    <row r="401" spans="1:7">
      <c r="A401" s="296"/>
      <c r="B401" s="296" t="s">
        <v>1313</v>
      </c>
      <c r="C401" s="254" t="s">
        <v>1516</v>
      </c>
      <c r="D401" s="308" t="s">
        <v>1054</v>
      </c>
      <c r="E401" s="309">
        <v>400</v>
      </c>
      <c r="F401" s="311"/>
      <c r="G401" s="311">
        <f t="shared" si="36"/>
        <v>0</v>
      </c>
    </row>
    <row r="402" spans="1:7">
      <c r="A402" s="296"/>
      <c r="B402" s="296" t="s">
        <v>458</v>
      </c>
      <c r="C402" s="254" t="s">
        <v>1517</v>
      </c>
      <c r="D402" s="308" t="s">
        <v>1054</v>
      </c>
      <c r="E402" s="309">
        <v>20</v>
      </c>
      <c r="F402" s="311"/>
      <c r="G402" s="311">
        <f t="shared" si="36"/>
        <v>0</v>
      </c>
    </row>
    <row r="403" spans="1:7">
      <c r="A403" s="296"/>
      <c r="B403" s="296" t="s">
        <v>1379</v>
      </c>
      <c r="C403" s="254" t="s">
        <v>1518</v>
      </c>
      <c r="D403" s="308" t="s">
        <v>1054</v>
      </c>
      <c r="E403" s="309">
        <v>100</v>
      </c>
      <c r="F403" s="311"/>
      <c r="G403" s="311">
        <f t="shared" si="36"/>
        <v>0</v>
      </c>
    </row>
    <row r="404" spans="1:7">
      <c r="A404" s="296"/>
      <c r="B404" s="296"/>
      <c r="C404" s="254"/>
      <c r="D404" s="308"/>
      <c r="E404" s="309"/>
      <c r="F404" s="311"/>
      <c r="G404" s="311"/>
    </row>
    <row r="405" spans="1:7">
      <c r="A405" s="296">
        <f>+A399+1</f>
        <v>54</v>
      </c>
      <c r="B405" s="296"/>
      <c r="C405" s="254" t="s">
        <v>1519</v>
      </c>
      <c r="D405" s="308" t="s">
        <v>1054</v>
      </c>
      <c r="E405" s="309">
        <v>100</v>
      </c>
      <c r="F405" s="311"/>
      <c r="G405" s="311">
        <f t="shared" ref="G405" si="37">E405*F405</f>
        <v>0</v>
      </c>
    </row>
    <row r="406" spans="1:7">
      <c r="A406" s="296"/>
      <c r="B406" s="296"/>
      <c r="C406" s="253"/>
      <c r="D406" s="308"/>
      <c r="E406" s="309"/>
      <c r="F406" s="311"/>
      <c r="G406" s="311"/>
    </row>
    <row r="407" spans="1:7" ht="38.25">
      <c r="A407" s="296">
        <f>+A405+1</f>
        <v>55</v>
      </c>
      <c r="B407" s="296"/>
      <c r="C407" s="254" t="s">
        <v>1520</v>
      </c>
      <c r="D407" s="308"/>
      <c r="E407" s="309"/>
      <c r="F407" s="311"/>
      <c r="G407" s="311"/>
    </row>
    <row r="408" spans="1:7">
      <c r="A408" s="296"/>
      <c r="B408" s="296" t="s">
        <v>1311</v>
      </c>
      <c r="C408" s="254" t="s">
        <v>1521</v>
      </c>
      <c r="D408" s="308" t="s">
        <v>1054</v>
      </c>
      <c r="E408" s="309">
        <v>200</v>
      </c>
      <c r="F408" s="311"/>
      <c r="G408" s="311">
        <f t="shared" ref="G408:G410" si="38">E408*F408</f>
        <v>0</v>
      </c>
    </row>
    <row r="409" spans="1:7">
      <c r="A409" s="296"/>
      <c r="B409" s="296" t="s">
        <v>1313</v>
      </c>
      <c r="C409" s="254" t="s">
        <v>1522</v>
      </c>
      <c r="D409" s="308" t="s">
        <v>1054</v>
      </c>
      <c r="E409" s="309">
        <v>100</v>
      </c>
      <c r="F409" s="311"/>
      <c r="G409" s="311">
        <f t="shared" si="38"/>
        <v>0</v>
      </c>
    </row>
    <row r="410" spans="1:7">
      <c r="A410" s="296"/>
      <c r="B410" s="296" t="s">
        <v>458</v>
      </c>
      <c r="C410" s="254" t="s">
        <v>1523</v>
      </c>
      <c r="D410" s="308" t="s">
        <v>1054</v>
      </c>
      <c r="E410" s="309">
        <v>50</v>
      </c>
      <c r="F410" s="311"/>
      <c r="G410" s="311">
        <f t="shared" si="38"/>
        <v>0</v>
      </c>
    </row>
    <row r="411" spans="1:7">
      <c r="A411" s="296"/>
      <c r="B411" s="296"/>
      <c r="C411" s="244"/>
      <c r="D411" s="308"/>
      <c r="E411" s="309"/>
      <c r="F411" s="311"/>
      <c r="G411" s="311"/>
    </row>
    <row r="412" spans="1:7">
      <c r="A412" s="296">
        <f>+A407+1</f>
        <v>56</v>
      </c>
      <c r="B412" s="296"/>
      <c r="C412" s="327" t="s">
        <v>1524</v>
      </c>
      <c r="D412" s="308" t="s">
        <v>93</v>
      </c>
      <c r="E412" s="309">
        <v>137</v>
      </c>
      <c r="F412" s="311"/>
      <c r="G412" s="311">
        <f t="shared" ref="G412" si="39">E412*F412</f>
        <v>0</v>
      </c>
    </row>
    <row r="413" spans="1:7">
      <c r="A413" s="296"/>
      <c r="B413" s="296"/>
      <c r="C413" s="244"/>
      <c r="D413" s="308"/>
      <c r="E413" s="309"/>
      <c r="F413" s="311"/>
      <c r="G413" s="311"/>
    </row>
    <row r="414" spans="1:7">
      <c r="A414" s="296">
        <f>+A412+1</f>
        <v>57</v>
      </c>
      <c r="B414" s="296"/>
      <c r="C414" s="327" t="s">
        <v>1525</v>
      </c>
      <c r="D414" s="308" t="s">
        <v>93</v>
      </c>
      <c r="E414" s="309">
        <v>4</v>
      </c>
      <c r="F414" s="311"/>
      <c r="G414" s="311">
        <f t="shared" ref="G414" si="40">E414*F414</f>
        <v>0</v>
      </c>
    </row>
    <row r="415" spans="1:7">
      <c r="A415" s="296"/>
      <c r="B415" s="296"/>
      <c r="C415" s="244"/>
      <c r="D415" s="308"/>
      <c r="E415" s="309"/>
      <c r="F415" s="311"/>
      <c r="G415" s="311"/>
    </row>
    <row r="416" spans="1:7" ht="38.25">
      <c r="A416" s="296">
        <f>+A414+1</f>
        <v>58</v>
      </c>
      <c r="B416" s="296"/>
      <c r="C416" s="327" t="s">
        <v>1526</v>
      </c>
      <c r="D416" s="308"/>
      <c r="E416" s="309"/>
      <c r="F416" s="311"/>
      <c r="G416" s="311"/>
    </row>
    <row r="417" spans="1:7">
      <c r="A417" s="296"/>
      <c r="B417" s="296" t="s">
        <v>1311</v>
      </c>
      <c r="C417" s="327" t="s">
        <v>1527</v>
      </c>
      <c r="D417" s="308" t="s">
        <v>93</v>
      </c>
      <c r="E417" s="309">
        <v>2</v>
      </c>
      <c r="F417" s="311"/>
      <c r="G417" s="311">
        <f t="shared" ref="G417:G418" si="41">E417*F417</f>
        <v>0</v>
      </c>
    </row>
    <row r="418" spans="1:7">
      <c r="A418" s="296"/>
      <c r="B418" s="296" t="s">
        <v>1313</v>
      </c>
      <c r="C418" s="327" t="s">
        <v>1528</v>
      </c>
      <c r="D418" s="308" t="s">
        <v>93</v>
      </c>
      <c r="E418" s="309">
        <v>5</v>
      </c>
      <c r="F418" s="311"/>
      <c r="G418" s="311">
        <f t="shared" si="41"/>
        <v>0</v>
      </c>
    </row>
    <row r="419" spans="1:7">
      <c r="A419" s="296"/>
      <c r="B419" s="296"/>
      <c r="C419" s="327"/>
      <c r="D419" s="308"/>
      <c r="E419" s="309"/>
      <c r="F419" s="311"/>
      <c r="G419" s="311"/>
    </row>
    <row r="420" spans="1:7" ht="38.25">
      <c r="A420" s="296">
        <f>+A416+1</f>
        <v>59</v>
      </c>
      <c r="B420" s="296"/>
      <c r="C420" s="327" t="s">
        <v>1529</v>
      </c>
      <c r="D420" s="308"/>
      <c r="E420" s="309"/>
      <c r="F420" s="311"/>
      <c r="G420" s="311"/>
    </row>
    <row r="421" spans="1:7">
      <c r="A421" s="296"/>
      <c r="B421" s="296" t="s">
        <v>1311</v>
      </c>
      <c r="C421" s="327" t="s">
        <v>1527</v>
      </c>
      <c r="D421" s="308" t="s">
        <v>93</v>
      </c>
      <c r="E421" s="309">
        <v>2</v>
      </c>
      <c r="F421" s="311"/>
      <c r="G421" s="311">
        <f t="shared" ref="G421" si="42">E421*F421</f>
        <v>0</v>
      </c>
    </row>
    <row r="422" spans="1:7">
      <c r="A422" s="296"/>
      <c r="B422" s="296"/>
      <c r="C422" s="244"/>
      <c r="D422" s="308"/>
      <c r="E422" s="309"/>
      <c r="F422" s="311"/>
      <c r="G422" s="311"/>
    </row>
    <row r="423" spans="1:7" ht="51">
      <c r="A423" s="296">
        <f>+A420+1</f>
        <v>60</v>
      </c>
      <c r="B423" s="296"/>
      <c r="C423" s="327" t="s">
        <v>1530</v>
      </c>
      <c r="D423" s="308"/>
      <c r="E423" s="309"/>
      <c r="F423" s="311"/>
      <c r="G423" s="311"/>
    </row>
    <row r="424" spans="1:7">
      <c r="A424" s="296"/>
      <c r="B424" s="296" t="s">
        <v>1311</v>
      </c>
      <c r="C424" s="327" t="s">
        <v>1527</v>
      </c>
      <c r="D424" s="308" t="s">
        <v>93</v>
      </c>
      <c r="E424" s="309">
        <v>79</v>
      </c>
      <c r="F424" s="311"/>
      <c r="G424" s="311">
        <f t="shared" ref="G424:G427" si="43">E424*F424</f>
        <v>0</v>
      </c>
    </row>
    <row r="425" spans="1:7">
      <c r="A425" s="296"/>
      <c r="B425" s="296" t="s">
        <v>1313</v>
      </c>
      <c r="C425" s="327" t="s">
        <v>1531</v>
      </c>
      <c r="D425" s="308" t="s">
        <v>93</v>
      </c>
      <c r="E425" s="309">
        <v>32</v>
      </c>
      <c r="F425" s="311"/>
      <c r="G425" s="311">
        <f t="shared" si="43"/>
        <v>0</v>
      </c>
    </row>
    <row r="426" spans="1:7">
      <c r="A426" s="296"/>
      <c r="B426" s="296" t="s">
        <v>458</v>
      </c>
      <c r="C426" s="327" t="s">
        <v>1532</v>
      </c>
      <c r="D426" s="308" t="s">
        <v>93</v>
      </c>
      <c r="E426" s="309">
        <v>50</v>
      </c>
      <c r="F426" s="311"/>
      <c r="G426" s="311">
        <f t="shared" si="43"/>
        <v>0</v>
      </c>
    </row>
    <row r="427" spans="1:7">
      <c r="A427" s="296"/>
      <c r="B427" s="296" t="s">
        <v>1379</v>
      </c>
      <c r="C427" s="327" t="s">
        <v>1533</v>
      </c>
      <c r="D427" s="308" t="s">
        <v>93</v>
      </c>
      <c r="E427" s="309">
        <v>19</v>
      </c>
      <c r="F427" s="311"/>
      <c r="G427" s="311">
        <f t="shared" si="43"/>
        <v>0</v>
      </c>
    </row>
    <row r="428" spans="1:7">
      <c r="A428" s="296"/>
      <c r="B428" s="296"/>
      <c r="C428" s="253"/>
      <c r="D428" s="308"/>
      <c r="E428" s="309"/>
      <c r="F428" s="311"/>
      <c r="G428" s="311"/>
    </row>
    <row r="429" spans="1:7" ht="38.25">
      <c r="A429" s="296">
        <f>+A423+1</f>
        <v>61</v>
      </c>
      <c r="B429" s="296"/>
      <c r="C429" s="327" t="s">
        <v>1534</v>
      </c>
      <c r="D429" s="308" t="s">
        <v>93</v>
      </c>
      <c r="E429" s="309">
        <v>2</v>
      </c>
      <c r="F429" s="311"/>
      <c r="G429" s="311">
        <f t="shared" ref="G429" si="44">E429*F429</f>
        <v>0</v>
      </c>
    </row>
    <row r="430" spans="1:7">
      <c r="A430" s="296"/>
      <c r="B430" s="296"/>
      <c r="C430" s="253"/>
      <c r="D430" s="308"/>
      <c r="E430" s="309"/>
      <c r="F430" s="311"/>
      <c r="G430" s="311"/>
    </row>
    <row r="431" spans="1:7" ht="38.25">
      <c r="A431" s="296">
        <f>+A429+1</f>
        <v>62</v>
      </c>
      <c r="B431" s="296"/>
      <c r="C431" s="327" t="s">
        <v>1535</v>
      </c>
      <c r="D431" s="308" t="s">
        <v>93</v>
      </c>
      <c r="E431" s="309">
        <v>7</v>
      </c>
      <c r="F431" s="311"/>
      <c r="G431" s="311">
        <f t="shared" ref="G431" si="45">E431*F431</f>
        <v>0</v>
      </c>
    </row>
    <row r="432" spans="1:7">
      <c r="A432" s="296"/>
      <c r="B432" s="296"/>
      <c r="C432" s="253"/>
      <c r="D432" s="308"/>
      <c r="E432" s="309"/>
      <c r="F432" s="311"/>
      <c r="G432" s="311"/>
    </row>
    <row r="433" spans="1:7" ht="25.5">
      <c r="A433" s="296">
        <f>+A431+1</f>
        <v>63</v>
      </c>
      <c r="B433" s="296"/>
      <c r="C433" s="327" t="s">
        <v>1536</v>
      </c>
      <c r="D433" s="308" t="s">
        <v>93</v>
      </c>
      <c r="E433" s="309">
        <v>6</v>
      </c>
      <c r="F433" s="311"/>
      <c r="G433" s="311">
        <f t="shared" ref="G433" si="46">E433*F433</f>
        <v>0</v>
      </c>
    </row>
    <row r="434" spans="1:7">
      <c r="A434" s="296"/>
      <c r="B434" s="296"/>
      <c r="C434" s="253"/>
      <c r="D434" s="308"/>
      <c r="E434" s="309"/>
      <c r="F434" s="311"/>
      <c r="G434" s="311"/>
    </row>
    <row r="435" spans="1:7" ht="38.25">
      <c r="A435" s="296">
        <f>+A433+1</f>
        <v>64</v>
      </c>
      <c r="B435" s="296"/>
      <c r="C435" s="327" t="s">
        <v>1537</v>
      </c>
      <c r="D435" s="308" t="s">
        <v>93</v>
      </c>
      <c r="E435" s="309">
        <v>30</v>
      </c>
      <c r="F435" s="311"/>
      <c r="G435" s="311">
        <f t="shared" ref="G435" si="47">E435*F435</f>
        <v>0</v>
      </c>
    </row>
    <row r="436" spans="1:7">
      <c r="A436" s="296"/>
      <c r="B436" s="296"/>
      <c r="C436" s="253"/>
      <c r="D436" s="308"/>
      <c r="E436" s="309"/>
      <c r="F436" s="311"/>
      <c r="G436" s="311"/>
    </row>
    <row r="437" spans="1:7" ht="38.25">
      <c r="A437" s="296">
        <f>+A435+1</f>
        <v>65</v>
      </c>
      <c r="B437" s="296"/>
      <c r="C437" s="327" t="s">
        <v>1538</v>
      </c>
      <c r="D437" s="308" t="s">
        <v>93</v>
      </c>
      <c r="E437" s="309">
        <v>35</v>
      </c>
      <c r="F437" s="311"/>
      <c r="G437" s="311">
        <f t="shared" ref="G437" si="48">E437*F437</f>
        <v>0</v>
      </c>
    </row>
    <row r="438" spans="1:7">
      <c r="A438" s="296"/>
      <c r="B438" s="296"/>
      <c r="C438" s="325"/>
      <c r="D438" s="308"/>
      <c r="E438" s="309"/>
      <c r="F438" s="311"/>
      <c r="G438" s="311"/>
    </row>
    <row r="439" spans="1:7" ht="51">
      <c r="A439" s="296">
        <f>+A437+1</f>
        <v>66</v>
      </c>
      <c r="B439" s="296"/>
      <c r="C439" s="325" t="s">
        <v>1539</v>
      </c>
      <c r="D439" s="308" t="s">
        <v>93</v>
      </c>
      <c r="E439" s="309">
        <v>15</v>
      </c>
      <c r="F439" s="311"/>
      <c r="G439" s="311">
        <f t="shared" ref="G439" si="49">E439*F439</f>
        <v>0</v>
      </c>
    </row>
    <row r="440" spans="1:7">
      <c r="A440" s="296"/>
      <c r="B440" s="296"/>
      <c r="C440" s="325"/>
      <c r="D440" s="308"/>
      <c r="E440" s="309"/>
      <c r="F440" s="311"/>
      <c r="G440" s="311"/>
    </row>
    <row r="441" spans="1:7" ht="38.25">
      <c r="A441" s="296">
        <f>+A439+1</f>
        <v>67</v>
      </c>
      <c r="B441" s="296"/>
      <c r="C441" s="325" t="s">
        <v>1540</v>
      </c>
      <c r="D441" s="308" t="s">
        <v>1054</v>
      </c>
      <c r="E441" s="309">
        <v>20</v>
      </c>
      <c r="F441" s="311"/>
      <c r="G441" s="311">
        <f t="shared" ref="G441" si="50">E441*F441</f>
        <v>0</v>
      </c>
    </row>
    <row r="442" spans="1:7">
      <c r="A442" s="296"/>
      <c r="B442" s="296"/>
      <c r="C442" s="325"/>
      <c r="D442" s="308"/>
      <c r="E442" s="309"/>
      <c r="F442" s="311"/>
      <c r="G442" s="311"/>
    </row>
    <row r="443" spans="1:7" ht="38.25">
      <c r="A443" s="296">
        <f>+A441+1</f>
        <v>68</v>
      </c>
      <c r="B443" s="296"/>
      <c r="C443" s="325" t="s">
        <v>1541</v>
      </c>
      <c r="D443" s="308" t="s">
        <v>93</v>
      </c>
      <c r="E443" s="309">
        <v>12</v>
      </c>
      <c r="F443" s="311"/>
      <c r="G443" s="311">
        <f t="shared" ref="G443" si="51">E443*F443</f>
        <v>0</v>
      </c>
    </row>
    <row r="444" spans="1:7">
      <c r="A444" s="296"/>
      <c r="B444" s="296"/>
      <c r="C444" s="325"/>
      <c r="D444" s="308"/>
      <c r="E444" s="309"/>
      <c r="F444" s="311"/>
      <c r="G444" s="311"/>
    </row>
    <row r="445" spans="1:7" ht="63.75">
      <c r="A445" s="296">
        <f>+A443+1</f>
        <v>69</v>
      </c>
      <c r="B445" s="296"/>
      <c r="C445" s="325" t="s">
        <v>1542</v>
      </c>
      <c r="D445" s="308" t="s">
        <v>93</v>
      </c>
      <c r="E445" s="309">
        <v>5</v>
      </c>
      <c r="F445" s="311"/>
      <c r="G445" s="311">
        <f t="shared" ref="G445" si="52">E445*F445</f>
        <v>0</v>
      </c>
    </row>
    <row r="446" spans="1:7">
      <c r="A446" s="296"/>
      <c r="B446" s="296"/>
      <c r="C446" s="325"/>
      <c r="D446" s="308"/>
      <c r="E446" s="309"/>
      <c r="F446" s="311"/>
      <c r="G446" s="311"/>
    </row>
    <row r="447" spans="1:7" ht="15">
      <c r="A447" s="296">
        <f>+A445+1</f>
        <v>70</v>
      </c>
      <c r="B447" s="284"/>
      <c r="C447" s="259" t="s">
        <v>1543</v>
      </c>
      <c r="D447" s="308"/>
      <c r="E447" s="309"/>
      <c r="F447" s="311"/>
      <c r="G447" s="311"/>
    </row>
    <row r="448" spans="1:7" ht="15">
      <c r="A448" s="284"/>
      <c r="B448" s="284" t="s">
        <v>1311</v>
      </c>
      <c r="C448" s="253" t="s">
        <v>1544</v>
      </c>
      <c r="D448" s="308" t="s">
        <v>30</v>
      </c>
      <c r="E448" s="309">
        <v>10</v>
      </c>
      <c r="F448" s="311"/>
      <c r="G448" s="311">
        <f t="shared" ref="G448:G451" si="53">E448*F448</f>
        <v>0</v>
      </c>
    </row>
    <row r="449" spans="1:7" ht="15">
      <c r="A449" s="284"/>
      <c r="B449" s="284" t="s">
        <v>1313</v>
      </c>
      <c r="C449" s="253" t="s">
        <v>1545</v>
      </c>
      <c r="D449" s="308" t="s">
        <v>1054</v>
      </c>
      <c r="E449" s="309">
        <v>200</v>
      </c>
      <c r="F449" s="311"/>
      <c r="G449" s="311">
        <f t="shared" si="53"/>
        <v>0</v>
      </c>
    </row>
    <row r="450" spans="1:7" ht="25.5">
      <c r="A450" s="284"/>
      <c r="B450" s="284" t="s">
        <v>458</v>
      </c>
      <c r="C450" s="254" t="s">
        <v>1546</v>
      </c>
      <c r="D450" s="308" t="s">
        <v>1054</v>
      </c>
      <c r="E450" s="309">
        <v>80</v>
      </c>
      <c r="F450" s="311"/>
      <c r="G450" s="311">
        <f t="shared" si="53"/>
        <v>0</v>
      </c>
    </row>
    <row r="451" spans="1:7" ht="15">
      <c r="A451" s="284"/>
      <c r="B451" s="284" t="s">
        <v>1379</v>
      </c>
      <c r="C451" s="327" t="s">
        <v>1547</v>
      </c>
      <c r="D451" s="308" t="s">
        <v>93</v>
      </c>
      <c r="E451" s="309">
        <v>13</v>
      </c>
      <c r="F451" s="311"/>
      <c r="G451" s="311">
        <f t="shared" si="53"/>
        <v>0</v>
      </c>
    </row>
    <row r="452" spans="1:7" ht="15">
      <c r="A452" s="284"/>
      <c r="B452" s="284"/>
      <c r="C452" s="254"/>
      <c r="D452" s="308"/>
      <c r="E452" s="309"/>
      <c r="F452" s="311"/>
      <c r="G452" s="311"/>
    </row>
    <row r="453" spans="1:7" ht="153">
      <c r="A453" s="284">
        <f>+A447+1</f>
        <v>71</v>
      </c>
      <c r="B453" s="284"/>
      <c r="C453" s="325" t="s">
        <v>1548</v>
      </c>
      <c r="D453" s="308"/>
      <c r="E453" s="309"/>
      <c r="F453" s="311"/>
      <c r="G453" s="311"/>
    </row>
    <row r="454" spans="1:7" ht="15">
      <c r="A454" s="284"/>
      <c r="B454" s="284" t="s">
        <v>1311</v>
      </c>
      <c r="C454" s="328" t="s">
        <v>1549</v>
      </c>
      <c r="D454" s="308" t="s">
        <v>30</v>
      </c>
      <c r="E454" s="309">
        <v>3</v>
      </c>
      <c r="F454" s="311"/>
      <c r="G454" s="311">
        <f>E454*F454</f>
        <v>0</v>
      </c>
    </row>
    <row r="455" spans="1:7" ht="15">
      <c r="A455" s="284"/>
      <c r="B455" s="284"/>
      <c r="C455" s="328"/>
      <c r="D455" s="308"/>
      <c r="E455" s="309"/>
      <c r="F455" s="311"/>
      <c r="G455" s="311"/>
    </row>
    <row r="456" spans="1:7" ht="38.25">
      <c r="A456" s="284">
        <f>+A453+1</f>
        <v>72</v>
      </c>
      <c r="B456" s="284"/>
      <c r="C456" s="325" t="s">
        <v>1550</v>
      </c>
      <c r="D456" s="308" t="s">
        <v>30</v>
      </c>
      <c r="E456" s="309">
        <v>1</v>
      </c>
      <c r="F456" s="311"/>
      <c r="G456" s="311">
        <f t="shared" ref="G456" si="54">E456*F456</f>
        <v>0</v>
      </c>
    </row>
    <row r="457" spans="1:7" ht="15">
      <c r="A457" s="284"/>
      <c r="B457" s="284"/>
      <c r="C457" s="328"/>
      <c r="D457" s="308"/>
      <c r="E457" s="309"/>
      <c r="F457" s="311"/>
      <c r="G457" s="311"/>
    </row>
    <row r="458" spans="1:7" ht="15">
      <c r="A458" s="284">
        <f>+A456+1</f>
        <v>73</v>
      </c>
      <c r="B458" s="284"/>
      <c r="C458" s="325" t="s">
        <v>1551</v>
      </c>
      <c r="D458" s="308" t="s">
        <v>30</v>
      </c>
      <c r="E458" s="309">
        <v>1</v>
      </c>
      <c r="F458" s="311"/>
      <c r="G458" s="311">
        <f>E458*F458</f>
        <v>0</v>
      </c>
    </row>
    <row r="459" spans="1:7" ht="15">
      <c r="A459" s="284"/>
      <c r="B459" s="284"/>
      <c r="C459" s="325"/>
      <c r="D459" s="260"/>
      <c r="E459" s="309"/>
      <c r="F459" s="311"/>
      <c r="G459" s="311"/>
    </row>
    <row r="460" spans="1:7" ht="51">
      <c r="A460" s="284">
        <f>+A458+1</f>
        <v>74</v>
      </c>
      <c r="B460" s="284"/>
      <c r="C460" s="325" t="s">
        <v>1552</v>
      </c>
      <c r="D460" s="308" t="s">
        <v>30</v>
      </c>
      <c r="E460" s="309">
        <v>1</v>
      </c>
      <c r="F460" s="311"/>
      <c r="G460" s="311">
        <f t="shared" ref="G460" si="55">E460*F460</f>
        <v>0</v>
      </c>
    </row>
    <row r="461" spans="1:7" ht="15">
      <c r="A461" s="284"/>
      <c r="B461" s="284"/>
      <c r="C461" s="325"/>
      <c r="D461" s="260"/>
      <c r="E461" s="309"/>
      <c r="F461" s="311"/>
      <c r="G461" s="311"/>
    </row>
    <row r="462" spans="1:7" ht="15">
      <c r="A462" s="284"/>
      <c r="B462" s="284"/>
      <c r="C462" s="325"/>
      <c r="D462" s="260"/>
      <c r="E462" s="309"/>
      <c r="F462" s="311"/>
      <c r="G462" s="311"/>
    </row>
    <row r="463" spans="1:7" ht="15.75" thickBot="1">
      <c r="A463" s="284"/>
      <c r="B463" s="284"/>
      <c r="C463" s="233" t="s">
        <v>1553</v>
      </c>
      <c r="D463" s="319"/>
      <c r="E463" s="320"/>
      <c r="F463" s="248"/>
      <c r="G463" s="249">
        <f>SUM(G299:G462)</f>
        <v>0</v>
      </c>
    </row>
    <row r="464" spans="1:7" ht="15.75" thickTop="1">
      <c r="A464" s="284"/>
      <c r="B464" s="284"/>
      <c r="C464" s="325"/>
      <c r="D464" s="260"/>
      <c r="E464" s="309"/>
      <c r="F464" s="311"/>
      <c r="G464" s="311"/>
    </row>
    <row r="465" spans="1:7" ht="15">
      <c r="A465" s="284"/>
      <c r="B465" s="284"/>
      <c r="C465" s="325"/>
      <c r="D465" s="260"/>
      <c r="E465" s="309"/>
      <c r="F465" s="311"/>
      <c r="G465" s="311"/>
    </row>
    <row r="466" spans="1:7" ht="15">
      <c r="A466" s="284"/>
      <c r="B466" s="284"/>
      <c r="C466" s="238" t="s">
        <v>1554</v>
      </c>
      <c r="D466" s="298"/>
      <c r="E466" s="298"/>
      <c r="F466" s="311"/>
      <c r="G466" s="321"/>
    </row>
    <row r="467" spans="1:7" ht="15">
      <c r="A467" s="284"/>
      <c r="B467" s="284"/>
      <c r="C467" s="238"/>
      <c r="D467" s="298"/>
      <c r="E467" s="298"/>
      <c r="F467" s="311"/>
      <c r="G467" s="321"/>
    </row>
    <row r="468" spans="1:7" ht="25.5">
      <c r="A468" s="284"/>
      <c r="B468" s="284"/>
      <c r="C468" s="238" t="s">
        <v>1555</v>
      </c>
      <c r="D468" s="298"/>
      <c r="E468" s="298"/>
      <c r="F468" s="311"/>
      <c r="G468" s="321"/>
    </row>
    <row r="469" spans="1:7" ht="25.5">
      <c r="A469" s="284"/>
      <c r="B469" s="284"/>
      <c r="C469" s="261" t="s">
        <v>1556</v>
      </c>
      <c r="D469" s="298"/>
      <c r="E469" s="298"/>
      <c r="F469" s="311"/>
      <c r="G469" s="321"/>
    </row>
    <row r="470" spans="1:7" ht="15">
      <c r="A470" s="284"/>
      <c r="B470" s="284"/>
      <c r="C470" s="262" t="s">
        <v>1557</v>
      </c>
      <c r="D470" s="298"/>
      <c r="E470" s="298"/>
      <c r="F470" s="311"/>
      <c r="G470" s="321"/>
    </row>
    <row r="471" spans="1:7" ht="15">
      <c r="A471" s="284"/>
      <c r="B471" s="284"/>
      <c r="C471" s="262"/>
      <c r="D471" s="298"/>
      <c r="E471" s="298"/>
      <c r="F471" s="311"/>
      <c r="G471" s="321"/>
    </row>
    <row r="472" spans="1:7" ht="178.5">
      <c r="A472" s="284"/>
      <c r="B472" s="284"/>
      <c r="C472" s="263" t="s">
        <v>1558</v>
      </c>
      <c r="D472" s="298"/>
      <c r="E472" s="298"/>
      <c r="F472" s="311"/>
      <c r="G472" s="321"/>
    </row>
    <row r="473" spans="1:7" ht="15">
      <c r="A473" s="284"/>
      <c r="B473" s="284"/>
      <c r="C473" s="263"/>
      <c r="D473" s="298"/>
      <c r="E473" s="298"/>
      <c r="F473" s="311"/>
      <c r="G473" s="321"/>
    </row>
    <row r="474" spans="1:7" ht="15">
      <c r="A474" s="284">
        <v>1</v>
      </c>
      <c r="B474" s="284"/>
      <c r="C474" s="238" t="s">
        <v>1559</v>
      </c>
      <c r="D474" s="298"/>
      <c r="E474" s="298"/>
      <c r="F474" s="311"/>
      <c r="G474" s="321"/>
    </row>
    <row r="475" spans="1:7" ht="38.25">
      <c r="A475" s="284"/>
      <c r="B475" s="284" t="s">
        <v>1311</v>
      </c>
      <c r="C475" s="244" t="s">
        <v>1560</v>
      </c>
      <c r="D475" s="308" t="s">
        <v>30</v>
      </c>
      <c r="E475" s="309">
        <v>1</v>
      </c>
      <c r="F475" s="311"/>
      <c r="G475" s="311">
        <f t="shared" ref="G475" si="56">E475*F475</f>
        <v>0</v>
      </c>
    </row>
    <row r="476" spans="1:7" ht="15">
      <c r="A476" s="284"/>
      <c r="B476" s="284"/>
      <c r="C476" s="264" t="s">
        <v>1561</v>
      </c>
      <c r="D476" s="265"/>
      <c r="E476" s="266"/>
      <c r="F476" s="311"/>
      <c r="G476" s="311"/>
    </row>
    <row r="477" spans="1:7" ht="15">
      <c r="A477" s="284"/>
      <c r="B477" s="284"/>
      <c r="C477" s="264" t="s">
        <v>1562</v>
      </c>
      <c r="D477" s="265"/>
      <c r="E477" s="266"/>
      <c r="F477" s="311"/>
      <c r="G477" s="311"/>
    </row>
    <row r="478" spans="1:7" ht="15">
      <c r="A478" s="284"/>
      <c r="B478" s="284"/>
      <c r="C478" s="264" t="s">
        <v>1563</v>
      </c>
      <c r="D478" s="265"/>
      <c r="E478" s="266"/>
      <c r="F478" s="311"/>
      <c r="G478" s="311"/>
    </row>
    <row r="479" spans="1:7" ht="15">
      <c r="A479" s="284"/>
      <c r="B479" s="284"/>
      <c r="C479" s="244"/>
      <c r="D479" s="308"/>
      <c r="E479" s="309"/>
      <c r="F479" s="311"/>
      <c r="G479" s="311"/>
    </row>
    <row r="480" spans="1:7" ht="15">
      <c r="A480" s="284"/>
      <c r="B480" s="284"/>
      <c r="C480" s="244" t="s">
        <v>1564</v>
      </c>
      <c r="D480" s="308"/>
      <c r="E480" s="309"/>
      <c r="F480" s="311"/>
      <c r="G480" s="311"/>
    </row>
    <row r="481" spans="1:7" ht="15">
      <c r="A481" s="284"/>
      <c r="B481" s="284" t="s">
        <v>1313</v>
      </c>
      <c r="C481" s="243" t="s">
        <v>1565</v>
      </c>
      <c r="D481" s="308" t="s">
        <v>93</v>
      </c>
      <c r="E481" s="309">
        <v>1</v>
      </c>
      <c r="F481" s="310"/>
      <c r="G481" s="311">
        <f t="shared" ref="G481" si="57">E481*F481</f>
        <v>0</v>
      </c>
    </row>
    <row r="482" spans="1:7" ht="15">
      <c r="A482" s="284"/>
      <c r="B482" s="284"/>
      <c r="C482" s="243"/>
      <c r="D482" s="308"/>
      <c r="E482" s="309"/>
      <c r="F482" s="310"/>
      <c r="G482" s="311"/>
    </row>
    <row r="483" spans="1:7" ht="25.5">
      <c r="A483" s="284"/>
      <c r="B483" s="284" t="s">
        <v>458</v>
      </c>
      <c r="C483" s="243" t="s">
        <v>1566</v>
      </c>
      <c r="D483" s="308" t="s">
        <v>93</v>
      </c>
      <c r="E483" s="309">
        <v>1</v>
      </c>
      <c r="F483" s="310"/>
      <c r="G483" s="311">
        <f t="shared" ref="G483" si="58">E483*F483</f>
        <v>0</v>
      </c>
    </row>
    <row r="484" spans="1:7" ht="15">
      <c r="A484" s="284"/>
      <c r="B484" s="284"/>
      <c r="C484" s="243"/>
      <c r="D484" s="308"/>
      <c r="E484" s="309"/>
      <c r="F484" s="310"/>
      <c r="G484" s="311"/>
    </row>
    <row r="485" spans="1:7" ht="15">
      <c r="A485" s="284"/>
      <c r="B485" s="284" t="s">
        <v>1379</v>
      </c>
      <c r="C485" s="243" t="s">
        <v>1567</v>
      </c>
      <c r="D485" s="308" t="s">
        <v>93</v>
      </c>
      <c r="E485" s="309">
        <v>1</v>
      </c>
      <c r="F485" s="310"/>
      <c r="G485" s="311">
        <f t="shared" ref="G485" si="59">E485*F485</f>
        <v>0</v>
      </c>
    </row>
    <row r="486" spans="1:7" ht="15">
      <c r="A486" s="284"/>
      <c r="B486" s="284"/>
      <c r="C486" s="243"/>
      <c r="D486" s="308"/>
      <c r="E486" s="309"/>
      <c r="F486" s="310"/>
      <c r="G486" s="311"/>
    </row>
    <row r="487" spans="1:7" ht="15">
      <c r="A487" s="284"/>
      <c r="B487" s="284" t="s">
        <v>1381</v>
      </c>
      <c r="C487" s="243" t="s">
        <v>1568</v>
      </c>
      <c r="D487" s="308" t="s">
        <v>93</v>
      </c>
      <c r="E487" s="309">
        <v>4</v>
      </c>
      <c r="F487" s="310"/>
      <c r="G487" s="311">
        <f t="shared" ref="G487" si="60">E487*F487</f>
        <v>0</v>
      </c>
    </row>
    <row r="488" spans="1:7" ht="15">
      <c r="A488" s="284"/>
      <c r="B488" s="284"/>
      <c r="C488" s="243"/>
      <c r="D488" s="308"/>
      <c r="E488" s="309"/>
      <c r="F488" s="310"/>
      <c r="G488" s="311"/>
    </row>
    <row r="489" spans="1:7" ht="15">
      <c r="A489" s="284"/>
      <c r="B489" s="284" t="s">
        <v>1569</v>
      </c>
      <c r="C489" s="243" t="s">
        <v>1570</v>
      </c>
      <c r="D489" s="308" t="s">
        <v>93</v>
      </c>
      <c r="E489" s="309">
        <v>1</v>
      </c>
      <c r="F489" s="310"/>
      <c r="G489" s="311">
        <f t="shared" ref="G489" si="61">E489*F489</f>
        <v>0</v>
      </c>
    </row>
    <row r="490" spans="1:7" ht="15">
      <c r="A490" s="284"/>
      <c r="B490" s="284"/>
      <c r="C490" s="243"/>
      <c r="D490" s="308"/>
      <c r="E490" s="309"/>
      <c r="F490" s="310"/>
      <c r="G490" s="311"/>
    </row>
    <row r="491" spans="1:7" ht="15">
      <c r="A491" s="284"/>
      <c r="B491" s="284" t="s">
        <v>1571</v>
      </c>
      <c r="C491" s="243" t="s">
        <v>1572</v>
      </c>
      <c r="D491" s="308" t="s">
        <v>93</v>
      </c>
      <c r="E491" s="309">
        <v>2</v>
      </c>
      <c r="F491" s="310"/>
      <c r="G491" s="311">
        <f t="shared" ref="G491" si="62">E491*F491</f>
        <v>0</v>
      </c>
    </row>
    <row r="492" spans="1:7" ht="15">
      <c r="A492" s="284"/>
      <c r="B492" s="284"/>
      <c r="C492" s="243"/>
      <c r="D492" s="308"/>
      <c r="E492" s="309"/>
      <c r="F492" s="310"/>
      <c r="G492" s="311"/>
    </row>
    <row r="493" spans="1:7" ht="15">
      <c r="A493" s="284"/>
      <c r="B493" s="284" t="s">
        <v>1573</v>
      </c>
      <c r="C493" s="243" t="s">
        <v>1574</v>
      </c>
      <c r="D493" s="308" t="s">
        <v>93</v>
      </c>
      <c r="E493" s="309">
        <v>28</v>
      </c>
      <c r="F493" s="310"/>
      <c r="G493" s="311">
        <f t="shared" ref="G493" si="63">E493*F493</f>
        <v>0</v>
      </c>
    </row>
    <row r="494" spans="1:7" ht="15">
      <c r="A494" s="284"/>
      <c r="B494" s="284"/>
      <c r="C494" s="243"/>
      <c r="D494" s="308"/>
      <c r="E494" s="309"/>
      <c r="F494" s="310"/>
      <c r="G494" s="311"/>
    </row>
    <row r="495" spans="1:7" ht="15">
      <c r="A495" s="284"/>
      <c r="B495" s="284" t="s">
        <v>1575</v>
      </c>
      <c r="C495" s="243" t="s">
        <v>1576</v>
      </c>
      <c r="D495" s="308" t="s">
        <v>93</v>
      </c>
      <c r="E495" s="309">
        <v>5</v>
      </c>
      <c r="F495" s="310"/>
      <c r="G495" s="311">
        <f t="shared" ref="G495" si="64">E495*F495</f>
        <v>0</v>
      </c>
    </row>
    <row r="496" spans="1:7" ht="15">
      <c r="A496" s="284"/>
      <c r="B496" s="284"/>
      <c r="C496" s="243"/>
      <c r="D496" s="308"/>
      <c r="E496" s="309"/>
      <c r="F496" s="310"/>
      <c r="G496" s="311"/>
    </row>
    <row r="497" spans="1:7" ht="15">
      <c r="A497" s="284"/>
      <c r="B497" s="284" t="s">
        <v>1577</v>
      </c>
      <c r="C497" s="243" t="s">
        <v>1578</v>
      </c>
      <c r="D497" s="308" t="s">
        <v>93</v>
      </c>
      <c r="E497" s="309">
        <v>2</v>
      </c>
      <c r="F497" s="310"/>
      <c r="G497" s="311">
        <f t="shared" ref="G497" si="65">E497*F497</f>
        <v>0</v>
      </c>
    </row>
    <row r="498" spans="1:7" ht="15">
      <c r="A498" s="284"/>
      <c r="B498" s="284"/>
      <c r="C498" s="243"/>
      <c r="D498" s="308"/>
      <c r="E498" s="309"/>
      <c r="F498" s="310"/>
      <c r="G498" s="311"/>
    </row>
    <row r="499" spans="1:7" ht="25.5">
      <c r="A499" s="284"/>
      <c r="B499" s="284" t="s">
        <v>1579</v>
      </c>
      <c r="C499" s="243" t="s">
        <v>1580</v>
      </c>
      <c r="D499" s="308" t="s">
        <v>93</v>
      </c>
      <c r="E499" s="309">
        <v>8</v>
      </c>
      <c r="F499" s="310"/>
      <c r="G499" s="311">
        <f t="shared" ref="G499" si="66">E499*F499</f>
        <v>0</v>
      </c>
    </row>
    <row r="500" spans="1:7" ht="15">
      <c r="A500" s="284"/>
      <c r="B500" s="313"/>
      <c r="C500" s="243"/>
      <c r="D500" s="308"/>
      <c r="E500" s="309"/>
      <c r="F500" s="310"/>
      <c r="G500" s="311"/>
    </row>
    <row r="501" spans="1:7" ht="25.5">
      <c r="A501" s="284"/>
      <c r="B501" s="284" t="s">
        <v>1581</v>
      </c>
      <c r="C501" s="244" t="s">
        <v>1582</v>
      </c>
      <c r="D501" s="308" t="s">
        <v>93</v>
      </c>
      <c r="E501" s="309">
        <v>1</v>
      </c>
      <c r="F501" s="310"/>
      <c r="G501" s="311">
        <f t="shared" ref="G501" si="67">E501*F501</f>
        <v>0</v>
      </c>
    </row>
    <row r="502" spans="1:7" ht="15">
      <c r="A502" s="284"/>
      <c r="B502" s="284"/>
      <c r="C502" s="243"/>
      <c r="D502" s="308"/>
      <c r="E502" s="309"/>
      <c r="F502" s="310"/>
      <c r="G502" s="311"/>
    </row>
    <row r="503" spans="1:7" ht="25.5">
      <c r="A503" s="284"/>
      <c r="B503" s="284" t="s">
        <v>1054</v>
      </c>
      <c r="C503" s="244" t="s">
        <v>1583</v>
      </c>
      <c r="D503" s="308" t="s">
        <v>93</v>
      </c>
      <c r="E503" s="309">
        <v>1</v>
      </c>
      <c r="F503" s="310"/>
      <c r="G503" s="311">
        <f t="shared" ref="G503" si="68">E503*F503</f>
        <v>0</v>
      </c>
    </row>
    <row r="504" spans="1:7" ht="15">
      <c r="A504" s="284"/>
      <c r="B504" s="284"/>
      <c r="C504" s="244"/>
      <c r="D504" s="308"/>
      <c r="E504" s="309"/>
      <c r="F504" s="310"/>
      <c r="G504" s="311"/>
    </row>
    <row r="505" spans="1:7" ht="15">
      <c r="A505" s="284"/>
      <c r="B505" s="284" t="s">
        <v>1584</v>
      </c>
      <c r="C505" s="329" t="s">
        <v>1585</v>
      </c>
      <c r="D505" s="308" t="s">
        <v>93</v>
      </c>
      <c r="E505" s="309">
        <v>1</v>
      </c>
      <c r="F505" s="310"/>
      <c r="G505" s="311">
        <f t="shared" ref="G505" si="69">E505*F505</f>
        <v>0</v>
      </c>
    </row>
    <row r="506" spans="1:7" ht="15">
      <c r="A506" s="284"/>
      <c r="B506" s="284"/>
      <c r="C506" s="243"/>
      <c r="D506" s="308"/>
      <c r="E506" s="309"/>
      <c r="F506" s="310"/>
      <c r="G506" s="311"/>
    </row>
    <row r="507" spans="1:7" ht="15">
      <c r="A507" s="284"/>
      <c r="B507" s="284" t="s">
        <v>1586</v>
      </c>
      <c r="C507" s="243" t="s">
        <v>1587</v>
      </c>
      <c r="D507" s="308" t="s">
        <v>30</v>
      </c>
      <c r="E507" s="309">
        <v>1</v>
      </c>
      <c r="F507" s="310"/>
      <c r="G507" s="311">
        <f t="shared" ref="G507" si="70">E507*F507</f>
        <v>0</v>
      </c>
    </row>
    <row r="508" spans="1:7" ht="15">
      <c r="A508" s="284"/>
      <c r="B508" s="284"/>
      <c r="C508" s="243" t="s">
        <v>1588</v>
      </c>
      <c r="D508" s="308"/>
      <c r="E508" s="309"/>
      <c r="F508" s="310"/>
      <c r="G508" s="311"/>
    </row>
    <row r="509" spans="1:7" ht="17.25" thickBot="1">
      <c r="A509" s="284"/>
      <c r="B509" s="284"/>
      <c r="C509" s="267" t="s">
        <v>1589</v>
      </c>
      <c r="D509" s="330"/>
      <c r="E509" s="268">
        <f>SUM(G475:G507)</f>
        <v>0</v>
      </c>
      <c r="G509" s="287"/>
    </row>
    <row r="510" spans="1:7" ht="15.75" thickTop="1">
      <c r="A510" s="284"/>
      <c r="B510" s="284"/>
      <c r="C510" s="235"/>
      <c r="D510" s="331"/>
      <c r="E510" s="332"/>
      <c r="F510" s="237"/>
      <c r="G510" s="250"/>
    </row>
    <row r="511" spans="1:7" ht="15">
      <c r="A511" s="284">
        <f>+A474+1</f>
        <v>2</v>
      </c>
      <c r="B511" s="284"/>
      <c r="C511" s="238" t="s">
        <v>1590</v>
      </c>
      <c r="D511" s="298"/>
      <c r="E511" s="298"/>
      <c r="F511" s="311"/>
      <c r="G511" s="321"/>
    </row>
    <row r="512" spans="1:7" ht="38.25">
      <c r="A512" s="284"/>
      <c r="B512" s="284" t="s">
        <v>1311</v>
      </c>
      <c r="C512" s="244" t="s">
        <v>1591</v>
      </c>
      <c r="D512" s="308" t="s">
        <v>93</v>
      </c>
      <c r="E512" s="309">
        <v>1</v>
      </c>
      <c r="F512" s="311"/>
      <c r="G512" s="311">
        <f t="shared" ref="G512" si="71">E512*F512</f>
        <v>0</v>
      </c>
    </row>
    <row r="513" spans="1:7" ht="15">
      <c r="A513" s="284"/>
      <c r="B513" s="284"/>
      <c r="C513" s="244"/>
      <c r="D513" s="308"/>
      <c r="E513" s="309"/>
      <c r="F513" s="311"/>
      <c r="G513" s="311"/>
    </row>
    <row r="514" spans="1:7" ht="15">
      <c r="A514" s="284"/>
      <c r="B514" s="284"/>
      <c r="C514" s="244" t="s">
        <v>1564</v>
      </c>
      <c r="D514" s="308"/>
      <c r="E514" s="309"/>
      <c r="F514" s="311"/>
      <c r="G514" s="311"/>
    </row>
    <row r="515" spans="1:7" ht="15">
      <c r="A515" s="284"/>
      <c r="B515" s="284" t="s">
        <v>1313</v>
      </c>
      <c r="C515" s="243" t="s">
        <v>1592</v>
      </c>
      <c r="D515" s="308" t="s">
        <v>93</v>
      </c>
      <c r="E515" s="309">
        <v>1</v>
      </c>
      <c r="F515" s="310"/>
      <c r="G515" s="311">
        <f t="shared" ref="G515" si="72">E515*F515</f>
        <v>0</v>
      </c>
    </row>
    <row r="516" spans="1:7" ht="15">
      <c r="A516" s="284"/>
      <c r="B516" s="284"/>
      <c r="C516" s="243"/>
      <c r="D516" s="308"/>
      <c r="E516" s="309"/>
      <c r="F516" s="310"/>
      <c r="G516" s="311"/>
    </row>
    <row r="517" spans="1:7" ht="25.5">
      <c r="A517" s="284"/>
      <c r="B517" s="284" t="s">
        <v>458</v>
      </c>
      <c r="C517" s="243" t="s">
        <v>1566</v>
      </c>
      <c r="D517" s="308" t="s">
        <v>93</v>
      </c>
      <c r="E517" s="309">
        <v>1</v>
      </c>
      <c r="F517" s="310"/>
      <c r="G517" s="311">
        <f t="shared" ref="G517" si="73">E517*F517</f>
        <v>0</v>
      </c>
    </row>
    <row r="518" spans="1:7" ht="15">
      <c r="A518" s="284"/>
      <c r="B518" s="284"/>
      <c r="C518" s="243"/>
      <c r="D518" s="308"/>
      <c r="E518" s="309"/>
      <c r="F518" s="310"/>
      <c r="G518" s="311"/>
    </row>
    <row r="519" spans="1:7" ht="15">
      <c r="A519" s="284"/>
      <c r="B519" s="284" t="s">
        <v>1379</v>
      </c>
      <c r="C519" s="243" t="s">
        <v>1570</v>
      </c>
      <c r="D519" s="308" t="s">
        <v>93</v>
      </c>
      <c r="E519" s="309">
        <v>1</v>
      </c>
      <c r="F519" s="310"/>
      <c r="G519" s="311">
        <f t="shared" ref="G519" si="74">E519*F519</f>
        <v>0</v>
      </c>
    </row>
    <row r="520" spans="1:7" ht="15">
      <c r="A520" s="284"/>
      <c r="B520" s="284"/>
      <c r="C520" s="243"/>
      <c r="D520" s="308"/>
      <c r="E520" s="309"/>
      <c r="F520" s="310"/>
      <c r="G520" s="311"/>
    </row>
    <row r="521" spans="1:7" ht="15">
      <c r="A521" s="284"/>
      <c r="B521" s="284" t="s">
        <v>1381</v>
      </c>
      <c r="C521" s="243" t="s">
        <v>1593</v>
      </c>
      <c r="D521" s="308" t="s">
        <v>93</v>
      </c>
      <c r="E521" s="309">
        <v>1</v>
      </c>
      <c r="F521" s="310"/>
      <c r="G521" s="311">
        <f t="shared" ref="G521" si="75">E521*F521</f>
        <v>0</v>
      </c>
    </row>
    <row r="522" spans="1:7" ht="15">
      <c r="A522" s="284"/>
      <c r="B522" s="284"/>
      <c r="C522" s="243"/>
      <c r="D522" s="308"/>
      <c r="E522" s="309"/>
      <c r="F522" s="310"/>
      <c r="G522" s="311"/>
    </row>
    <row r="523" spans="1:7" ht="15">
      <c r="A523" s="284"/>
      <c r="B523" s="284" t="s">
        <v>1569</v>
      </c>
      <c r="C523" s="243" t="s">
        <v>1574</v>
      </c>
      <c r="D523" s="308" t="s">
        <v>93</v>
      </c>
      <c r="E523" s="309">
        <v>16</v>
      </c>
      <c r="F523" s="310"/>
      <c r="G523" s="311">
        <f t="shared" ref="G523" si="76">E523*F523</f>
        <v>0</v>
      </c>
    </row>
    <row r="524" spans="1:7" ht="15">
      <c r="A524" s="284"/>
      <c r="B524" s="284"/>
      <c r="C524" s="243"/>
      <c r="D524" s="308"/>
      <c r="E524" s="309"/>
      <c r="F524" s="310"/>
      <c r="G524" s="311"/>
    </row>
    <row r="525" spans="1:7" ht="15">
      <c r="A525" s="284"/>
      <c r="B525" s="284" t="s">
        <v>1571</v>
      </c>
      <c r="C525" s="243" t="s">
        <v>1578</v>
      </c>
      <c r="D525" s="308" t="s">
        <v>93</v>
      </c>
      <c r="E525" s="309">
        <v>2</v>
      </c>
      <c r="F525" s="310"/>
      <c r="G525" s="311">
        <f t="shared" ref="G525" si="77">E525*F525</f>
        <v>0</v>
      </c>
    </row>
    <row r="526" spans="1:7" ht="15">
      <c r="A526" s="284"/>
      <c r="B526" s="284"/>
      <c r="C526" s="243"/>
      <c r="D526" s="308"/>
      <c r="E526" s="309"/>
      <c r="F526" s="310"/>
      <c r="G526" s="311"/>
    </row>
    <row r="527" spans="1:7" ht="15">
      <c r="A527" s="284"/>
      <c r="B527" s="284" t="s">
        <v>1573</v>
      </c>
      <c r="C527" s="243" t="s">
        <v>1576</v>
      </c>
      <c r="D527" s="308" t="s">
        <v>93</v>
      </c>
      <c r="E527" s="309">
        <v>3</v>
      </c>
      <c r="F527" s="310"/>
      <c r="G527" s="311">
        <f t="shared" ref="G527" si="78">E527*F527</f>
        <v>0</v>
      </c>
    </row>
    <row r="528" spans="1:7" ht="15">
      <c r="A528" s="284"/>
      <c r="B528" s="284"/>
      <c r="C528" s="243"/>
      <c r="D528" s="308"/>
      <c r="E528" s="309"/>
      <c r="F528" s="310"/>
      <c r="G528" s="311"/>
    </row>
    <row r="529" spans="1:7" ht="15">
      <c r="A529" s="284"/>
      <c r="B529" s="284" t="s">
        <v>1575</v>
      </c>
      <c r="C529" s="243" t="s">
        <v>1594</v>
      </c>
      <c r="D529" s="308" t="s">
        <v>93</v>
      </c>
      <c r="E529" s="309">
        <v>1</v>
      </c>
      <c r="F529" s="310"/>
      <c r="G529" s="311">
        <f t="shared" ref="G529" si="79">E529*F529</f>
        <v>0</v>
      </c>
    </row>
    <row r="530" spans="1:7" ht="15">
      <c r="A530" s="284"/>
      <c r="B530" s="284"/>
      <c r="C530" s="243"/>
      <c r="D530" s="308"/>
      <c r="E530" s="309"/>
      <c r="F530" s="310"/>
      <c r="G530" s="311"/>
    </row>
    <row r="531" spans="1:7" ht="15">
      <c r="A531" s="284"/>
      <c r="B531" s="284" t="s">
        <v>1577</v>
      </c>
      <c r="C531" s="329" t="s">
        <v>1585</v>
      </c>
      <c r="D531" s="308" t="s">
        <v>93</v>
      </c>
      <c r="E531" s="309">
        <v>1</v>
      </c>
      <c r="F531" s="310"/>
      <c r="G531" s="311">
        <f t="shared" ref="G531" si="80">E531*F531</f>
        <v>0</v>
      </c>
    </row>
    <row r="532" spans="1:7" ht="15">
      <c r="A532" s="284"/>
      <c r="B532" s="284"/>
      <c r="C532" s="243"/>
      <c r="D532" s="308"/>
      <c r="E532" s="309"/>
      <c r="F532" s="310"/>
      <c r="G532" s="311"/>
    </row>
    <row r="533" spans="1:7" ht="25.5">
      <c r="A533" s="284"/>
      <c r="B533" s="284" t="s">
        <v>1579</v>
      </c>
      <c r="C533" s="329" t="s">
        <v>1595</v>
      </c>
      <c r="D533" s="308" t="s">
        <v>93</v>
      </c>
      <c r="E533" s="309">
        <v>1</v>
      </c>
      <c r="F533" s="310"/>
      <c r="G533" s="311">
        <f t="shared" ref="G533" si="81">E533*F533</f>
        <v>0</v>
      </c>
    </row>
    <row r="534" spans="1:7" ht="15">
      <c r="A534" s="284"/>
      <c r="B534" s="284"/>
      <c r="C534" s="243"/>
      <c r="D534" s="308"/>
      <c r="E534" s="309"/>
      <c r="F534" s="310"/>
      <c r="G534" s="311"/>
    </row>
    <row r="535" spans="1:7" ht="15">
      <c r="A535" s="284"/>
      <c r="B535" s="284" t="s">
        <v>1581</v>
      </c>
      <c r="C535" s="329" t="s">
        <v>1596</v>
      </c>
      <c r="D535" s="308" t="s">
        <v>93</v>
      </c>
      <c r="E535" s="309">
        <v>1</v>
      </c>
      <c r="F535" s="310"/>
      <c r="G535" s="311">
        <f t="shared" ref="G535" si="82">E535*F535</f>
        <v>0</v>
      </c>
    </row>
    <row r="536" spans="1:7" ht="15">
      <c r="A536" s="284"/>
      <c r="B536" s="284"/>
      <c r="C536" s="243"/>
      <c r="D536" s="308"/>
      <c r="E536" s="309"/>
      <c r="F536" s="310"/>
      <c r="G536" s="311"/>
    </row>
    <row r="537" spans="1:7" ht="15">
      <c r="A537" s="284"/>
      <c r="B537" s="284" t="s">
        <v>1054</v>
      </c>
      <c r="C537" s="243" t="s">
        <v>1587</v>
      </c>
      <c r="D537" s="308" t="s">
        <v>30</v>
      </c>
      <c r="E537" s="309">
        <v>1</v>
      </c>
      <c r="F537" s="310"/>
      <c r="G537" s="311">
        <f t="shared" ref="G537" si="83">E537*F537</f>
        <v>0</v>
      </c>
    </row>
    <row r="538" spans="1:7" ht="15">
      <c r="A538" s="284"/>
      <c r="B538" s="284"/>
      <c r="C538" s="243"/>
      <c r="D538" s="308"/>
      <c r="E538" s="309"/>
      <c r="F538" s="310"/>
      <c r="G538" s="311"/>
    </row>
    <row r="539" spans="1:7" ht="17.25" thickBot="1">
      <c r="A539" s="284"/>
      <c r="B539" s="284"/>
      <c r="C539" s="267" t="s">
        <v>1597</v>
      </c>
      <c r="D539" s="330"/>
      <c r="E539" s="268">
        <f>SUM(G512:G537)</f>
        <v>0</v>
      </c>
      <c r="G539" s="287"/>
    </row>
    <row r="540" spans="1:7" ht="15.75" thickTop="1">
      <c r="A540" s="284"/>
      <c r="B540" s="284"/>
      <c r="C540" s="235"/>
      <c r="D540" s="331"/>
      <c r="E540" s="332"/>
      <c r="F540" s="237"/>
      <c r="G540" s="250"/>
    </row>
    <row r="541" spans="1:7" ht="15">
      <c r="A541" s="284">
        <f>+A511+1</f>
        <v>3</v>
      </c>
      <c r="B541" s="284"/>
      <c r="C541" s="238" t="s">
        <v>1598</v>
      </c>
      <c r="D541" s="298"/>
      <c r="E541" s="298"/>
      <c r="F541" s="311"/>
      <c r="G541" s="321"/>
    </row>
    <row r="542" spans="1:7" ht="38.25">
      <c r="A542" s="284"/>
      <c r="B542" s="284" t="s">
        <v>1311</v>
      </c>
      <c r="C542" s="244" t="s">
        <v>1591</v>
      </c>
      <c r="D542" s="308" t="s">
        <v>93</v>
      </c>
      <c r="E542" s="309">
        <v>1</v>
      </c>
      <c r="F542" s="311"/>
      <c r="G542" s="311">
        <f t="shared" ref="G542" si="84">E542*F542</f>
        <v>0</v>
      </c>
    </row>
    <row r="543" spans="1:7" ht="15">
      <c r="A543" s="284"/>
      <c r="B543" s="284"/>
      <c r="C543" s="244"/>
      <c r="D543" s="308"/>
      <c r="E543" s="309"/>
      <c r="F543" s="311"/>
      <c r="G543" s="311"/>
    </row>
    <row r="544" spans="1:7" ht="15">
      <c r="A544" s="284"/>
      <c r="B544" s="284"/>
      <c r="C544" s="244" t="s">
        <v>1564</v>
      </c>
      <c r="D544" s="308"/>
      <c r="E544" s="309"/>
      <c r="F544" s="311"/>
      <c r="G544" s="311"/>
    </row>
    <row r="545" spans="1:7" ht="15">
      <c r="A545" s="284"/>
      <c r="B545" s="284" t="s">
        <v>1313</v>
      </c>
      <c r="C545" s="243" t="s">
        <v>1592</v>
      </c>
      <c r="D545" s="308" t="s">
        <v>93</v>
      </c>
      <c r="E545" s="309">
        <v>1</v>
      </c>
      <c r="F545" s="310"/>
      <c r="G545" s="311">
        <f t="shared" ref="G545" si="85">E545*F545</f>
        <v>0</v>
      </c>
    </row>
    <row r="546" spans="1:7" ht="15">
      <c r="A546" s="284"/>
      <c r="B546" s="284"/>
      <c r="C546" s="243"/>
      <c r="D546" s="308"/>
      <c r="E546" s="309"/>
      <c r="F546" s="310"/>
      <c r="G546" s="311"/>
    </row>
    <row r="547" spans="1:7" ht="25.5">
      <c r="A547" s="284"/>
      <c r="B547" s="284" t="s">
        <v>458</v>
      </c>
      <c r="C547" s="243" t="s">
        <v>1566</v>
      </c>
      <c r="D547" s="308" t="s">
        <v>93</v>
      </c>
      <c r="E547" s="309">
        <v>1</v>
      </c>
      <c r="F547" s="310"/>
      <c r="G547" s="311">
        <f t="shared" ref="G547" si="86">E547*F547</f>
        <v>0</v>
      </c>
    </row>
    <row r="548" spans="1:7" ht="15">
      <c r="A548" s="284"/>
      <c r="B548" s="284"/>
      <c r="C548" s="243"/>
      <c r="D548" s="308"/>
      <c r="E548" s="309"/>
      <c r="F548" s="310"/>
      <c r="G548" s="311"/>
    </row>
    <row r="549" spans="1:7" ht="25.5">
      <c r="A549" s="284"/>
      <c r="B549" s="284" t="s">
        <v>1379</v>
      </c>
      <c r="C549" s="244" t="s">
        <v>1583</v>
      </c>
      <c r="D549" s="308" t="s">
        <v>93</v>
      </c>
      <c r="E549" s="309">
        <v>1</v>
      </c>
      <c r="F549" s="310"/>
      <c r="G549" s="311">
        <f t="shared" ref="G549" si="87">E549*F549</f>
        <v>0</v>
      </c>
    </row>
    <row r="550" spans="1:7" ht="15">
      <c r="A550" s="284"/>
      <c r="B550" s="284"/>
      <c r="C550" s="243"/>
      <c r="D550" s="308"/>
      <c r="E550" s="309"/>
      <c r="F550" s="310"/>
      <c r="G550" s="311"/>
    </row>
    <row r="551" spans="1:7" ht="15">
      <c r="A551" s="284"/>
      <c r="B551" s="284" t="s">
        <v>1381</v>
      </c>
      <c r="C551" s="243" t="s">
        <v>1567</v>
      </c>
      <c r="D551" s="308" t="s">
        <v>93</v>
      </c>
      <c r="E551" s="309">
        <v>1</v>
      </c>
      <c r="F551" s="310"/>
      <c r="G551" s="311">
        <f t="shared" ref="G551" si="88">E551*F551</f>
        <v>0</v>
      </c>
    </row>
    <row r="552" spans="1:7" ht="15">
      <c r="A552" s="284"/>
      <c r="B552" s="284"/>
      <c r="C552" s="243"/>
      <c r="D552" s="308"/>
      <c r="E552" s="309"/>
      <c r="F552" s="310"/>
      <c r="G552" s="311"/>
    </row>
    <row r="553" spans="1:7" ht="15">
      <c r="A553" s="284"/>
      <c r="B553" s="284" t="s">
        <v>1569</v>
      </c>
      <c r="C553" s="243" t="s">
        <v>1568</v>
      </c>
      <c r="D553" s="308" t="s">
        <v>93</v>
      </c>
      <c r="E553" s="309">
        <v>9</v>
      </c>
      <c r="F553" s="310"/>
      <c r="G553" s="311">
        <f t="shared" ref="G553" si="89">E553*F553</f>
        <v>0</v>
      </c>
    </row>
    <row r="554" spans="1:7" ht="15">
      <c r="A554" s="284"/>
      <c r="B554" s="284"/>
      <c r="C554" s="243"/>
      <c r="D554" s="308"/>
      <c r="E554" s="309"/>
      <c r="F554" s="310"/>
      <c r="G554" s="311"/>
    </row>
    <row r="555" spans="1:7" ht="15">
      <c r="A555" s="284"/>
      <c r="B555" s="284" t="s">
        <v>1571</v>
      </c>
      <c r="C555" s="243" t="s">
        <v>1570</v>
      </c>
      <c r="D555" s="308" t="s">
        <v>93</v>
      </c>
      <c r="E555" s="309">
        <v>1</v>
      </c>
      <c r="F555" s="310"/>
      <c r="G555" s="311">
        <f t="shared" ref="G555" si="90">E555*F555</f>
        <v>0</v>
      </c>
    </row>
    <row r="556" spans="1:7" ht="15">
      <c r="A556" s="284"/>
      <c r="B556" s="284"/>
      <c r="C556" s="243"/>
      <c r="D556" s="308"/>
      <c r="E556" s="309"/>
      <c r="F556" s="310"/>
      <c r="G556" s="311"/>
    </row>
    <row r="557" spans="1:7" ht="15">
      <c r="A557" s="284"/>
      <c r="B557" s="284" t="s">
        <v>1573</v>
      </c>
      <c r="C557" s="243" t="s">
        <v>1574</v>
      </c>
      <c r="D557" s="308" t="s">
        <v>93</v>
      </c>
      <c r="E557" s="309">
        <v>36</v>
      </c>
      <c r="F557" s="310"/>
      <c r="G557" s="311">
        <f t="shared" ref="G557" si="91">E557*F557</f>
        <v>0</v>
      </c>
    </row>
    <row r="558" spans="1:7" ht="15">
      <c r="A558" s="284"/>
      <c r="B558" s="284"/>
      <c r="C558" s="243"/>
      <c r="D558" s="308"/>
      <c r="E558" s="309"/>
      <c r="F558" s="310"/>
      <c r="G558" s="311"/>
    </row>
    <row r="559" spans="1:7" ht="15">
      <c r="A559" s="284"/>
      <c r="B559" s="284" t="s">
        <v>1575</v>
      </c>
      <c r="C559" s="243" t="s">
        <v>1576</v>
      </c>
      <c r="D559" s="308" t="s">
        <v>93</v>
      </c>
      <c r="E559" s="309">
        <v>6</v>
      </c>
      <c r="F559" s="310"/>
      <c r="G559" s="311">
        <f t="shared" ref="G559" si="92">E559*F559</f>
        <v>0</v>
      </c>
    </row>
    <row r="560" spans="1:7" ht="15">
      <c r="A560" s="284"/>
      <c r="B560" s="284"/>
      <c r="C560" s="243"/>
      <c r="D560" s="308"/>
      <c r="E560" s="309"/>
      <c r="F560" s="310"/>
      <c r="G560" s="311"/>
    </row>
    <row r="561" spans="1:7" ht="15">
      <c r="A561" s="284"/>
      <c r="B561" s="284" t="s">
        <v>1577</v>
      </c>
      <c r="C561" s="243" t="s">
        <v>1578</v>
      </c>
      <c r="D561" s="308" t="s">
        <v>93</v>
      </c>
      <c r="E561" s="309">
        <v>6</v>
      </c>
      <c r="F561" s="310"/>
      <c r="G561" s="311">
        <f t="shared" ref="G561" si="93">E561*F561</f>
        <v>0</v>
      </c>
    </row>
    <row r="562" spans="1:7" ht="15">
      <c r="A562" s="284"/>
      <c r="B562" s="313"/>
      <c r="C562" s="243"/>
      <c r="D562" s="308"/>
      <c r="E562" s="309"/>
      <c r="F562" s="310"/>
      <c r="G562" s="311"/>
    </row>
    <row r="563" spans="1:7" ht="15">
      <c r="A563" s="284"/>
      <c r="B563" s="284" t="s">
        <v>1579</v>
      </c>
      <c r="C563" s="243" t="s">
        <v>1594</v>
      </c>
      <c r="D563" s="308" t="s">
        <v>93</v>
      </c>
      <c r="E563" s="309">
        <v>1</v>
      </c>
      <c r="F563" s="310"/>
      <c r="G563" s="311">
        <f>E563*F563</f>
        <v>0</v>
      </c>
    </row>
    <row r="564" spans="1:7" ht="15">
      <c r="A564" s="284"/>
      <c r="B564" s="313"/>
      <c r="C564" s="243"/>
      <c r="D564" s="308"/>
      <c r="E564" s="309"/>
      <c r="F564" s="310"/>
      <c r="G564" s="311"/>
    </row>
    <row r="565" spans="1:7" ht="15">
      <c r="A565" s="284"/>
      <c r="B565" s="284" t="s">
        <v>1581</v>
      </c>
      <c r="C565" s="329" t="s">
        <v>1585</v>
      </c>
      <c r="D565" s="308" t="s">
        <v>93</v>
      </c>
      <c r="E565" s="309">
        <v>1</v>
      </c>
      <c r="F565" s="310"/>
      <c r="G565" s="311">
        <f t="shared" ref="G565" si="94">E565*F565</f>
        <v>0</v>
      </c>
    </row>
    <row r="566" spans="1:7" ht="15">
      <c r="A566" s="284"/>
      <c r="B566" s="313"/>
      <c r="C566" s="243"/>
      <c r="D566" s="308"/>
      <c r="E566" s="309"/>
      <c r="F566" s="310"/>
      <c r="G566" s="311"/>
    </row>
    <row r="567" spans="1:7" ht="15">
      <c r="A567" s="284"/>
      <c r="B567" s="284" t="s">
        <v>1054</v>
      </c>
      <c r="C567" s="243" t="s">
        <v>1587</v>
      </c>
      <c r="D567" s="308" t="s">
        <v>30</v>
      </c>
      <c r="E567" s="309">
        <v>1</v>
      </c>
      <c r="F567" s="310"/>
      <c r="G567" s="311">
        <f t="shared" ref="G567" si="95">E567*F567</f>
        <v>0</v>
      </c>
    </row>
    <row r="568" spans="1:7" ht="15">
      <c r="A568" s="284"/>
      <c r="B568" s="284"/>
      <c r="C568" s="243"/>
      <c r="D568" s="308"/>
      <c r="E568" s="309"/>
      <c r="F568" s="310"/>
      <c r="G568" s="311"/>
    </row>
    <row r="569" spans="1:7" ht="17.25" thickBot="1">
      <c r="A569" s="284"/>
      <c r="B569" s="284"/>
      <c r="C569" s="267" t="s">
        <v>1599</v>
      </c>
      <c r="D569" s="330"/>
      <c r="E569" s="268">
        <f>SUM(G542:G567)</f>
        <v>0</v>
      </c>
      <c r="G569" s="287"/>
    </row>
    <row r="570" spans="1:7" ht="15.75" thickTop="1">
      <c r="A570" s="284"/>
      <c r="B570" s="284"/>
      <c r="C570" s="235"/>
      <c r="D570" s="331"/>
      <c r="E570" s="332"/>
      <c r="F570" s="237"/>
      <c r="G570" s="250"/>
    </row>
    <row r="571" spans="1:7" ht="15">
      <c r="A571" s="284">
        <f>+A541+1</f>
        <v>4</v>
      </c>
      <c r="B571" s="284"/>
      <c r="C571" s="238" t="s">
        <v>1600</v>
      </c>
      <c r="D571" s="298"/>
      <c r="E571" s="298"/>
      <c r="F571" s="311"/>
      <c r="G571" s="321"/>
    </row>
    <row r="572" spans="1:7" ht="25.5">
      <c r="A572" s="284"/>
      <c r="B572" s="284" t="s">
        <v>1311</v>
      </c>
      <c r="C572" s="323" t="s">
        <v>1601</v>
      </c>
      <c r="D572" s="308" t="s">
        <v>93</v>
      </c>
      <c r="E572" s="309">
        <v>1</v>
      </c>
      <c r="F572" s="311"/>
      <c r="G572" s="311">
        <f t="shared" ref="G572" si="96">E572*F572</f>
        <v>0</v>
      </c>
    </row>
    <row r="573" spans="1:7" ht="15">
      <c r="A573" s="284"/>
      <c r="B573" s="284"/>
      <c r="C573" s="244"/>
      <c r="D573" s="308"/>
      <c r="E573" s="309"/>
      <c r="F573" s="311"/>
      <c r="G573" s="311"/>
    </row>
    <row r="574" spans="1:7" ht="15">
      <c r="A574" s="284"/>
      <c r="B574" s="284"/>
      <c r="C574" s="244" t="s">
        <v>1564</v>
      </c>
      <c r="D574" s="308"/>
      <c r="E574" s="309"/>
      <c r="F574" s="311"/>
      <c r="G574" s="311"/>
    </row>
    <row r="575" spans="1:7" ht="25.5">
      <c r="A575" s="284"/>
      <c r="B575" s="284" t="s">
        <v>1313</v>
      </c>
      <c r="C575" s="243" t="s">
        <v>1602</v>
      </c>
      <c r="D575" s="308" t="s">
        <v>93</v>
      </c>
      <c r="E575" s="309">
        <v>1</v>
      </c>
      <c r="F575" s="310"/>
      <c r="G575" s="311">
        <f t="shared" ref="G575" si="97">E575*F575</f>
        <v>0</v>
      </c>
    </row>
    <row r="576" spans="1:7" ht="15">
      <c r="A576" s="284"/>
      <c r="B576" s="284"/>
      <c r="C576" s="243"/>
      <c r="D576" s="308"/>
      <c r="E576" s="309"/>
      <c r="F576" s="310"/>
      <c r="G576" s="311"/>
    </row>
    <row r="577" spans="1:7" ht="15">
      <c r="A577" s="284"/>
      <c r="B577" s="284" t="s">
        <v>458</v>
      </c>
      <c r="C577" s="243" t="s">
        <v>1574</v>
      </c>
      <c r="D577" s="308" t="s">
        <v>93</v>
      </c>
      <c r="E577" s="309">
        <v>6</v>
      </c>
      <c r="F577" s="310"/>
      <c r="G577" s="311">
        <f t="shared" ref="G577" si="98">E577*F577</f>
        <v>0</v>
      </c>
    </row>
    <row r="578" spans="1:7" ht="15">
      <c r="A578" s="284"/>
      <c r="B578" s="284"/>
      <c r="C578" s="243"/>
      <c r="D578" s="308"/>
      <c r="E578" s="309"/>
      <c r="F578" s="310"/>
      <c r="G578" s="311"/>
    </row>
    <row r="579" spans="1:7" ht="15">
      <c r="A579" s="284"/>
      <c r="B579" s="284" t="s">
        <v>1379</v>
      </c>
      <c r="C579" s="243" t="s">
        <v>1587</v>
      </c>
      <c r="D579" s="308" t="s">
        <v>30</v>
      </c>
      <c r="E579" s="309">
        <v>1</v>
      </c>
      <c r="F579" s="310"/>
      <c r="G579" s="311">
        <f t="shared" ref="G579" si="99">E579*F579</f>
        <v>0</v>
      </c>
    </row>
    <row r="580" spans="1:7" ht="15">
      <c r="A580" s="284"/>
      <c r="B580" s="284"/>
      <c r="C580" s="243"/>
      <c r="D580" s="308"/>
      <c r="E580" s="309"/>
      <c r="F580" s="310"/>
      <c r="G580" s="311"/>
    </row>
    <row r="581" spans="1:7" ht="17.25" thickBot="1">
      <c r="A581" s="284"/>
      <c r="B581" s="284"/>
      <c r="C581" s="267" t="s">
        <v>1603</v>
      </c>
      <c r="D581" s="330"/>
      <c r="E581" s="268">
        <f>SUM(G572:G579)</f>
        <v>0</v>
      </c>
      <c r="G581" s="287"/>
    </row>
    <row r="582" spans="1:7" ht="15.75" thickTop="1">
      <c r="A582" s="284"/>
      <c r="B582" s="284"/>
      <c r="C582" s="297"/>
      <c r="D582" s="333"/>
      <c r="E582" s="334"/>
      <c r="F582" s="311"/>
      <c r="G582" s="321"/>
    </row>
    <row r="583" spans="1:7" ht="15">
      <c r="A583" s="284">
        <f>+A571+1</f>
        <v>5</v>
      </c>
      <c r="B583" s="284"/>
      <c r="C583" s="238" t="s">
        <v>1604</v>
      </c>
      <c r="D583" s="298"/>
      <c r="E583" s="298"/>
      <c r="F583" s="311"/>
      <c r="G583" s="321"/>
    </row>
    <row r="584" spans="1:7" ht="38.25">
      <c r="A584" s="284"/>
      <c r="B584" s="284" t="s">
        <v>1311</v>
      </c>
      <c r="C584" s="244" t="s">
        <v>1560</v>
      </c>
      <c r="D584" s="308" t="s">
        <v>30</v>
      </c>
      <c r="E584" s="309">
        <v>1</v>
      </c>
      <c r="F584" s="311"/>
      <c r="G584" s="311">
        <f t="shared" ref="G584" si="100">E584*F584</f>
        <v>0</v>
      </c>
    </row>
    <row r="585" spans="1:7" ht="15">
      <c r="A585" s="284"/>
      <c r="B585" s="284"/>
      <c r="C585" s="264" t="s">
        <v>1561</v>
      </c>
      <c r="D585" s="265"/>
      <c r="E585" s="266"/>
      <c r="F585" s="311"/>
      <c r="G585" s="311"/>
    </row>
    <row r="586" spans="1:7" ht="15">
      <c r="A586" s="284"/>
      <c r="B586" s="284"/>
      <c r="C586" s="264" t="s">
        <v>1562</v>
      </c>
      <c r="D586" s="265"/>
      <c r="E586" s="266"/>
      <c r="F586" s="311"/>
      <c r="G586" s="311"/>
    </row>
    <row r="587" spans="1:7" ht="15">
      <c r="A587" s="284"/>
      <c r="B587" s="284"/>
      <c r="C587" s="264" t="s">
        <v>1563</v>
      </c>
      <c r="D587" s="265"/>
      <c r="E587" s="266"/>
      <c r="F587" s="311"/>
      <c r="G587" s="311"/>
    </row>
    <row r="588" spans="1:7" ht="15">
      <c r="A588" s="284"/>
      <c r="B588" s="284"/>
      <c r="C588" s="244"/>
      <c r="D588" s="308"/>
      <c r="E588" s="309"/>
      <c r="F588" s="311"/>
      <c r="G588" s="311"/>
    </row>
    <row r="589" spans="1:7" ht="15">
      <c r="A589" s="284"/>
      <c r="B589" s="284"/>
      <c r="C589" s="244" t="s">
        <v>1564</v>
      </c>
      <c r="D589" s="308"/>
      <c r="E589" s="309"/>
      <c r="F589" s="311"/>
      <c r="G589" s="311"/>
    </row>
    <row r="590" spans="1:7" ht="15">
      <c r="A590" s="284"/>
      <c r="B590" s="284" t="s">
        <v>1313</v>
      </c>
      <c r="C590" s="243" t="s">
        <v>1605</v>
      </c>
      <c r="D590" s="308" t="s">
        <v>93</v>
      </c>
      <c r="E590" s="309">
        <v>1</v>
      </c>
      <c r="F590" s="310"/>
      <c r="G590" s="311">
        <f t="shared" ref="G590" si="101">E590*F590</f>
        <v>0</v>
      </c>
    </row>
    <row r="591" spans="1:7" ht="15">
      <c r="A591" s="284"/>
      <c r="B591" s="284"/>
      <c r="C591" s="243"/>
      <c r="D591" s="308"/>
      <c r="E591" s="309"/>
      <c r="F591" s="310"/>
      <c r="G591" s="311"/>
    </row>
    <row r="592" spans="1:7" ht="25.5">
      <c r="A592" s="284"/>
      <c r="B592" s="284" t="s">
        <v>458</v>
      </c>
      <c r="C592" s="243" t="s">
        <v>1566</v>
      </c>
      <c r="D592" s="308" t="s">
        <v>93</v>
      </c>
      <c r="E592" s="309">
        <v>1</v>
      </c>
      <c r="F592" s="310"/>
      <c r="G592" s="311">
        <f t="shared" ref="G592" si="102">E592*F592</f>
        <v>0</v>
      </c>
    </row>
    <row r="593" spans="1:7" ht="15">
      <c r="A593" s="284"/>
      <c r="B593" s="284"/>
      <c r="C593" s="243"/>
      <c r="D593" s="308"/>
      <c r="E593" s="309"/>
      <c r="F593" s="310"/>
      <c r="G593" s="311"/>
    </row>
    <row r="594" spans="1:7" ht="15">
      <c r="A594" s="284"/>
      <c r="B594" s="284" t="s">
        <v>1379</v>
      </c>
      <c r="C594" s="243" t="s">
        <v>1606</v>
      </c>
      <c r="D594" s="308" t="s">
        <v>93</v>
      </c>
      <c r="E594" s="309">
        <v>4</v>
      </c>
      <c r="F594" s="310"/>
      <c r="G594" s="311">
        <f t="shared" ref="G594" si="103">E594*F594</f>
        <v>0</v>
      </c>
    </row>
    <row r="595" spans="1:7" ht="15">
      <c r="A595" s="284"/>
      <c r="B595" s="284"/>
      <c r="C595" s="243"/>
      <c r="D595" s="308"/>
      <c r="E595" s="309"/>
      <c r="F595" s="310"/>
      <c r="G595" s="311"/>
    </row>
    <row r="596" spans="1:7" ht="15">
      <c r="A596" s="284"/>
      <c r="B596" s="284" t="s">
        <v>1381</v>
      </c>
      <c r="C596" s="243" t="s">
        <v>1567</v>
      </c>
      <c r="D596" s="308" t="s">
        <v>93</v>
      </c>
      <c r="E596" s="309">
        <v>2</v>
      </c>
      <c r="F596" s="310"/>
      <c r="G596" s="311">
        <f t="shared" ref="G596" si="104">E596*F596</f>
        <v>0</v>
      </c>
    </row>
    <row r="597" spans="1:7" ht="15">
      <c r="A597" s="284"/>
      <c r="B597" s="284"/>
      <c r="C597" s="243"/>
      <c r="D597" s="308"/>
      <c r="E597" s="309"/>
      <c r="F597" s="310"/>
      <c r="G597" s="311"/>
    </row>
    <row r="598" spans="1:7" ht="15">
      <c r="A598" s="284"/>
      <c r="B598" s="284" t="s">
        <v>1569</v>
      </c>
      <c r="C598" s="243" t="s">
        <v>1568</v>
      </c>
      <c r="D598" s="308" t="s">
        <v>93</v>
      </c>
      <c r="E598" s="309">
        <v>4</v>
      </c>
      <c r="F598" s="310"/>
      <c r="G598" s="311">
        <f t="shared" ref="G598" si="105">E598*F598</f>
        <v>0</v>
      </c>
    </row>
    <row r="599" spans="1:7" ht="15">
      <c r="A599" s="284"/>
      <c r="B599" s="284"/>
      <c r="C599" s="243"/>
      <c r="D599" s="308"/>
      <c r="E599" s="309"/>
      <c r="F599" s="310"/>
      <c r="G599" s="311"/>
    </row>
    <row r="600" spans="1:7" ht="15">
      <c r="A600" s="284"/>
      <c r="B600" s="284" t="s">
        <v>1571</v>
      </c>
      <c r="C600" s="243" t="s">
        <v>1570</v>
      </c>
      <c r="D600" s="308" t="s">
        <v>93</v>
      </c>
      <c r="E600" s="309">
        <v>1</v>
      </c>
      <c r="F600" s="310"/>
      <c r="G600" s="311">
        <f t="shared" ref="G600" si="106">E600*F600</f>
        <v>0</v>
      </c>
    </row>
    <row r="601" spans="1:7" ht="15">
      <c r="A601" s="284"/>
      <c r="B601" s="284"/>
      <c r="C601" s="243"/>
      <c r="D601" s="308"/>
      <c r="E601" s="309"/>
      <c r="F601" s="310"/>
      <c r="G601" s="311"/>
    </row>
    <row r="602" spans="1:7" ht="15">
      <c r="A602" s="284"/>
      <c r="B602" s="284" t="s">
        <v>1573</v>
      </c>
      <c r="C602" s="243" t="s">
        <v>1574</v>
      </c>
      <c r="D602" s="308" t="s">
        <v>93</v>
      </c>
      <c r="E602" s="309">
        <v>18</v>
      </c>
      <c r="F602" s="310"/>
      <c r="G602" s="311">
        <f t="shared" ref="G602" si="107">E602*F602</f>
        <v>0</v>
      </c>
    </row>
    <row r="603" spans="1:7" ht="15">
      <c r="A603" s="284"/>
      <c r="B603" s="284"/>
      <c r="C603" s="243"/>
      <c r="D603" s="308"/>
      <c r="E603" s="309"/>
      <c r="F603" s="310"/>
      <c r="G603" s="311"/>
    </row>
    <row r="604" spans="1:7" ht="15">
      <c r="A604" s="284"/>
      <c r="B604" s="284" t="s">
        <v>1575</v>
      </c>
      <c r="C604" s="243" t="s">
        <v>1576</v>
      </c>
      <c r="D604" s="308" t="s">
        <v>93</v>
      </c>
      <c r="E604" s="309">
        <v>8</v>
      </c>
      <c r="F604" s="310"/>
      <c r="G604" s="311">
        <f t="shared" ref="G604" si="108">E604*F604</f>
        <v>0</v>
      </c>
    </row>
    <row r="605" spans="1:7" ht="15">
      <c r="A605" s="284"/>
      <c r="B605" s="284"/>
      <c r="C605" s="243"/>
      <c r="D605" s="308"/>
      <c r="E605" s="309"/>
      <c r="F605" s="310"/>
      <c r="G605" s="311"/>
    </row>
    <row r="606" spans="1:7" ht="15">
      <c r="A606" s="284"/>
      <c r="B606" s="284" t="s">
        <v>1577</v>
      </c>
      <c r="C606" s="243" t="s">
        <v>1578</v>
      </c>
      <c r="D606" s="308" t="s">
        <v>93</v>
      </c>
      <c r="E606" s="309">
        <v>3</v>
      </c>
      <c r="F606" s="310"/>
      <c r="G606" s="311">
        <f>E606*F606</f>
        <v>0</v>
      </c>
    </row>
    <row r="607" spans="1:7" ht="15">
      <c r="A607" s="284"/>
      <c r="B607" s="284"/>
      <c r="C607" s="243"/>
      <c r="D607" s="308"/>
      <c r="E607" s="309"/>
      <c r="F607" s="310"/>
      <c r="G607" s="311"/>
    </row>
    <row r="608" spans="1:7" ht="15">
      <c r="A608" s="284"/>
      <c r="B608" s="284" t="s">
        <v>1579</v>
      </c>
      <c r="C608" s="243" t="s">
        <v>1607</v>
      </c>
      <c r="D608" s="308" t="s">
        <v>93</v>
      </c>
      <c r="E608" s="309">
        <v>1</v>
      </c>
      <c r="F608" s="310"/>
      <c r="G608" s="311">
        <f>E608*F608</f>
        <v>0</v>
      </c>
    </row>
    <row r="609" spans="1:7" ht="15">
      <c r="A609" s="284"/>
      <c r="B609" s="284"/>
      <c r="C609" s="243"/>
      <c r="D609" s="308"/>
      <c r="E609" s="309"/>
      <c r="F609" s="310"/>
      <c r="G609" s="311"/>
    </row>
    <row r="610" spans="1:7" ht="25.5">
      <c r="A610" s="284"/>
      <c r="B610" s="284" t="s">
        <v>1581</v>
      </c>
      <c r="C610" s="244" t="s">
        <v>1582</v>
      </c>
      <c r="D610" s="308" t="s">
        <v>93</v>
      </c>
      <c r="E610" s="309">
        <v>1</v>
      </c>
      <c r="F610" s="310"/>
      <c r="G610" s="311">
        <f t="shared" ref="G610" si="109">E610*F610</f>
        <v>0</v>
      </c>
    </row>
    <row r="611" spans="1:7" ht="15">
      <c r="A611" s="284"/>
      <c r="B611" s="284"/>
      <c r="C611" s="244"/>
      <c r="D611" s="308"/>
      <c r="E611" s="309"/>
      <c r="F611" s="310"/>
      <c r="G611" s="311"/>
    </row>
    <row r="612" spans="1:7" ht="15">
      <c r="A612" s="284"/>
      <c r="B612" s="284" t="s">
        <v>1054</v>
      </c>
      <c r="C612" s="329" t="s">
        <v>1585</v>
      </c>
      <c r="D612" s="308" t="s">
        <v>93</v>
      </c>
      <c r="E612" s="309">
        <v>1</v>
      </c>
      <c r="F612" s="310"/>
      <c r="G612" s="311">
        <f t="shared" ref="G612" si="110">E612*F612</f>
        <v>0</v>
      </c>
    </row>
    <row r="613" spans="1:7" ht="16.5">
      <c r="A613" s="284"/>
      <c r="B613" s="284"/>
      <c r="C613" s="285"/>
      <c r="D613" s="286"/>
      <c r="E613" s="286"/>
      <c r="F613" s="287"/>
      <c r="G613" s="287"/>
    </row>
    <row r="614" spans="1:7" ht="15">
      <c r="A614" s="284"/>
      <c r="B614" s="284" t="s">
        <v>1584</v>
      </c>
      <c r="C614" s="329" t="s">
        <v>1608</v>
      </c>
      <c r="D614" s="308" t="s">
        <v>93</v>
      </c>
      <c r="E614" s="309">
        <v>5</v>
      </c>
      <c r="F614" s="310"/>
      <c r="G614" s="311">
        <f t="shared" ref="G614" si="111">E614*F614</f>
        <v>0</v>
      </c>
    </row>
    <row r="615" spans="1:7" ht="16.5">
      <c r="A615" s="284"/>
      <c r="B615" s="284"/>
      <c r="C615" s="285"/>
      <c r="D615" s="286"/>
      <c r="E615" s="286"/>
      <c r="F615" s="287"/>
      <c r="G615" s="287"/>
    </row>
    <row r="616" spans="1:7" ht="15">
      <c r="A616" s="284"/>
      <c r="B616" s="284" t="s">
        <v>1586</v>
      </c>
      <c r="C616" s="243" t="s">
        <v>1587</v>
      </c>
      <c r="D616" s="308" t="s">
        <v>30</v>
      </c>
      <c r="E616" s="309">
        <v>1</v>
      </c>
      <c r="F616" s="310"/>
      <c r="G616" s="311">
        <f t="shared" ref="G616" si="112">E616*F616</f>
        <v>0</v>
      </c>
    </row>
    <row r="617" spans="1:7" ht="15">
      <c r="A617" s="284"/>
      <c r="B617" s="284"/>
      <c r="C617" s="243"/>
      <c r="D617" s="308"/>
      <c r="E617" s="309"/>
      <c r="F617" s="310"/>
      <c r="G617" s="311"/>
    </row>
    <row r="618" spans="1:7" ht="17.25" thickBot="1">
      <c r="A618" s="284"/>
      <c r="B618" s="284"/>
      <c r="C618" s="267" t="s">
        <v>1609</v>
      </c>
      <c r="D618" s="330"/>
      <c r="E618" s="268">
        <f>SUM(G584:G616)</f>
        <v>0</v>
      </c>
      <c r="G618" s="287"/>
    </row>
    <row r="619" spans="1:7" ht="15.75" thickTop="1">
      <c r="A619" s="284"/>
      <c r="B619" s="284"/>
      <c r="C619" s="235"/>
      <c r="D619" s="331"/>
      <c r="E619" s="332"/>
      <c r="F619" s="237"/>
      <c r="G619" s="250"/>
    </row>
    <row r="620" spans="1:7" ht="15">
      <c r="A620" s="284"/>
      <c r="B620" s="284"/>
      <c r="C620" s="235"/>
      <c r="D620" s="331"/>
      <c r="E620" s="332"/>
      <c r="F620" s="237"/>
      <c r="G620" s="250"/>
    </row>
    <row r="621" spans="1:7" ht="15">
      <c r="A621" s="284">
        <f>+A583+1</f>
        <v>6</v>
      </c>
      <c r="B621" s="284"/>
      <c r="C621" s="238" t="s">
        <v>1610</v>
      </c>
      <c r="D621" s="298"/>
      <c r="E621" s="298"/>
      <c r="F621" s="311"/>
      <c r="G621" s="321"/>
    </row>
    <row r="622" spans="1:7" ht="38.25">
      <c r="A622" s="284"/>
      <c r="B622" s="284" t="s">
        <v>1311</v>
      </c>
      <c r="C622" s="244" t="s">
        <v>1591</v>
      </c>
      <c r="D622" s="308" t="s">
        <v>93</v>
      </c>
      <c r="E622" s="309">
        <v>1</v>
      </c>
      <c r="F622" s="311"/>
      <c r="G622" s="311">
        <f t="shared" ref="G622" si="113">E622*F622</f>
        <v>0</v>
      </c>
    </row>
    <row r="623" spans="1:7" ht="15">
      <c r="A623" s="284"/>
      <c r="B623" s="284"/>
      <c r="C623" s="313"/>
      <c r="D623" s="308"/>
      <c r="E623" s="309"/>
      <c r="F623" s="311"/>
      <c r="G623" s="311"/>
    </row>
    <row r="624" spans="1:7" ht="15">
      <c r="A624" s="284"/>
      <c r="B624" s="284"/>
      <c r="C624" s="244" t="s">
        <v>1564</v>
      </c>
      <c r="D624" s="308"/>
      <c r="E624" s="309"/>
      <c r="F624" s="311"/>
      <c r="G624" s="311"/>
    </row>
    <row r="625" spans="1:7" ht="15">
      <c r="A625" s="284"/>
      <c r="B625" s="284"/>
      <c r="C625" s="244"/>
      <c r="D625" s="308"/>
      <c r="E625" s="309"/>
      <c r="F625" s="311"/>
      <c r="G625" s="311"/>
    </row>
    <row r="626" spans="1:7" ht="15">
      <c r="A626" s="284"/>
      <c r="B626" s="284" t="s">
        <v>1313</v>
      </c>
      <c r="C626" s="243" t="s">
        <v>1592</v>
      </c>
      <c r="D626" s="308" t="s">
        <v>93</v>
      </c>
      <c r="E626" s="309">
        <v>1</v>
      </c>
      <c r="F626" s="310"/>
      <c r="G626" s="311">
        <f t="shared" ref="G626" si="114">E626*F626</f>
        <v>0</v>
      </c>
    </row>
    <row r="627" spans="1:7" ht="15">
      <c r="A627" s="284"/>
      <c r="B627" s="284"/>
      <c r="C627" s="243"/>
      <c r="D627" s="308"/>
      <c r="E627" s="309"/>
      <c r="F627" s="310"/>
      <c r="G627" s="311"/>
    </row>
    <row r="628" spans="1:7" ht="51">
      <c r="A628" s="284"/>
      <c r="B628" s="284" t="s">
        <v>458</v>
      </c>
      <c r="C628" s="258" t="s">
        <v>1611</v>
      </c>
      <c r="D628" s="308" t="s">
        <v>93</v>
      </c>
      <c r="E628" s="309">
        <v>1</v>
      </c>
      <c r="F628" s="310"/>
      <c r="G628" s="311">
        <f t="shared" ref="G628" si="115">E628*F628</f>
        <v>0</v>
      </c>
    </row>
    <row r="629" spans="1:7" ht="15">
      <c r="A629" s="284"/>
      <c r="B629" s="284"/>
      <c r="C629" s="243"/>
      <c r="D629" s="308"/>
      <c r="E629" s="309"/>
      <c r="F629" s="310"/>
      <c r="G629" s="311"/>
    </row>
    <row r="630" spans="1:7" ht="15">
      <c r="A630" s="284"/>
      <c r="B630" s="284" t="s">
        <v>1379</v>
      </c>
      <c r="C630" s="243" t="s">
        <v>1612</v>
      </c>
      <c r="D630" s="308" t="s">
        <v>93</v>
      </c>
      <c r="E630" s="309">
        <v>2</v>
      </c>
      <c r="F630" s="310"/>
      <c r="G630" s="311">
        <f t="shared" ref="G630" si="116">E630*F630</f>
        <v>0</v>
      </c>
    </row>
    <row r="631" spans="1:7" ht="15">
      <c r="A631" s="284"/>
      <c r="B631" s="284"/>
      <c r="C631" s="243"/>
      <c r="D631" s="308"/>
      <c r="E631" s="309"/>
      <c r="F631" s="310"/>
      <c r="G631" s="311"/>
    </row>
    <row r="632" spans="1:7" ht="15">
      <c r="A632" s="284"/>
      <c r="B632" s="284" t="s">
        <v>1381</v>
      </c>
      <c r="C632" s="243" t="s">
        <v>1613</v>
      </c>
      <c r="D632" s="308" t="s">
        <v>93</v>
      </c>
      <c r="E632" s="309">
        <v>1</v>
      </c>
      <c r="F632" s="310"/>
      <c r="G632" s="311">
        <f t="shared" ref="G632" si="117">E632*F632</f>
        <v>0</v>
      </c>
    </row>
    <row r="633" spans="1:7" ht="15">
      <c r="A633" s="284"/>
      <c r="B633" s="284"/>
      <c r="C633" s="243"/>
      <c r="D633" s="308"/>
      <c r="E633" s="309"/>
      <c r="F633" s="310"/>
      <c r="G633" s="311"/>
    </row>
    <row r="634" spans="1:7" ht="15">
      <c r="A634" s="284"/>
      <c r="B634" s="284" t="s">
        <v>1569</v>
      </c>
      <c r="C634" s="243" t="s">
        <v>1576</v>
      </c>
      <c r="D634" s="308" t="s">
        <v>93</v>
      </c>
      <c r="E634" s="309">
        <v>5</v>
      </c>
      <c r="F634" s="310"/>
      <c r="G634" s="311">
        <f t="shared" ref="G634" si="118">E634*F634</f>
        <v>0</v>
      </c>
    </row>
    <row r="635" spans="1:7" ht="15">
      <c r="A635" s="284"/>
      <c r="B635" s="284"/>
      <c r="C635" s="243"/>
      <c r="D635" s="308"/>
      <c r="E635" s="309"/>
      <c r="F635" s="310"/>
      <c r="G635" s="311"/>
    </row>
    <row r="636" spans="1:7" ht="15">
      <c r="A636" s="284"/>
      <c r="B636" s="284" t="s">
        <v>1571</v>
      </c>
      <c r="C636" s="243" t="s">
        <v>1614</v>
      </c>
      <c r="D636" s="308" t="s">
        <v>93</v>
      </c>
      <c r="E636" s="309">
        <v>4</v>
      </c>
      <c r="F636" s="310"/>
      <c r="G636" s="311">
        <f t="shared" ref="G636" si="119">E636*F636</f>
        <v>0</v>
      </c>
    </row>
    <row r="637" spans="1:7" ht="15">
      <c r="A637" s="284"/>
      <c r="B637" s="284"/>
      <c r="C637" s="243"/>
      <c r="D637" s="308"/>
      <c r="E637" s="309"/>
      <c r="F637" s="310"/>
      <c r="G637" s="311"/>
    </row>
    <row r="638" spans="1:7" ht="15">
      <c r="A638" s="284"/>
      <c r="B638" s="284" t="s">
        <v>1573</v>
      </c>
      <c r="C638" s="244" t="s">
        <v>1615</v>
      </c>
      <c r="D638" s="308" t="s">
        <v>93</v>
      </c>
      <c r="E638" s="309">
        <v>2</v>
      </c>
      <c r="F638" s="310"/>
      <c r="G638" s="311">
        <f t="shared" ref="G638:G646" si="120">E638*F638</f>
        <v>0</v>
      </c>
    </row>
    <row r="639" spans="1:7" ht="15">
      <c r="A639" s="284"/>
      <c r="B639" s="284"/>
      <c r="C639" s="243"/>
      <c r="D639" s="308"/>
      <c r="E639" s="309"/>
      <c r="F639" s="310"/>
      <c r="G639" s="311"/>
    </row>
    <row r="640" spans="1:7" ht="15">
      <c r="A640" s="284"/>
      <c r="B640" s="284" t="s">
        <v>1575</v>
      </c>
      <c r="C640" s="244" t="s">
        <v>1616</v>
      </c>
      <c r="D640" s="308" t="s">
        <v>93</v>
      </c>
      <c r="E640" s="309">
        <v>4</v>
      </c>
      <c r="F640" s="310"/>
      <c r="G640" s="311">
        <f t="shared" si="120"/>
        <v>0</v>
      </c>
    </row>
    <row r="641" spans="1:7" ht="15">
      <c r="A641" s="284"/>
      <c r="B641" s="284"/>
      <c r="C641" s="243"/>
      <c r="D641" s="308"/>
      <c r="E641" s="309"/>
      <c r="F641" s="310"/>
      <c r="G641" s="311"/>
    </row>
    <row r="642" spans="1:7" ht="25.5">
      <c r="A642" s="284"/>
      <c r="B642" s="284" t="s">
        <v>1577</v>
      </c>
      <c r="C642" s="244" t="s">
        <v>1617</v>
      </c>
      <c r="D642" s="308" t="s">
        <v>93</v>
      </c>
      <c r="E642" s="309">
        <v>1</v>
      </c>
      <c r="F642" s="310"/>
      <c r="G642" s="311">
        <f t="shared" si="120"/>
        <v>0</v>
      </c>
    </row>
    <row r="643" spans="1:7" ht="15">
      <c r="A643" s="284"/>
      <c r="B643" s="284"/>
      <c r="C643" s="243"/>
      <c r="D643" s="308"/>
      <c r="E643" s="309"/>
      <c r="F643" s="310"/>
      <c r="G643" s="311"/>
    </row>
    <row r="644" spans="1:7" ht="25.5">
      <c r="A644" s="284"/>
      <c r="B644" s="284" t="s">
        <v>1579</v>
      </c>
      <c r="C644" s="244" t="s">
        <v>1618</v>
      </c>
      <c r="D644" s="308" t="s">
        <v>93</v>
      </c>
      <c r="E644" s="309">
        <v>1</v>
      </c>
      <c r="F644" s="310"/>
      <c r="G644" s="311">
        <f t="shared" si="120"/>
        <v>0</v>
      </c>
    </row>
    <row r="645" spans="1:7" ht="15">
      <c r="A645" s="284"/>
      <c r="B645" s="284"/>
      <c r="C645" s="243"/>
      <c r="D645" s="308"/>
      <c r="E645" s="309"/>
      <c r="F645" s="310"/>
      <c r="G645" s="311"/>
    </row>
    <row r="646" spans="1:7" ht="15">
      <c r="A646" s="284"/>
      <c r="B646" s="284" t="s">
        <v>1581</v>
      </c>
      <c r="C646" s="243" t="s">
        <v>1587</v>
      </c>
      <c r="D646" s="308" t="s">
        <v>30</v>
      </c>
      <c r="E646" s="309">
        <v>1</v>
      </c>
      <c r="F646" s="310"/>
      <c r="G646" s="311">
        <f t="shared" si="120"/>
        <v>0</v>
      </c>
    </row>
    <row r="647" spans="1:7" ht="15">
      <c r="A647" s="284"/>
      <c r="B647" s="284"/>
      <c r="C647" s="243"/>
      <c r="D647" s="308"/>
      <c r="E647" s="309"/>
      <c r="F647" s="310"/>
      <c r="G647" s="311"/>
    </row>
    <row r="648" spans="1:7" ht="17.25" thickBot="1">
      <c r="A648" s="284"/>
      <c r="B648" s="284"/>
      <c r="C648" s="267" t="s">
        <v>1619</v>
      </c>
      <c r="D648" s="330"/>
      <c r="E648" s="268">
        <f>SUM(G622:G646)</f>
        <v>0</v>
      </c>
      <c r="G648" s="287"/>
    </row>
    <row r="649" spans="1:7" ht="17.25" thickTop="1">
      <c r="A649" s="284"/>
      <c r="B649" s="284"/>
      <c r="C649" s="269"/>
      <c r="D649" s="335"/>
      <c r="E649" s="336"/>
      <c r="F649" s="242"/>
      <c r="G649" s="287"/>
    </row>
    <row r="650" spans="1:7" ht="15.75" thickBot="1">
      <c r="A650" s="284"/>
      <c r="B650" s="284"/>
      <c r="C650" s="233" t="s">
        <v>1620</v>
      </c>
      <c r="D650" s="331"/>
      <c r="E650" s="332"/>
      <c r="F650" s="237"/>
      <c r="G650" s="250">
        <f>SUM(G474:G649)</f>
        <v>0</v>
      </c>
    </row>
    <row r="651" spans="1:7" ht="15.75" thickTop="1">
      <c r="A651" s="284"/>
      <c r="B651" s="284"/>
      <c r="C651" s="235"/>
      <c r="D651" s="331"/>
      <c r="E651" s="332"/>
      <c r="F651" s="237"/>
      <c r="G651" s="250"/>
    </row>
    <row r="652" spans="1:7" ht="15">
      <c r="A652" s="284"/>
      <c r="B652" s="284"/>
      <c r="C652" s="238" t="s">
        <v>1621</v>
      </c>
      <c r="D652" s="298"/>
      <c r="E652" s="298"/>
      <c r="F652" s="311"/>
      <c r="G652" s="321"/>
    </row>
    <row r="653" spans="1:7" ht="15">
      <c r="A653" s="284"/>
      <c r="B653" s="284"/>
      <c r="C653" s="238"/>
      <c r="D653" s="298"/>
      <c r="E653" s="298"/>
      <c r="F653" s="311"/>
      <c r="G653" s="321"/>
    </row>
    <row r="654" spans="1:7" ht="25.5">
      <c r="A654" s="284"/>
      <c r="B654" s="284"/>
      <c r="C654" s="270" t="s">
        <v>1622</v>
      </c>
      <c r="D654" s="298"/>
      <c r="E654" s="298"/>
      <c r="F654" s="311"/>
      <c r="G654" s="321"/>
    </row>
    <row r="655" spans="1:7" ht="25.5">
      <c r="A655" s="284"/>
      <c r="B655" s="284"/>
      <c r="C655" s="270" t="s">
        <v>1284</v>
      </c>
      <c r="D655" s="298"/>
      <c r="E655" s="298"/>
      <c r="F655" s="311"/>
      <c r="G655" s="321"/>
    </row>
    <row r="656" spans="1:7" ht="15">
      <c r="A656" s="284"/>
      <c r="B656" s="284"/>
      <c r="C656" s="270"/>
      <c r="D656" s="298"/>
      <c r="E656" s="298"/>
      <c r="F656" s="311"/>
      <c r="G656" s="321"/>
    </row>
    <row r="657" spans="1:7" ht="15">
      <c r="A657" s="284"/>
      <c r="B657" s="284"/>
      <c r="C657" s="271" t="s">
        <v>1623</v>
      </c>
      <c r="D657" s="298"/>
      <c r="E657" s="298"/>
      <c r="F657" s="311"/>
      <c r="G657" s="321"/>
    </row>
    <row r="658" spans="1:7" ht="25.5">
      <c r="A658" s="284"/>
      <c r="B658" s="284"/>
      <c r="C658" s="272" t="s">
        <v>1624</v>
      </c>
      <c r="D658" s="298"/>
      <c r="E658" s="298"/>
      <c r="F658" s="311"/>
      <c r="G658" s="321"/>
    </row>
    <row r="659" spans="1:7" ht="15">
      <c r="A659" s="284"/>
      <c r="B659" s="284"/>
      <c r="C659" s="272"/>
      <c r="D659" s="298"/>
      <c r="E659" s="298"/>
      <c r="F659" s="311"/>
      <c r="G659" s="321"/>
    </row>
    <row r="660" spans="1:7" ht="38.25">
      <c r="A660" s="284">
        <f>+A658+1</f>
        <v>1</v>
      </c>
      <c r="B660" s="284"/>
      <c r="C660" s="272" t="s">
        <v>1625</v>
      </c>
      <c r="D660" s="308" t="s">
        <v>93</v>
      </c>
      <c r="E660" s="309">
        <v>180</v>
      </c>
      <c r="F660" s="310"/>
      <c r="G660" s="311">
        <f>E660*F660</f>
        <v>0</v>
      </c>
    </row>
    <row r="661" spans="1:7" ht="15">
      <c r="A661" s="284"/>
      <c r="B661" s="284"/>
      <c r="C661" s="238"/>
      <c r="D661" s="298"/>
      <c r="E661" s="298"/>
      <c r="F661" s="311"/>
      <c r="G661" s="311"/>
    </row>
    <row r="662" spans="1:7" ht="38.25">
      <c r="A662" s="284">
        <f>+A660+1</f>
        <v>2</v>
      </c>
      <c r="B662" s="284"/>
      <c r="C662" s="272" t="s">
        <v>1626</v>
      </c>
      <c r="D662" s="308" t="s">
        <v>93</v>
      </c>
      <c r="E662" s="309">
        <v>29</v>
      </c>
      <c r="F662" s="310"/>
      <c r="G662" s="311">
        <f>E662*F662</f>
        <v>0</v>
      </c>
    </row>
    <row r="663" spans="1:7" ht="15">
      <c r="A663" s="284"/>
      <c r="B663" s="284"/>
      <c r="C663" s="238"/>
      <c r="D663" s="298"/>
      <c r="E663" s="298"/>
      <c r="F663" s="311"/>
      <c r="G663" s="311"/>
    </row>
    <row r="664" spans="1:7" ht="51">
      <c r="A664" s="284">
        <f>+A662+1</f>
        <v>3</v>
      </c>
      <c r="B664" s="284"/>
      <c r="C664" s="272" t="s">
        <v>1627</v>
      </c>
      <c r="D664" s="308" t="s">
        <v>93</v>
      </c>
      <c r="E664" s="309">
        <v>78</v>
      </c>
      <c r="F664" s="310"/>
      <c r="G664" s="311">
        <f>E664*F664</f>
        <v>0</v>
      </c>
    </row>
    <row r="665" spans="1:7" ht="15">
      <c r="A665" s="284"/>
      <c r="B665" s="284"/>
      <c r="C665" s="238"/>
      <c r="D665" s="298"/>
      <c r="E665" s="298"/>
      <c r="F665" s="311"/>
      <c r="G665" s="311"/>
    </row>
    <row r="666" spans="1:7" ht="38.25">
      <c r="A666" s="284">
        <f>+A664+1</f>
        <v>4</v>
      </c>
      <c r="B666" s="284"/>
      <c r="C666" s="272" t="s">
        <v>1628</v>
      </c>
      <c r="D666" s="308" t="s">
        <v>93</v>
      </c>
      <c r="E666" s="309">
        <v>6</v>
      </c>
      <c r="F666" s="310"/>
      <c r="G666" s="311">
        <f>E666*F666</f>
        <v>0</v>
      </c>
    </row>
    <row r="667" spans="1:7" ht="15">
      <c r="A667" s="284"/>
      <c r="B667" s="284"/>
      <c r="C667" s="238"/>
      <c r="D667" s="298"/>
      <c r="E667" s="298"/>
      <c r="F667" s="311"/>
      <c r="G667" s="311"/>
    </row>
    <row r="668" spans="1:7" ht="38.25">
      <c r="A668" s="284">
        <f>+A666+1</f>
        <v>5</v>
      </c>
      <c r="B668" s="284"/>
      <c r="C668" s="272" t="s">
        <v>1629</v>
      </c>
      <c r="D668" s="308" t="s">
        <v>93</v>
      </c>
      <c r="E668" s="309">
        <v>20</v>
      </c>
      <c r="F668" s="310"/>
      <c r="G668" s="311">
        <f>E668*F668</f>
        <v>0</v>
      </c>
    </row>
    <row r="669" spans="1:7" ht="15">
      <c r="A669" s="284"/>
      <c r="B669" s="284"/>
      <c r="C669" s="238"/>
      <c r="D669" s="298"/>
      <c r="E669" s="298"/>
      <c r="F669" s="311"/>
      <c r="G669" s="311"/>
    </row>
    <row r="670" spans="1:7" ht="38.25">
      <c r="A670" s="284">
        <f>+A668+1</f>
        <v>6</v>
      </c>
      <c r="B670" s="284"/>
      <c r="C670" s="272" t="s">
        <v>1630</v>
      </c>
      <c r="D670" s="308" t="s">
        <v>93</v>
      </c>
      <c r="E670" s="309">
        <v>6</v>
      </c>
      <c r="F670" s="310"/>
      <c r="G670" s="311">
        <f>E670*F670</f>
        <v>0</v>
      </c>
    </row>
    <row r="671" spans="1:7" ht="15">
      <c r="A671" s="284"/>
      <c r="B671" s="284"/>
      <c r="C671" s="238"/>
      <c r="D671" s="298"/>
      <c r="E671" s="298"/>
      <c r="F671" s="311"/>
      <c r="G671" s="321"/>
    </row>
    <row r="672" spans="1:7" ht="38.25">
      <c r="A672" s="284">
        <f>+A670+1</f>
        <v>7</v>
      </c>
      <c r="B672" s="284"/>
      <c r="C672" s="272" t="s">
        <v>1631</v>
      </c>
      <c r="D672" s="308" t="s">
        <v>93</v>
      </c>
      <c r="E672" s="309">
        <v>6</v>
      </c>
      <c r="F672" s="310"/>
      <c r="G672" s="311">
        <f>E672*F672</f>
        <v>0</v>
      </c>
    </row>
    <row r="673" spans="1:7" ht="15">
      <c r="A673" s="284"/>
      <c r="B673" s="284"/>
      <c r="C673" s="238"/>
      <c r="D673" s="298"/>
      <c r="E673" s="298"/>
      <c r="F673" s="311"/>
      <c r="G673" s="321"/>
    </row>
    <row r="674" spans="1:7" ht="25.5">
      <c r="A674" s="284">
        <f>+A672+1</f>
        <v>8</v>
      </c>
      <c r="B674" s="284"/>
      <c r="C674" s="273" t="s">
        <v>1632</v>
      </c>
      <c r="D674" s="308" t="s">
        <v>93</v>
      </c>
      <c r="E674" s="309">
        <v>6</v>
      </c>
      <c r="F674" s="310"/>
      <c r="G674" s="311">
        <f>E674*F674</f>
        <v>0</v>
      </c>
    </row>
    <row r="675" spans="1:7" ht="15">
      <c r="A675" s="284"/>
      <c r="B675" s="284"/>
      <c r="C675" s="238"/>
      <c r="D675" s="298"/>
      <c r="E675" s="298"/>
      <c r="F675" s="311"/>
      <c r="G675" s="311"/>
    </row>
    <row r="676" spans="1:7" ht="25.5">
      <c r="A676" s="284">
        <f>+A674+1</f>
        <v>9</v>
      </c>
      <c r="B676" s="284"/>
      <c r="C676" s="273" t="s">
        <v>1633</v>
      </c>
      <c r="D676" s="308" t="s">
        <v>1054</v>
      </c>
      <c r="E676" s="309">
        <v>200</v>
      </c>
      <c r="F676" s="310"/>
      <c r="G676" s="311">
        <f>E676*F676</f>
        <v>0</v>
      </c>
    </row>
    <row r="677" spans="1:7" ht="15">
      <c r="A677" s="284"/>
      <c r="B677" s="284"/>
      <c r="C677" s="238"/>
      <c r="D677" s="298"/>
      <c r="E677" s="298"/>
      <c r="F677" s="311"/>
      <c r="G677" s="311"/>
    </row>
    <row r="678" spans="1:7" ht="38.25">
      <c r="A678" s="284">
        <f>+A676+1</f>
        <v>10</v>
      </c>
      <c r="B678" s="284"/>
      <c r="C678" s="272" t="s">
        <v>1634</v>
      </c>
      <c r="D678" s="308" t="s">
        <v>1054</v>
      </c>
      <c r="E678" s="309">
        <v>238</v>
      </c>
      <c r="F678" s="310"/>
      <c r="G678" s="311">
        <f>E678*F678</f>
        <v>0</v>
      </c>
    </row>
    <row r="679" spans="1:7" ht="15">
      <c r="A679" s="284"/>
      <c r="B679" s="284"/>
      <c r="C679" s="238"/>
      <c r="D679" s="298"/>
      <c r="E679" s="298"/>
      <c r="F679" s="311"/>
      <c r="G679" s="311"/>
    </row>
    <row r="680" spans="1:7" ht="51">
      <c r="A680" s="284">
        <f>+A678+1</f>
        <v>11</v>
      </c>
      <c r="B680" s="284"/>
      <c r="C680" s="272" t="s">
        <v>1635</v>
      </c>
      <c r="D680" s="308" t="s">
        <v>93</v>
      </c>
      <c r="E680" s="309">
        <v>6</v>
      </c>
      <c r="F680" s="310"/>
      <c r="G680" s="311">
        <f>E680*F680</f>
        <v>0</v>
      </c>
    </row>
    <row r="681" spans="1:7" ht="15">
      <c r="A681" s="284"/>
      <c r="B681" s="284"/>
      <c r="C681" s="238"/>
      <c r="D681" s="298"/>
      <c r="E681" s="298"/>
      <c r="F681" s="311"/>
      <c r="G681" s="311"/>
    </row>
    <row r="682" spans="1:7" ht="38.25">
      <c r="A682" s="284">
        <f>+A680+1</f>
        <v>12</v>
      </c>
      <c r="B682" s="284"/>
      <c r="C682" s="272" t="s">
        <v>1636</v>
      </c>
      <c r="D682" s="308" t="s">
        <v>93</v>
      </c>
      <c r="E682" s="309">
        <v>16</v>
      </c>
      <c r="F682" s="310"/>
      <c r="G682" s="311">
        <f>E682*F682</f>
        <v>0</v>
      </c>
    </row>
    <row r="683" spans="1:7" ht="15">
      <c r="A683" s="284"/>
      <c r="B683" s="284"/>
      <c r="C683" s="238"/>
      <c r="D683" s="298"/>
      <c r="E683" s="298"/>
      <c r="F683" s="311"/>
      <c r="G683" s="311"/>
    </row>
    <row r="684" spans="1:7" ht="38.25">
      <c r="A684" s="284">
        <f>+A682+1</f>
        <v>13</v>
      </c>
      <c r="B684" s="284"/>
      <c r="C684" s="272" t="s">
        <v>1637</v>
      </c>
      <c r="D684" s="308" t="s">
        <v>93</v>
      </c>
      <c r="E684" s="309">
        <v>22</v>
      </c>
      <c r="F684" s="310"/>
      <c r="G684" s="311">
        <f>E684*F684</f>
        <v>0</v>
      </c>
    </row>
    <row r="685" spans="1:7" ht="15">
      <c r="A685" s="284"/>
      <c r="B685" s="284"/>
      <c r="C685" s="238"/>
      <c r="D685" s="298"/>
      <c r="E685" s="298"/>
      <c r="F685" s="311"/>
      <c r="G685" s="311"/>
    </row>
    <row r="686" spans="1:7" ht="15">
      <c r="A686" s="284"/>
      <c r="B686" s="284"/>
      <c r="C686" s="273"/>
      <c r="D686" s="308"/>
      <c r="E686" s="309"/>
      <c r="F686" s="310"/>
      <c r="G686" s="311"/>
    </row>
    <row r="687" spans="1:7" ht="25.5">
      <c r="A687" s="284">
        <f>+A684+1</f>
        <v>14</v>
      </c>
      <c r="B687" s="284"/>
      <c r="C687" s="273" t="s">
        <v>1638</v>
      </c>
      <c r="D687" s="308" t="s">
        <v>30</v>
      </c>
      <c r="E687" s="309">
        <v>1</v>
      </c>
      <c r="F687" s="310"/>
      <c r="G687" s="311">
        <f>E687*F687</f>
        <v>0</v>
      </c>
    </row>
    <row r="688" spans="1:7" ht="15">
      <c r="A688" s="284"/>
      <c r="B688" s="284"/>
      <c r="C688" s="273"/>
      <c r="D688" s="308"/>
      <c r="E688" s="309"/>
      <c r="F688" s="310"/>
      <c r="G688" s="311"/>
    </row>
    <row r="689" spans="1:7" ht="15">
      <c r="A689" s="284">
        <f>+A687+1</f>
        <v>15</v>
      </c>
      <c r="B689" s="284"/>
      <c r="C689" s="273" t="s">
        <v>1639</v>
      </c>
      <c r="D689" s="308" t="s">
        <v>30</v>
      </c>
      <c r="E689" s="309">
        <v>1</v>
      </c>
      <c r="F689" s="310"/>
      <c r="G689" s="311">
        <f>E689*F689</f>
        <v>0</v>
      </c>
    </row>
    <row r="690" spans="1:7" ht="15">
      <c r="A690" s="284"/>
      <c r="B690" s="284"/>
      <c r="C690" s="273"/>
      <c r="D690" s="308"/>
      <c r="E690" s="309"/>
      <c r="F690" s="310"/>
      <c r="G690" s="311"/>
    </row>
    <row r="691" spans="1:7" ht="15">
      <c r="A691" s="284"/>
      <c r="B691" s="284"/>
      <c r="C691" s="238"/>
      <c r="D691" s="298"/>
      <c r="E691" s="298"/>
      <c r="F691" s="311"/>
      <c r="G691" s="321"/>
    </row>
    <row r="692" spans="1:7" ht="15.75" thickBot="1">
      <c r="A692" s="284"/>
      <c r="B692" s="284"/>
      <c r="C692" s="233" t="s">
        <v>1640</v>
      </c>
      <c r="D692" s="319"/>
      <c r="E692" s="320"/>
      <c r="F692" s="248"/>
      <c r="G692" s="249">
        <f>SUM(G660:G690)</f>
        <v>0</v>
      </c>
    </row>
    <row r="693" spans="1:7" ht="15.75" thickTop="1">
      <c r="A693" s="284"/>
      <c r="B693" s="284"/>
      <c r="C693" s="235"/>
      <c r="D693" s="331"/>
      <c r="E693" s="332"/>
      <c r="F693" s="237"/>
      <c r="G693" s="250"/>
    </row>
    <row r="694" spans="1:7" ht="15">
      <c r="A694" s="284"/>
      <c r="B694" s="284"/>
      <c r="C694" s="238" t="s">
        <v>1641</v>
      </c>
      <c r="D694" s="298"/>
      <c r="E694" s="298"/>
      <c r="F694" s="299"/>
      <c r="G694" s="300"/>
    </row>
    <row r="695" spans="1:7" ht="15">
      <c r="A695" s="284"/>
      <c r="B695" s="284"/>
      <c r="C695" s="238"/>
      <c r="D695" s="298"/>
      <c r="E695" s="298"/>
      <c r="F695" s="299"/>
      <c r="G695" s="300"/>
    </row>
    <row r="696" spans="1:7" ht="15">
      <c r="A696" s="284"/>
      <c r="B696" s="284"/>
      <c r="C696" s="238" t="s">
        <v>1642</v>
      </c>
      <c r="D696" s="298"/>
      <c r="E696" s="298"/>
      <c r="F696" s="311"/>
      <c r="G696" s="321"/>
    </row>
    <row r="697" spans="1:7" ht="15">
      <c r="A697" s="284"/>
      <c r="B697" s="284"/>
      <c r="C697" s="238"/>
      <c r="D697" s="298"/>
      <c r="E697" s="298"/>
      <c r="F697" s="311"/>
      <c r="G697" s="321"/>
    </row>
    <row r="698" spans="1:7" ht="15">
      <c r="A698" s="284"/>
      <c r="B698" s="284"/>
      <c r="C698" s="238" t="s">
        <v>1643</v>
      </c>
      <c r="D698" s="298"/>
      <c r="E698" s="298"/>
      <c r="F698" s="311"/>
      <c r="G698" s="321"/>
    </row>
    <row r="699" spans="1:7" ht="15">
      <c r="A699" s="284"/>
      <c r="B699" s="284"/>
      <c r="C699" s="238"/>
      <c r="D699" s="298"/>
      <c r="E699" s="298"/>
      <c r="F699" s="311"/>
      <c r="G699" s="321"/>
    </row>
    <row r="700" spans="1:7" ht="15">
      <c r="A700" s="284">
        <v>1</v>
      </c>
      <c r="B700" s="284"/>
      <c r="C700" s="271" t="s">
        <v>1644</v>
      </c>
      <c r="D700" s="298"/>
      <c r="E700" s="298"/>
      <c r="F700" s="311"/>
      <c r="G700" s="321"/>
    </row>
    <row r="701" spans="1:7" ht="15">
      <c r="A701" s="284"/>
      <c r="B701" s="284"/>
      <c r="C701" s="272"/>
      <c r="D701" s="298"/>
      <c r="E701" s="298"/>
      <c r="F701" s="311"/>
      <c r="G701" s="321"/>
    </row>
    <row r="702" spans="1:7" ht="45" customHeight="1">
      <c r="A702" s="284"/>
      <c r="B702" s="284" t="s">
        <v>1311</v>
      </c>
      <c r="C702" s="274" t="s">
        <v>1645</v>
      </c>
      <c r="D702" s="308" t="s">
        <v>30</v>
      </c>
      <c r="E702" s="309">
        <v>1</v>
      </c>
      <c r="F702" s="310"/>
      <c r="G702" s="311">
        <f>E702*F702</f>
        <v>0</v>
      </c>
    </row>
    <row r="703" spans="1:7" ht="15">
      <c r="A703" s="284"/>
      <c r="B703" s="284"/>
      <c r="C703" s="238"/>
      <c r="D703" s="298"/>
      <c r="E703" s="298"/>
      <c r="F703" s="311"/>
      <c r="G703" s="311"/>
    </row>
    <row r="704" spans="1:7" ht="25.5">
      <c r="A704" s="284"/>
      <c r="B704" s="284" t="s">
        <v>1313</v>
      </c>
      <c r="C704" s="272" t="s">
        <v>1646</v>
      </c>
      <c r="D704" s="308" t="s">
        <v>93</v>
      </c>
      <c r="E704" s="309">
        <v>2</v>
      </c>
      <c r="F704" s="310"/>
      <c r="G704" s="311">
        <f>E704*F704</f>
        <v>0</v>
      </c>
    </row>
    <row r="705" spans="1:7" ht="15">
      <c r="A705" s="284"/>
      <c r="B705" s="284"/>
      <c r="C705" s="272"/>
      <c r="D705" s="308"/>
      <c r="E705" s="309"/>
      <c r="F705" s="310"/>
      <c r="G705" s="311"/>
    </row>
    <row r="706" spans="1:7" ht="25.5">
      <c r="A706" s="284"/>
      <c r="B706" s="284" t="s">
        <v>458</v>
      </c>
      <c r="C706" s="272" t="s">
        <v>1647</v>
      </c>
      <c r="D706" s="308" t="s">
        <v>93</v>
      </c>
      <c r="E706" s="309">
        <v>2</v>
      </c>
      <c r="F706" s="310"/>
      <c r="G706" s="311">
        <f>E706*F706</f>
        <v>0</v>
      </c>
    </row>
    <row r="707" spans="1:7" ht="15">
      <c r="A707" s="284"/>
      <c r="B707" s="284"/>
      <c r="C707" s="238"/>
      <c r="D707" s="298"/>
      <c r="E707" s="298"/>
      <c r="F707" s="311"/>
      <c r="G707" s="311"/>
    </row>
    <row r="708" spans="1:7" ht="15">
      <c r="A708" s="284"/>
      <c r="B708" s="284" t="s">
        <v>1379</v>
      </c>
      <c r="C708" s="272" t="s">
        <v>1648</v>
      </c>
      <c r="D708" s="308" t="s">
        <v>93</v>
      </c>
      <c r="E708" s="309">
        <v>1</v>
      </c>
      <c r="F708" s="310"/>
      <c r="G708" s="311">
        <f>E708*F708</f>
        <v>0</v>
      </c>
    </row>
    <row r="709" spans="1:7" ht="25.5">
      <c r="A709" s="284"/>
      <c r="B709" s="284"/>
      <c r="C709" s="238" t="s">
        <v>1649</v>
      </c>
      <c r="D709" s="298"/>
      <c r="E709" s="298"/>
      <c r="F709" s="311"/>
      <c r="G709" s="311"/>
    </row>
    <row r="710" spans="1:7" ht="15">
      <c r="A710" s="284"/>
      <c r="B710" s="284"/>
      <c r="C710" s="238"/>
      <c r="D710" s="298"/>
      <c r="E710" s="298"/>
      <c r="F710" s="311"/>
      <c r="G710" s="311"/>
    </row>
    <row r="711" spans="1:7" ht="25.5">
      <c r="A711" s="284"/>
      <c r="B711" s="284" t="s">
        <v>1381</v>
      </c>
      <c r="C711" s="272" t="s">
        <v>1650</v>
      </c>
      <c r="D711" s="308" t="s">
        <v>93</v>
      </c>
      <c r="E711" s="309">
        <v>1</v>
      </c>
      <c r="F711" s="310"/>
      <c r="G711" s="311">
        <f>E711*F711</f>
        <v>0</v>
      </c>
    </row>
    <row r="712" spans="1:7" ht="15">
      <c r="A712" s="284"/>
      <c r="B712" s="284"/>
      <c r="C712" s="238"/>
      <c r="D712" s="298"/>
      <c r="E712" s="298"/>
      <c r="F712" s="311"/>
      <c r="G712" s="311"/>
    </row>
    <row r="713" spans="1:7" ht="25.5">
      <c r="A713" s="284"/>
      <c r="B713" s="284" t="s">
        <v>1569</v>
      </c>
      <c r="C713" s="272" t="s">
        <v>1651</v>
      </c>
      <c r="D713" s="308" t="s">
        <v>93</v>
      </c>
      <c r="E713" s="309">
        <v>1</v>
      </c>
      <c r="F713" s="310"/>
      <c r="G713" s="311">
        <f>E713*F713</f>
        <v>0</v>
      </c>
    </row>
    <row r="714" spans="1:7" ht="15">
      <c r="A714" s="284"/>
      <c r="B714" s="284"/>
      <c r="C714" s="238"/>
      <c r="D714" s="298"/>
      <c r="E714" s="298"/>
      <c r="F714" s="311"/>
      <c r="G714" s="311"/>
    </row>
    <row r="715" spans="1:7" ht="25.5">
      <c r="A715" s="284"/>
      <c r="B715" s="284" t="s">
        <v>1571</v>
      </c>
      <c r="C715" s="272" t="s">
        <v>1652</v>
      </c>
      <c r="D715" s="308" t="s">
        <v>93</v>
      </c>
      <c r="E715" s="309">
        <v>1</v>
      </c>
      <c r="F715" s="310"/>
      <c r="G715" s="311">
        <f>E715*F715</f>
        <v>0</v>
      </c>
    </row>
    <row r="716" spans="1:7" ht="15">
      <c r="A716" s="284"/>
      <c r="B716" s="284"/>
      <c r="C716" s="238"/>
      <c r="D716" s="298"/>
      <c r="E716" s="298"/>
      <c r="F716" s="311"/>
      <c r="G716" s="311"/>
    </row>
    <row r="717" spans="1:7" ht="25.5">
      <c r="A717" s="284"/>
      <c r="B717" s="284" t="s">
        <v>1573</v>
      </c>
      <c r="C717" s="272" t="s">
        <v>1653</v>
      </c>
      <c r="D717" s="308" t="s">
        <v>93</v>
      </c>
      <c r="E717" s="309">
        <v>8</v>
      </c>
      <c r="F717" s="310"/>
      <c r="G717" s="311">
        <f>E717*F717</f>
        <v>0</v>
      </c>
    </row>
    <row r="718" spans="1:7" ht="15">
      <c r="A718" s="284"/>
      <c r="B718" s="284"/>
      <c r="C718" s="238"/>
      <c r="D718" s="298"/>
      <c r="E718" s="298"/>
      <c r="F718" s="311"/>
      <c r="G718" s="311"/>
    </row>
    <row r="719" spans="1:7" ht="25.5">
      <c r="A719" s="284"/>
      <c r="B719" s="284" t="s">
        <v>1575</v>
      </c>
      <c r="C719" s="272" t="s">
        <v>1654</v>
      </c>
      <c r="D719" s="308" t="s">
        <v>93</v>
      </c>
      <c r="E719" s="309">
        <v>4</v>
      </c>
      <c r="F719" s="310"/>
      <c r="G719" s="311">
        <f>E719*F719</f>
        <v>0</v>
      </c>
    </row>
    <row r="720" spans="1:7" ht="15">
      <c r="A720" s="284"/>
      <c r="B720" s="284"/>
      <c r="C720" s="238"/>
      <c r="D720" s="298"/>
      <c r="E720" s="298"/>
      <c r="F720" s="311"/>
      <c r="G720" s="311"/>
    </row>
    <row r="721" spans="1:7" ht="15">
      <c r="A721" s="284"/>
      <c r="B721" s="284" t="s">
        <v>1577</v>
      </c>
      <c r="C721" s="272" t="s">
        <v>1655</v>
      </c>
      <c r="D721" s="308" t="s">
        <v>93</v>
      </c>
      <c r="E721" s="309">
        <v>2</v>
      </c>
      <c r="F721" s="310"/>
      <c r="G721" s="311">
        <f>E721*F721</f>
        <v>0</v>
      </c>
    </row>
    <row r="722" spans="1:7" ht="15">
      <c r="A722" s="284"/>
      <c r="B722" s="284"/>
      <c r="C722" s="238"/>
      <c r="D722" s="298"/>
      <c r="E722" s="298"/>
      <c r="F722" s="311"/>
      <c r="G722" s="311"/>
    </row>
    <row r="723" spans="1:7" ht="15">
      <c r="A723" s="284"/>
      <c r="B723" s="284" t="s">
        <v>1579</v>
      </c>
      <c r="C723" s="272" t="s">
        <v>1656</v>
      </c>
      <c r="D723" s="308" t="s">
        <v>93</v>
      </c>
      <c r="E723" s="309">
        <v>1</v>
      </c>
      <c r="F723" s="310"/>
      <c r="G723" s="311">
        <f>E723*F723</f>
        <v>0</v>
      </c>
    </row>
    <row r="724" spans="1:7" ht="15">
      <c r="A724" s="284"/>
      <c r="B724" s="284"/>
      <c r="C724" s="238"/>
      <c r="D724" s="298"/>
      <c r="E724" s="298"/>
      <c r="F724" s="311"/>
      <c r="G724" s="321"/>
    </row>
    <row r="725" spans="1:7" ht="25.5">
      <c r="A725" s="284"/>
      <c r="B725" s="284" t="s">
        <v>1581</v>
      </c>
      <c r="C725" s="272" t="s">
        <v>1657</v>
      </c>
      <c r="D725" s="308" t="s">
        <v>93</v>
      </c>
      <c r="E725" s="309">
        <v>1</v>
      </c>
      <c r="F725" s="310"/>
      <c r="G725" s="311">
        <f>E725*F725</f>
        <v>0</v>
      </c>
    </row>
    <row r="726" spans="1:7" ht="15">
      <c r="A726" s="284"/>
      <c r="B726" s="284"/>
      <c r="C726" s="238"/>
      <c r="D726" s="298"/>
      <c r="E726" s="298"/>
      <c r="F726" s="311"/>
      <c r="G726" s="311"/>
    </row>
    <row r="727" spans="1:7" ht="38.25">
      <c r="A727" s="284"/>
      <c r="B727" s="284" t="s">
        <v>1054</v>
      </c>
      <c r="C727" s="337" t="s">
        <v>1658</v>
      </c>
      <c r="D727" s="308" t="s">
        <v>93</v>
      </c>
      <c r="E727" s="309">
        <v>81</v>
      </c>
      <c r="F727" s="310"/>
      <c r="G727" s="311">
        <f>E727*F727</f>
        <v>0</v>
      </c>
    </row>
    <row r="728" spans="1:7" ht="15">
      <c r="A728" s="284"/>
      <c r="B728" s="284"/>
      <c r="C728" s="238"/>
      <c r="D728" s="298"/>
      <c r="E728" s="298"/>
      <c r="F728" s="311"/>
      <c r="G728" s="311"/>
    </row>
    <row r="729" spans="1:7" ht="15">
      <c r="A729" s="284"/>
      <c r="B729" s="284" t="s">
        <v>1584</v>
      </c>
      <c r="C729" s="272" t="s">
        <v>1659</v>
      </c>
      <c r="D729" s="308" t="s">
        <v>93</v>
      </c>
      <c r="E729" s="309">
        <v>81</v>
      </c>
      <c r="F729" s="310"/>
      <c r="G729" s="311">
        <f>E729*F729</f>
        <v>0</v>
      </c>
    </row>
    <row r="730" spans="1:7" ht="15">
      <c r="A730" s="284"/>
      <c r="B730" s="284"/>
      <c r="C730" s="238"/>
      <c r="D730" s="298"/>
      <c r="E730" s="298"/>
      <c r="F730" s="311"/>
      <c r="G730" s="321"/>
    </row>
    <row r="731" spans="1:7" ht="15">
      <c r="A731" s="284"/>
      <c r="B731" s="284" t="s">
        <v>1586</v>
      </c>
      <c r="C731" s="338" t="s">
        <v>1660</v>
      </c>
      <c r="D731" s="308" t="s">
        <v>30</v>
      </c>
      <c r="E731" s="309">
        <v>1</v>
      </c>
      <c r="F731" s="310"/>
      <c r="G731" s="311">
        <f>E731*F731</f>
        <v>0</v>
      </c>
    </row>
    <row r="732" spans="1:7" ht="15">
      <c r="A732" s="284"/>
      <c r="B732" s="284"/>
      <c r="C732" s="338"/>
      <c r="D732" s="308"/>
      <c r="E732" s="309"/>
      <c r="F732" s="310"/>
      <c r="G732" s="311"/>
    </row>
    <row r="733" spans="1:7" ht="17.25" thickBot="1">
      <c r="A733" s="284"/>
      <c r="B733" s="284"/>
      <c r="C733" s="267" t="s">
        <v>1661</v>
      </c>
      <c r="D733" s="330"/>
      <c r="E733" s="268">
        <f>SUM(G702:G731)</f>
        <v>0</v>
      </c>
      <c r="G733" s="287"/>
    </row>
    <row r="734" spans="1:7" ht="15.75" thickTop="1">
      <c r="A734" s="284"/>
      <c r="B734" s="284"/>
      <c r="C734" s="238"/>
      <c r="D734" s="298"/>
      <c r="E734" s="298"/>
      <c r="F734" s="311"/>
      <c r="G734" s="321"/>
    </row>
    <row r="735" spans="1:7" ht="15">
      <c r="A735" s="284">
        <f>+A700+1</f>
        <v>2</v>
      </c>
      <c r="B735" s="284"/>
      <c r="C735" s="271" t="s">
        <v>1662</v>
      </c>
      <c r="D735" s="298"/>
      <c r="E735" s="298"/>
      <c r="F735" s="311"/>
      <c r="G735" s="321"/>
    </row>
    <row r="736" spans="1:7" ht="9.75" customHeight="1">
      <c r="A736" s="284"/>
      <c r="B736" s="284"/>
      <c r="C736" s="272"/>
      <c r="D736" s="298"/>
      <c r="E736" s="298"/>
      <c r="F736" s="311"/>
      <c r="G736" s="321"/>
    </row>
    <row r="737" spans="1:7" ht="40.5" customHeight="1">
      <c r="A737" s="284"/>
      <c r="B737" s="284" t="s">
        <v>1311</v>
      </c>
      <c r="C737" s="274" t="s">
        <v>1645</v>
      </c>
      <c r="D737" s="308" t="s">
        <v>30</v>
      </c>
      <c r="E737" s="309">
        <v>1</v>
      </c>
      <c r="F737" s="310"/>
      <c r="G737" s="311">
        <f>E737*F737</f>
        <v>0</v>
      </c>
    </row>
    <row r="738" spans="1:7" ht="15">
      <c r="A738" s="284"/>
      <c r="B738" s="284"/>
      <c r="C738" s="238"/>
      <c r="D738" s="298"/>
      <c r="E738" s="298"/>
      <c r="F738" s="311"/>
      <c r="G738" s="311"/>
    </row>
    <row r="739" spans="1:7" ht="25.5">
      <c r="A739" s="284"/>
      <c r="B739" s="284" t="s">
        <v>1313</v>
      </c>
      <c r="C739" s="272" t="s">
        <v>1646</v>
      </c>
      <c r="D739" s="308" t="s">
        <v>93</v>
      </c>
      <c r="E739" s="309">
        <v>2</v>
      </c>
      <c r="F739" s="310"/>
      <c r="G739" s="311">
        <f>E739*F739</f>
        <v>0</v>
      </c>
    </row>
    <row r="740" spans="1:7" ht="15">
      <c r="A740" s="284"/>
      <c r="B740" s="284"/>
      <c r="C740" s="272"/>
      <c r="D740" s="308"/>
      <c r="E740" s="309"/>
      <c r="F740" s="310"/>
      <c r="G740" s="311"/>
    </row>
    <row r="741" spans="1:7" ht="25.5">
      <c r="A741" s="284"/>
      <c r="B741" s="284" t="s">
        <v>458</v>
      </c>
      <c r="C741" s="272" t="s">
        <v>1647</v>
      </c>
      <c r="D741" s="308" t="s">
        <v>93</v>
      </c>
      <c r="E741" s="309">
        <v>2</v>
      </c>
      <c r="F741" s="310"/>
      <c r="G741" s="311">
        <f>E741*F741</f>
        <v>0</v>
      </c>
    </row>
    <row r="742" spans="1:7" ht="15">
      <c r="A742" s="284"/>
      <c r="B742" s="284"/>
      <c r="C742" s="238"/>
      <c r="D742" s="298"/>
      <c r="E742" s="298"/>
      <c r="F742" s="311"/>
      <c r="G742" s="311"/>
    </row>
    <row r="743" spans="1:7" ht="25.5">
      <c r="A743" s="284"/>
      <c r="B743" s="284" t="s">
        <v>1379</v>
      </c>
      <c r="C743" s="272" t="s">
        <v>1663</v>
      </c>
      <c r="D743" s="308" t="s">
        <v>93</v>
      </c>
      <c r="E743" s="309">
        <v>4</v>
      </c>
      <c r="F743" s="310"/>
      <c r="G743" s="311">
        <f>E743*F743</f>
        <v>0</v>
      </c>
    </row>
    <row r="744" spans="1:7" ht="15">
      <c r="A744" s="284"/>
      <c r="B744" s="284"/>
      <c r="C744" s="272"/>
      <c r="D744" s="308"/>
      <c r="E744" s="309"/>
      <c r="F744" s="310"/>
      <c r="G744" s="311"/>
    </row>
    <row r="745" spans="1:7" ht="15">
      <c r="A745" s="284"/>
      <c r="B745" s="284"/>
      <c r="C745" s="271" t="s">
        <v>1664</v>
      </c>
      <c r="D745" s="308"/>
      <c r="E745" s="309"/>
      <c r="F745" s="310"/>
      <c r="G745" s="311"/>
    </row>
    <row r="746" spans="1:7" ht="15">
      <c r="A746" s="284"/>
      <c r="B746" s="284" t="s">
        <v>1381</v>
      </c>
      <c r="C746" s="272" t="s">
        <v>1665</v>
      </c>
      <c r="D746" s="308" t="s">
        <v>93</v>
      </c>
      <c r="E746" s="309">
        <v>1</v>
      </c>
      <c r="F746" s="310"/>
      <c r="G746" s="311">
        <f>E746*F746</f>
        <v>0</v>
      </c>
    </row>
    <row r="747" spans="1:7" ht="38.25">
      <c r="A747" s="284"/>
      <c r="B747" s="284"/>
      <c r="C747" s="271" t="s">
        <v>1666</v>
      </c>
      <c r="D747" s="308"/>
      <c r="E747" s="309"/>
      <c r="F747" s="310"/>
      <c r="G747" s="311"/>
    </row>
    <row r="748" spans="1:7" ht="15">
      <c r="A748" s="284"/>
      <c r="B748" s="284"/>
      <c r="C748" s="238"/>
      <c r="D748" s="298"/>
      <c r="E748" s="298"/>
      <c r="F748" s="311"/>
      <c r="G748" s="311"/>
    </row>
    <row r="749" spans="1:7" ht="15">
      <c r="A749" s="284"/>
      <c r="B749" s="284" t="s">
        <v>1569</v>
      </c>
      <c r="C749" s="272" t="s">
        <v>1656</v>
      </c>
      <c r="D749" s="308" t="s">
        <v>93</v>
      </c>
      <c r="E749" s="309">
        <v>1</v>
      </c>
      <c r="F749" s="310"/>
      <c r="G749" s="311">
        <f>E749*F749</f>
        <v>0</v>
      </c>
    </row>
    <row r="750" spans="1:7" ht="15">
      <c r="A750" s="284"/>
      <c r="B750" s="284"/>
      <c r="C750" s="238"/>
      <c r="D750" s="298"/>
      <c r="E750" s="298"/>
      <c r="F750" s="311"/>
      <c r="G750" s="321"/>
    </row>
    <row r="751" spans="1:7" ht="25.5">
      <c r="A751" s="284"/>
      <c r="B751" s="284" t="s">
        <v>1571</v>
      </c>
      <c r="C751" s="272" t="s">
        <v>1657</v>
      </c>
      <c r="D751" s="308" t="s">
        <v>93</v>
      </c>
      <c r="E751" s="309">
        <v>1</v>
      </c>
      <c r="F751" s="310"/>
      <c r="G751" s="311">
        <f>E751*F751</f>
        <v>0</v>
      </c>
    </row>
    <row r="752" spans="1:7" ht="15">
      <c r="A752" s="284"/>
      <c r="B752" s="284"/>
      <c r="C752" s="238"/>
      <c r="D752" s="298"/>
      <c r="E752" s="298"/>
      <c r="F752" s="311"/>
      <c r="G752" s="311"/>
    </row>
    <row r="753" spans="1:7" ht="38.25">
      <c r="A753" s="284"/>
      <c r="B753" s="284" t="s">
        <v>1573</v>
      </c>
      <c r="C753" s="337" t="s">
        <v>1658</v>
      </c>
      <c r="D753" s="308" t="s">
        <v>93</v>
      </c>
      <c r="E753" s="309">
        <v>82</v>
      </c>
      <c r="F753" s="310"/>
      <c r="G753" s="311">
        <f>E753*F753</f>
        <v>0</v>
      </c>
    </row>
    <row r="754" spans="1:7" ht="15">
      <c r="A754" s="284"/>
      <c r="B754" s="284"/>
      <c r="C754" s="238"/>
      <c r="D754" s="298"/>
      <c r="E754" s="298"/>
      <c r="F754" s="311"/>
      <c r="G754" s="311"/>
    </row>
    <row r="755" spans="1:7" ht="15">
      <c r="A755" s="284"/>
      <c r="B755" s="284" t="s">
        <v>1575</v>
      </c>
      <c r="C755" s="272" t="s">
        <v>1659</v>
      </c>
      <c r="D755" s="308" t="s">
        <v>93</v>
      </c>
      <c r="E755" s="309">
        <v>82</v>
      </c>
      <c r="F755" s="310"/>
      <c r="G755" s="311">
        <f>E755*F755</f>
        <v>0</v>
      </c>
    </row>
    <row r="756" spans="1:7" ht="15">
      <c r="A756" s="284"/>
      <c r="B756" s="284"/>
      <c r="C756" s="238"/>
      <c r="D756" s="298"/>
      <c r="E756" s="298"/>
      <c r="F756" s="311"/>
      <c r="G756" s="321"/>
    </row>
    <row r="757" spans="1:7" ht="15">
      <c r="A757" s="284"/>
      <c r="B757" s="284" t="s">
        <v>1577</v>
      </c>
      <c r="C757" s="338" t="s">
        <v>1660</v>
      </c>
      <c r="D757" s="308" t="s">
        <v>30</v>
      </c>
      <c r="E757" s="309">
        <v>1</v>
      </c>
      <c r="F757" s="310"/>
      <c r="G757" s="311">
        <f>E757*F757</f>
        <v>0</v>
      </c>
    </row>
    <row r="758" spans="1:7" ht="10.5" customHeight="1">
      <c r="A758" s="284"/>
      <c r="B758" s="284"/>
      <c r="C758" s="338"/>
      <c r="D758" s="308"/>
      <c r="E758" s="309"/>
      <c r="F758" s="310"/>
      <c r="G758" s="311"/>
    </row>
    <row r="759" spans="1:7" ht="17.25" thickBot="1">
      <c r="A759" s="284"/>
      <c r="B759" s="284"/>
      <c r="C759" s="267" t="s">
        <v>1667</v>
      </c>
      <c r="D759" s="330"/>
      <c r="E759" s="268">
        <f>SUM(G737:G757)</f>
        <v>0</v>
      </c>
      <c r="G759" s="287"/>
    </row>
    <row r="760" spans="1:7" ht="9" customHeight="1" thickTop="1">
      <c r="A760" s="284"/>
      <c r="B760" s="284"/>
      <c r="C760" s="238"/>
      <c r="D760" s="298"/>
      <c r="E760" s="298"/>
      <c r="F760" s="311"/>
      <c r="G760" s="321"/>
    </row>
    <row r="761" spans="1:7" ht="17.25" thickBot="1">
      <c r="A761" s="313"/>
      <c r="B761" s="284"/>
      <c r="C761" s="267" t="s">
        <v>1668</v>
      </c>
      <c r="D761" s="330"/>
      <c r="E761" s="268">
        <f>SUM(G701:G760)</f>
        <v>0</v>
      </c>
      <c r="G761" s="287"/>
    </row>
    <row r="762" spans="1:7" ht="15.75" thickTop="1">
      <c r="A762" s="313"/>
      <c r="B762" s="284"/>
      <c r="C762" s="235"/>
      <c r="D762" s="331"/>
      <c r="E762" s="332"/>
      <c r="F762" s="237"/>
      <c r="G762" s="250"/>
    </row>
    <row r="763" spans="1:7" ht="15">
      <c r="A763" s="284"/>
      <c r="B763" s="284"/>
      <c r="C763" s="271" t="s">
        <v>1669</v>
      </c>
      <c r="D763" s="298"/>
      <c r="E763" s="298"/>
      <c r="F763" s="311"/>
      <c r="G763" s="321"/>
    </row>
    <row r="764" spans="1:7" ht="15">
      <c r="A764" s="284"/>
      <c r="B764" s="284"/>
      <c r="C764" s="272"/>
      <c r="D764" s="298"/>
      <c r="E764" s="298"/>
      <c r="F764" s="311"/>
      <c r="G764" s="321"/>
    </row>
    <row r="765" spans="1:7" ht="15">
      <c r="A765" s="284">
        <f>+A761+1</f>
        <v>1</v>
      </c>
      <c r="B765" s="284"/>
      <c r="C765" s="275" t="s">
        <v>1670</v>
      </c>
      <c r="D765" s="308" t="s">
        <v>93</v>
      </c>
      <c r="E765" s="309">
        <v>1990</v>
      </c>
      <c r="F765" s="310"/>
      <c r="G765" s="311">
        <f>E765*F765</f>
        <v>0</v>
      </c>
    </row>
    <row r="766" spans="1:7" ht="15">
      <c r="A766" s="284"/>
      <c r="B766" s="284"/>
      <c r="C766" s="272"/>
      <c r="D766" s="298"/>
      <c r="E766" s="298"/>
      <c r="F766" s="311"/>
      <c r="G766" s="321"/>
    </row>
    <row r="767" spans="1:7" ht="25.5">
      <c r="A767" s="284">
        <f>+A765+1</f>
        <v>2</v>
      </c>
      <c r="B767" s="284"/>
      <c r="C767" s="275" t="s">
        <v>1671</v>
      </c>
      <c r="D767" s="308" t="s">
        <v>1054</v>
      </c>
      <c r="E767" s="309">
        <v>4550</v>
      </c>
      <c r="F767" s="310"/>
      <c r="G767" s="311">
        <f>E767*F767</f>
        <v>0</v>
      </c>
    </row>
    <row r="768" spans="1:7" ht="15">
      <c r="A768" s="284"/>
      <c r="B768" s="284"/>
      <c r="C768" s="238"/>
      <c r="D768" s="298"/>
      <c r="E768" s="298"/>
      <c r="F768" s="311"/>
      <c r="G768" s="321"/>
    </row>
    <row r="769" spans="1:7" ht="38.25">
      <c r="A769" s="284">
        <f>+A767+1</f>
        <v>3</v>
      </c>
      <c r="B769" s="284"/>
      <c r="C769" s="255" t="s">
        <v>1672</v>
      </c>
      <c r="D769" s="308" t="s">
        <v>1054</v>
      </c>
      <c r="E769" s="309">
        <v>80</v>
      </c>
      <c r="F769" s="311"/>
      <c r="G769" s="311">
        <f>E769*F769</f>
        <v>0</v>
      </c>
    </row>
    <row r="770" spans="1:7" ht="15">
      <c r="A770" s="284"/>
      <c r="B770" s="284"/>
      <c r="C770" s="244"/>
      <c r="D770" s="308"/>
      <c r="E770" s="309"/>
      <c r="F770" s="311"/>
      <c r="G770" s="321"/>
    </row>
    <row r="771" spans="1:7" ht="25.5">
      <c r="A771" s="284">
        <f>+A769+1</f>
        <v>4</v>
      </c>
      <c r="B771" s="284"/>
      <c r="C771" s="258" t="s">
        <v>1673</v>
      </c>
      <c r="D771" s="308"/>
      <c r="E771" s="309"/>
      <c r="F771" s="311"/>
      <c r="G771" s="311"/>
    </row>
    <row r="772" spans="1:7" ht="15">
      <c r="A772" s="284"/>
      <c r="B772" s="284" t="s">
        <v>1311</v>
      </c>
      <c r="C772" s="254" t="s">
        <v>1515</v>
      </c>
      <c r="D772" s="308" t="s">
        <v>1054</v>
      </c>
      <c r="E772" s="309">
        <v>2500</v>
      </c>
      <c r="F772" s="311"/>
      <c r="G772" s="311">
        <f>E773*F773</f>
        <v>0</v>
      </c>
    </row>
    <row r="773" spans="1:7" ht="16.5">
      <c r="A773" s="284"/>
      <c r="B773" s="284"/>
      <c r="C773" s="253"/>
      <c r="D773" s="308"/>
      <c r="E773" s="309"/>
      <c r="F773" s="311"/>
      <c r="G773" s="287"/>
    </row>
    <row r="774" spans="1:7" ht="25.5">
      <c r="A774" s="284">
        <f>+A771+1</f>
        <v>5</v>
      </c>
      <c r="B774" s="284"/>
      <c r="C774" s="254" t="s">
        <v>1674</v>
      </c>
      <c r="D774" s="308"/>
      <c r="E774" s="309"/>
      <c r="F774" s="311"/>
      <c r="G774" s="311"/>
    </row>
    <row r="775" spans="1:7" ht="15">
      <c r="A775" s="284"/>
      <c r="B775" s="284"/>
      <c r="C775" s="254" t="s">
        <v>1521</v>
      </c>
      <c r="D775" s="308" t="s">
        <v>1054</v>
      </c>
      <c r="E775" s="309">
        <v>15</v>
      </c>
      <c r="F775" s="311"/>
      <c r="G775" s="311">
        <f>E775*F775</f>
        <v>0</v>
      </c>
    </row>
    <row r="776" spans="1:7" ht="15">
      <c r="A776" s="284"/>
      <c r="B776" s="284"/>
      <c r="C776" s="244"/>
      <c r="D776" s="308"/>
      <c r="E776" s="309"/>
      <c r="F776" s="311"/>
      <c r="G776" s="321"/>
    </row>
    <row r="777" spans="1:7" ht="38.25">
      <c r="A777" s="284">
        <f>+A774+1</f>
        <v>6</v>
      </c>
      <c r="B777" s="284"/>
      <c r="C777" s="275" t="s">
        <v>1675</v>
      </c>
      <c r="D777" s="308"/>
      <c r="E777" s="309"/>
      <c r="F777" s="311"/>
      <c r="G777" s="311"/>
    </row>
    <row r="778" spans="1:7" ht="15">
      <c r="A778" s="284"/>
      <c r="B778" s="284"/>
      <c r="C778" s="327" t="s">
        <v>1527</v>
      </c>
      <c r="D778" s="260" t="s">
        <v>93</v>
      </c>
      <c r="E778" s="309">
        <v>25</v>
      </c>
      <c r="F778" s="311"/>
      <c r="G778" s="311">
        <f>E778*F778</f>
        <v>0</v>
      </c>
    </row>
    <row r="779" spans="1:7" ht="15">
      <c r="A779" s="284"/>
      <c r="B779" s="284"/>
      <c r="C779" s="244"/>
      <c r="D779" s="308"/>
      <c r="E779" s="309"/>
      <c r="F779" s="311"/>
      <c r="G779" s="311"/>
    </row>
    <row r="780" spans="1:7" ht="38.25">
      <c r="A780" s="284">
        <f>+A777+1</f>
        <v>7</v>
      </c>
      <c r="B780" s="284"/>
      <c r="C780" s="275" t="s">
        <v>1676</v>
      </c>
      <c r="D780" s="308"/>
      <c r="E780" s="309"/>
      <c r="F780" s="311"/>
      <c r="G780" s="321"/>
    </row>
    <row r="781" spans="1:7" ht="15">
      <c r="A781" s="284"/>
      <c r="B781" s="284"/>
      <c r="C781" s="327" t="s">
        <v>1528</v>
      </c>
      <c r="D781" s="260" t="s">
        <v>93</v>
      </c>
      <c r="E781" s="309">
        <v>77</v>
      </c>
      <c r="F781" s="311"/>
      <c r="G781" s="311">
        <f>E781*F781</f>
        <v>0</v>
      </c>
    </row>
    <row r="782" spans="1:7" ht="15">
      <c r="A782" s="284"/>
      <c r="B782" s="284"/>
      <c r="C782" s="327"/>
      <c r="D782" s="260"/>
      <c r="E782" s="309"/>
      <c r="F782" s="311"/>
      <c r="G782" s="311"/>
    </row>
    <row r="783" spans="1:7" ht="25.5">
      <c r="A783" s="284">
        <f>+A780+1</f>
        <v>8</v>
      </c>
      <c r="B783" s="284"/>
      <c r="C783" s="338" t="s">
        <v>1677</v>
      </c>
      <c r="D783" s="308" t="s">
        <v>30</v>
      </c>
      <c r="E783" s="309">
        <v>1</v>
      </c>
      <c r="F783" s="310"/>
      <c r="G783" s="311">
        <f>E783*F783</f>
        <v>0</v>
      </c>
    </row>
    <row r="784" spans="1:7" ht="15">
      <c r="A784" s="284"/>
      <c r="B784" s="284"/>
      <c r="C784" s="338"/>
      <c r="D784" s="308"/>
      <c r="E784" s="309"/>
      <c r="F784" s="310"/>
      <c r="G784" s="311"/>
    </row>
    <row r="785" spans="1:7" ht="15">
      <c r="A785" s="284">
        <f>+A783+1</f>
        <v>9</v>
      </c>
      <c r="B785" s="284"/>
      <c r="C785" s="338" t="s">
        <v>1678</v>
      </c>
      <c r="D785" s="308" t="s">
        <v>30</v>
      </c>
      <c r="E785" s="309">
        <v>1</v>
      </c>
      <c r="F785" s="310"/>
      <c r="G785" s="311">
        <f>E785*F785</f>
        <v>0</v>
      </c>
    </row>
    <row r="786" spans="1:7" ht="15">
      <c r="A786" s="284"/>
      <c r="B786" s="284"/>
      <c r="C786" s="238"/>
      <c r="D786" s="298"/>
      <c r="E786" s="298"/>
      <c r="F786" s="311"/>
      <c r="G786" s="321"/>
    </row>
    <row r="787" spans="1:7" ht="17.25" thickBot="1">
      <c r="A787" s="284"/>
      <c r="B787" s="284"/>
      <c r="C787" s="267" t="s">
        <v>1679</v>
      </c>
      <c r="D787" s="330"/>
      <c r="E787" s="268">
        <f>SUM(G767:G783)</f>
        <v>0</v>
      </c>
      <c r="G787" s="287"/>
    </row>
    <row r="788" spans="1:7" ht="15.75" thickTop="1">
      <c r="A788" s="284"/>
      <c r="B788" s="284"/>
      <c r="C788" s="235"/>
      <c r="D788" s="331"/>
      <c r="E788" s="332"/>
      <c r="F788" s="237"/>
      <c r="G788" s="250"/>
    </row>
    <row r="789" spans="1:7" ht="15.75" thickBot="1">
      <c r="A789" s="284"/>
      <c r="B789" s="284"/>
      <c r="C789" s="233" t="s">
        <v>1680</v>
      </c>
      <c r="D789" s="319"/>
      <c r="E789" s="320"/>
      <c r="F789" s="276"/>
      <c r="G789" s="249">
        <f>SUM(G701:G785)</f>
        <v>0</v>
      </c>
    </row>
    <row r="790" spans="1:7" ht="15.75" thickTop="1">
      <c r="A790" s="284"/>
      <c r="B790" s="284"/>
      <c r="C790" s="235"/>
      <c r="D790" s="331"/>
      <c r="E790" s="332"/>
      <c r="F790" s="237"/>
      <c r="G790" s="250"/>
    </row>
    <row r="791" spans="1:7" ht="15">
      <c r="A791" s="284"/>
      <c r="B791" s="284"/>
      <c r="C791" s="238" t="s">
        <v>1681</v>
      </c>
      <c r="D791" s="298"/>
      <c r="E791" s="298"/>
      <c r="F791" s="311"/>
      <c r="G791" s="321"/>
    </row>
    <row r="792" spans="1:7" ht="15">
      <c r="A792" s="284"/>
      <c r="B792" s="284"/>
      <c r="C792" s="238"/>
      <c r="D792" s="298"/>
      <c r="E792" s="298"/>
      <c r="F792" s="311"/>
      <c r="G792" s="321"/>
    </row>
    <row r="793" spans="1:7" ht="25.5">
      <c r="A793" s="284"/>
      <c r="B793" s="284"/>
      <c r="C793" s="277" t="s">
        <v>1682</v>
      </c>
      <c r="D793" s="298"/>
      <c r="E793" s="298"/>
      <c r="F793" s="311"/>
      <c r="G793" s="321"/>
    </row>
    <row r="794" spans="1:7" ht="15">
      <c r="A794" s="284"/>
      <c r="B794" s="284"/>
      <c r="C794" s="277"/>
      <c r="D794" s="298"/>
      <c r="E794" s="298"/>
      <c r="F794" s="311"/>
      <c r="G794" s="321"/>
    </row>
    <row r="795" spans="1:7" ht="51">
      <c r="A795" s="284"/>
      <c r="B795" s="284"/>
      <c r="C795" s="277" t="s">
        <v>1683</v>
      </c>
      <c r="D795" s="298"/>
      <c r="E795" s="298"/>
      <c r="F795" s="311"/>
      <c r="G795" s="321"/>
    </row>
    <row r="796" spans="1:7" ht="15">
      <c r="A796" s="284"/>
      <c r="B796" s="284"/>
      <c r="C796" s="277"/>
      <c r="D796" s="298"/>
      <c r="E796" s="298"/>
      <c r="F796" s="311"/>
      <c r="G796" s="321"/>
    </row>
    <row r="797" spans="1:7" ht="38.25">
      <c r="A797" s="284"/>
      <c r="B797" s="284"/>
      <c r="C797" s="277" t="s">
        <v>1684</v>
      </c>
      <c r="D797" s="298"/>
      <c r="E797" s="298"/>
      <c r="F797" s="311"/>
      <c r="G797" s="321"/>
    </row>
    <row r="798" spans="1:7" ht="15">
      <c r="A798" s="284"/>
      <c r="B798" s="284"/>
      <c r="C798" s="277"/>
      <c r="D798" s="298"/>
      <c r="E798" s="298"/>
      <c r="F798" s="311"/>
      <c r="G798" s="321"/>
    </row>
    <row r="799" spans="1:7" ht="51">
      <c r="A799" s="284"/>
      <c r="B799" s="284"/>
      <c r="C799" s="277" t="s">
        <v>1685</v>
      </c>
      <c r="D799" s="298"/>
      <c r="E799" s="298"/>
      <c r="F799" s="311"/>
      <c r="G799" s="321"/>
    </row>
    <row r="800" spans="1:7" ht="15">
      <c r="A800" s="284"/>
      <c r="B800" s="284"/>
      <c r="C800" s="277"/>
      <c r="D800" s="298"/>
      <c r="E800" s="298"/>
      <c r="F800" s="311"/>
      <c r="G800" s="321"/>
    </row>
    <row r="801" spans="1:7" ht="31.5" customHeight="1">
      <c r="A801" s="284"/>
      <c r="B801" s="284"/>
      <c r="C801" s="277" t="s">
        <v>1686</v>
      </c>
      <c r="D801" s="298"/>
      <c r="E801" s="298"/>
      <c r="F801" s="311"/>
      <c r="G801" s="321"/>
    </row>
    <row r="802" spans="1:7" ht="15">
      <c r="A802" s="284"/>
      <c r="B802" s="284"/>
      <c r="C802" s="277"/>
      <c r="D802" s="298"/>
      <c r="E802" s="298"/>
      <c r="F802" s="311"/>
      <c r="G802" s="321"/>
    </row>
    <row r="803" spans="1:7" ht="25.5">
      <c r="A803" s="284"/>
      <c r="B803" s="284"/>
      <c r="C803" s="277" t="s">
        <v>1687</v>
      </c>
      <c r="D803" s="298"/>
      <c r="E803" s="298"/>
      <c r="F803" s="311"/>
      <c r="G803" s="321"/>
    </row>
    <row r="804" spans="1:7" ht="15">
      <c r="A804" s="284"/>
      <c r="B804" s="284"/>
      <c r="C804" s="244"/>
      <c r="D804" s="298"/>
      <c r="E804" s="298"/>
      <c r="F804" s="311"/>
      <c r="G804" s="321"/>
    </row>
    <row r="805" spans="1:7" ht="15">
      <c r="A805" s="284"/>
      <c r="B805" s="284"/>
      <c r="C805" s="238" t="s">
        <v>1688</v>
      </c>
      <c r="D805" s="298"/>
      <c r="E805" s="298"/>
      <c r="F805" s="311"/>
      <c r="G805" s="321"/>
    </row>
    <row r="806" spans="1:7" ht="127.5">
      <c r="A806" s="284">
        <v>1</v>
      </c>
      <c r="B806" s="284"/>
      <c r="C806" s="275" t="s">
        <v>1689</v>
      </c>
      <c r="D806" s="308" t="s">
        <v>93</v>
      </c>
      <c r="E806" s="309">
        <v>1</v>
      </c>
      <c r="F806" s="310"/>
      <c r="G806" s="311">
        <f>E806*F806</f>
        <v>0</v>
      </c>
    </row>
    <row r="807" spans="1:7" ht="15">
      <c r="A807" s="284"/>
      <c r="B807" s="284"/>
      <c r="C807" s="275"/>
      <c r="D807" s="308"/>
      <c r="E807" s="309"/>
      <c r="F807" s="310"/>
      <c r="G807" s="311"/>
    </row>
    <row r="808" spans="1:7" ht="15">
      <c r="A808" s="284">
        <f>+A806+1</f>
        <v>2</v>
      </c>
      <c r="B808" s="284"/>
      <c r="C808" s="275" t="s">
        <v>1690</v>
      </c>
      <c r="D808" s="308" t="s">
        <v>93</v>
      </c>
      <c r="E808" s="309">
        <v>1</v>
      </c>
      <c r="F808" s="310"/>
      <c r="G808" s="311">
        <f>E808*F808</f>
        <v>0</v>
      </c>
    </row>
    <row r="809" spans="1:7" ht="15">
      <c r="A809" s="284"/>
      <c r="B809" s="284"/>
      <c r="C809" s="275"/>
      <c r="D809" s="308"/>
      <c r="E809" s="309"/>
      <c r="F809" s="310"/>
      <c r="G809" s="311"/>
    </row>
    <row r="810" spans="1:7" ht="15">
      <c r="A810" s="284"/>
      <c r="B810" s="284"/>
      <c r="C810" s="238" t="s">
        <v>1691</v>
      </c>
      <c r="D810" s="308"/>
      <c r="E810" s="309"/>
      <c r="F810" s="310"/>
      <c r="G810" s="311"/>
    </row>
    <row r="811" spans="1:7" ht="63.75">
      <c r="A811" s="284">
        <f>+A808+1</f>
        <v>3</v>
      </c>
      <c r="B811" s="284"/>
      <c r="C811" s="275" t="s">
        <v>1692</v>
      </c>
      <c r="D811" s="308" t="s">
        <v>93</v>
      </c>
      <c r="E811" s="309">
        <v>1</v>
      </c>
      <c r="F811" s="310"/>
      <c r="G811" s="311">
        <f t="shared" ref="G811:G824" si="121">E811*F811</f>
        <v>0</v>
      </c>
    </row>
    <row r="812" spans="1:7" ht="15">
      <c r="A812" s="284"/>
      <c r="B812" s="284"/>
      <c r="C812" s="275"/>
      <c r="D812" s="308"/>
      <c r="E812" s="309"/>
      <c r="F812" s="310"/>
      <c r="G812" s="311"/>
    </row>
    <row r="813" spans="1:7" ht="15">
      <c r="A813" s="284">
        <f>+A811+1</f>
        <v>4</v>
      </c>
      <c r="B813" s="284"/>
      <c r="C813" s="275" t="s">
        <v>1693</v>
      </c>
      <c r="D813" s="308" t="s">
        <v>93</v>
      </c>
      <c r="E813" s="309">
        <v>4</v>
      </c>
      <c r="F813" s="310"/>
      <c r="G813" s="311">
        <f t="shared" si="121"/>
        <v>0</v>
      </c>
    </row>
    <row r="814" spans="1:7" ht="15">
      <c r="A814" s="284"/>
      <c r="B814" s="284"/>
      <c r="C814" s="275"/>
      <c r="D814" s="308"/>
      <c r="E814" s="309"/>
      <c r="F814" s="310"/>
      <c r="G814" s="311"/>
    </row>
    <row r="815" spans="1:7" ht="15">
      <c r="A815" s="284"/>
      <c r="B815" s="284"/>
      <c r="C815" s="238" t="s">
        <v>1694</v>
      </c>
      <c r="D815" s="308"/>
      <c r="E815" s="309"/>
      <c r="F815" s="310"/>
      <c r="G815" s="311"/>
    </row>
    <row r="816" spans="1:7" ht="38.25">
      <c r="A816" s="284">
        <f>+A813+1</f>
        <v>5</v>
      </c>
      <c r="B816" s="284"/>
      <c r="C816" s="275" t="s">
        <v>1695</v>
      </c>
      <c r="D816" s="308" t="s">
        <v>93</v>
      </c>
      <c r="E816" s="309">
        <v>21</v>
      </c>
      <c r="F816" s="310"/>
      <c r="G816" s="311">
        <f t="shared" si="121"/>
        <v>0</v>
      </c>
    </row>
    <row r="817" spans="1:7" ht="15">
      <c r="A817" s="284"/>
      <c r="B817" s="284"/>
      <c r="C817" s="275"/>
      <c r="D817" s="308"/>
      <c r="E817" s="309"/>
      <c r="F817" s="310"/>
      <c r="G817" s="311"/>
    </row>
    <row r="818" spans="1:7" ht="51">
      <c r="A818" s="284">
        <f>+A816+1</f>
        <v>6</v>
      </c>
      <c r="B818" s="284"/>
      <c r="C818" s="275" t="s">
        <v>1696</v>
      </c>
      <c r="D818" s="308" t="s">
        <v>93</v>
      </c>
      <c r="E818" s="309">
        <v>4</v>
      </c>
      <c r="F818" s="310"/>
      <c r="G818" s="311">
        <f t="shared" ref="G818" si="122">E818*F818</f>
        <v>0</v>
      </c>
    </row>
    <row r="819" spans="1:7" ht="15">
      <c r="A819" s="284"/>
      <c r="B819" s="284"/>
      <c r="C819" s="275"/>
      <c r="D819" s="308"/>
      <c r="E819" s="309"/>
      <c r="F819" s="310"/>
      <c r="G819" s="311"/>
    </row>
    <row r="820" spans="1:7" ht="15">
      <c r="A820" s="284"/>
      <c r="B820" s="284"/>
      <c r="C820" s="238" t="s">
        <v>1697</v>
      </c>
      <c r="D820" s="308"/>
      <c r="E820" s="309"/>
      <c r="F820" s="310"/>
      <c r="G820" s="311"/>
    </row>
    <row r="821" spans="1:7" ht="15">
      <c r="A821" s="284">
        <f>+A818+1</f>
        <v>7</v>
      </c>
      <c r="B821" s="284"/>
      <c r="C821" s="275" t="s">
        <v>1698</v>
      </c>
      <c r="D821" s="308" t="s">
        <v>93</v>
      </c>
      <c r="E821" s="309">
        <v>1</v>
      </c>
      <c r="F821" s="310"/>
      <c r="G821" s="311">
        <f t="shared" si="121"/>
        <v>0</v>
      </c>
    </row>
    <row r="822" spans="1:7" ht="15">
      <c r="A822" s="284"/>
      <c r="B822" s="284"/>
      <c r="C822" s="275"/>
      <c r="D822" s="308"/>
      <c r="E822" s="309"/>
      <c r="F822" s="310"/>
      <c r="G822" s="311"/>
    </row>
    <row r="823" spans="1:7" ht="15">
      <c r="A823" s="284"/>
      <c r="B823" s="284"/>
      <c r="C823" s="238" t="s">
        <v>1699</v>
      </c>
      <c r="D823" s="308"/>
      <c r="E823" s="309"/>
      <c r="F823" s="310"/>
      <c r="G823" s="311"/>
    </row>
    <row r="824" spans="1:7" ht="25.5">
      <c r="A824" s="284">
        <f>+A821+1</f>
        <v>8</v>
      </c>
      <c r="B824" s="284" t="s">
        <v>1311</v>
      </c>
      <c r="C824" s="275" t="s">
        <v>1700</v>
      </c>
      <c r="D824" s="308" t="s">
        <v>93</v>
      </c>
      <c r="E824" s="309">
        <v>8</v>
      </c>
      <c r="F824" s="310"/>
      <c r="G824" s="311">
        <f t="shared" si="121"/>
        <v>0</v>
      </c>
    </row>
    <row r="825" spans="1:7" ht="15">
      <c r="A825" s="284"/>
      <c r="B825" s="284"/>
      <c r="C825" s="275"/>
      <c r="D825" s="308"/>
      <c r="E825" s="309"/>
      <c r="F825" s="310"/>
      <c r="G825" s="311"/>
    </row>
    <row r="826" spans="1:7" ht="15">
      <c r="A826" s="284"/>
      <c r="B826" s="284" t="s">
        <v>1313</v>
      </c>
      <c r="C826" s="275" t="s">
        <v>1701</v>
      </c>
      <c r="D826" s="308" t="s">
        <v>93</v>
      </c>
      <c r="E826" s="309">
        <v>8</v>
      </c>
      <c r="F826" s="310"/>
      <c r="G826" s="311">
        <f t="shared" ref="G826" si="123">E826*F826</f>
        <v>0</v>
      </c>
    </row>
    <row r="827" spans="1:7" ht="15">
      <c r="A827" s="284"/>
      <c r="B827" s="284"/>
      <c r="C827" s="275"/>
      <c r="D827" s="308"/>
      <c r="E827" s="309"/>
      <c r="F827" s="310"/>
      <c r="G827" s="311"/>
    </row>
    <row r="828" spans="1:7" ht="15">
      <c r="A828" s="284"/>
      <c r="B828" s="284"/>
      <c r="C828" s="238" t="s">
        <v>1702</v>
      </c>
      <c r="D828" s="308"/>
      <c r="E828" s="309"/>
      <c r="F828" s="310"/>
      <c r="G828" s="311"/>
    </row>
    <row r="829" spans="1:7" ht="69.75" customHeight="1">
      <c r="A829" s="284">
        <f>+A824+1</f>
        <v>9</v>
      </c>
      <c r="B829" s="284"/>
      <c r="C829" s="275" t="s">
        <v>1703</v>
      </c>
      <c r="D829" s="308" t="s">
        <v>93</v>
      </c>
      <c r="E829" s="309">
        <v>52</v>
      </c>
      <c r="F829" s="310"/>
      <c r="G829" s="311">
        <f t="shared" ref="G829" si="124">E829*F829</f>
        <v>0</v>
      </c>
    </row>
    <row r="830" spans="1:7" ht="15">
      <c r="A830" s="284"/>
      <c r="B830" s="284"/>
      <c r="C830" s="275"/>
      <c r="D830" s="308"/>
      <c r="E830" s="309"/>
      <c r="F830" s="310"/>
      <c r="G830" s="311"/>
    </row>
    <row r="831" spans="1:7" ht="51">
      <c r="A831" s="284">
        <f>+A829+1</f>
        <v>10</v>
      </c>
      <c r="B831" s="284"/>
      <c r="C831" s="275" t="s">
        <v>1704</v>
      </c>
      <c r="D831" s="308" t="s">
        <v>93</v>
      </c>
      <c r="E831" s="309">
        <v>2</v>
      </c>
      <c r="F831" s="310"/>
      <c r="G831" s="311">
        <f t="shared" ref="G831" si="125">E831*F831</f>
        <v>0</v>
      </c>
    </row>
    <row r="832" spans="1:7" ht="15">
      <c r="A832" s="284"/>
      <c r="B832" s="284"/>
      <c r="C832" s="275"/>
      <c r="D832" s="308"/>
      <c r="E832" s="309"/>
      <c r="F832" s="310"/>
      <c r="G832" s="311"/>
    </row>
    <row r="833" spans="1:7" ht="25.5">
      <c r="A833" s="284">
        <f>+A831+1</f>
        <v>11</v>
      </c>
      <c r="B833" s="284"/>
      <c r="C833" s="275" t="s">
        <v>1705</v>
      </c>
      <c r="D833" s="308" t="s">
        <v>93</v>
      </c>
      <c r="E833" s="309">
        <v>49</v>
      </c>
      <c r="F833" s="310"/>
      <c r="G833" s="311">
        <f t="shared" ref="G833" si="126">E833*F833</f>
        <v>0</v>
      </c>
    </row>
    <row r="834" spans="1:7" ht="15">
      <c r="A834" s="284"/>
      <c r="B834" s="284"/>
      <c r="C834" s="275"/>
      <c r="D834" s="308"/>
      <c r="E834" s="309"/>
      <c r="F834" s="310"/>
      <c r="G834" s="311"/>
    </row>
    <row r="835" spans="1:7" ht="15">
      <c r="A835" s="284">
        <f>+A833+1</f>
        <v>12</v>
      </c>
      <c r="B835" s="284"/>
      <c r="C835" s="275" t="s">
        <v>1706</v>
      </c>
      <c r="D835" s="308" t="s">
        <v>93</v>
      </c>
      <c r="E835" s="309">
        <v>5</v>
      </c>
      <c r="F835" s="310"/>
      <c r="G835" s="311">
        <f t="shared" ref="G835" si="127">E835*F835</f>
        <v>0</v>
      </c>
    </row>
    <row r="836" spans="1:7" ht="15">
      <c r="A836" s="284"/>
      <c r="B836" s="284"/>
      <c r="C836" s="275"/>
      <c r="D836" s="308"/>
      <c r="E836" s="309"/>
      <c r="F836" s="310"/>
      <c r="G836" s="311"/>
    </row>
    <row r="837" spans="1:7" ht="25.5">
      <c r="A837" s="284">
        <f>+A835+1</f>
        <v>13</v>
      </c>
      <c r="B837" s="284"/>
      <c r="C837" s="275" t="s">
        <v>1707</v>
      </c>
      <c r="D837" s="308" t="s">
        <v>93</v>
      </c>
      <c r="E837" s="309">
        <v>0</v>
      </c>
      <c r="F837" s="310"/>
      <c r="G837" s="311">
        <f t="shared" ref="G837" si="128">E837*F837</f>
        <v>0</v>
      </c>
    </row>
    <row r="838" spans="1:7" ht="15">
      <c r="A838" s="284"/>
      <c r="B838" s="284"/>
      <c r="C838" s="275"/>
      <c r="D838" s="308"/>
      <c r="E838" s="309"/>
      <c r="F838" s="310"/>
      <c r="G838" s="311"/>
    </row>
    <row r="839" spans="1:7" ht="15">
      <c r="A839" s="284"/>
      <c r="B839" s="284"/>
      <c r="C839" s="238" t="s">
        <v>1708</v>
      </c>
      <c r="D839" s="308"/>
      <c r="E839" s="309"/>
      <c r="F839" s="310"/>
      <c r="G839" s="311"/>
    </row>
    <row r="840" spans="1:7" ht="15">
      <c r="A840" s="284">
        <f>+A837+1</f>
        <v>14</v>
      </c>
      <c r="B840" s="284"/>
      <c r="C840" s="275" t="s">
        <v>1709</v>
      </c>
      <c r="D840" s="308" t="s">
        <v>93</v>
      </c>
      <c r="E840" s="309">
        <v>4</v>
      </c>
      <c r="F840" s="310"/>
      <c r="G840" s="311">
        <f t="shared" ref="G840" si="129">E840*F840</f>
        <v>0</v>
      </c>
    </row>
    <row r="841" spans="1:7" ht="15">
      <c r="A841" s="284"/>
      <c r="B841" s="284"/>
      <c r="C841" s="275"/>
      <c r="D841" s="308"/>
      <c r="E841" s="309"/>
      <c r="F841" s="310"/>
      <c r="G841" s="311"/>
    </row>
    <row r="842" spans="1:7" ht="25.5">
      <c r="A842" s="284">
        <f>+A840+1</f>
        <v>15</v>
      </c>
      <c r="B842" s="284"/>
      <c r="C842" s="275" t="s">
        <v>3233</v>
      </c>
      <c r="D842" s="308" t="s">
        <v>93</v>
      </c>
      <c r="E842" s="309">
        <v>4</v>
      </c>
      <c r="F842" s="310"/>
      <c r="G842" s="311">
        <f t="shared" ref="G842" si="130">E842*F842</f>
        <v>0</v>
      </c>
    </row>
    <row r="843" spans="1:7" ht="15">
      <c r="A843" s="284"/>
      <c r="B843" s="284"/>
      <c r="C843" s="275"/>
      <c r="D843" s="308"/>
      <c r="E843" s="309"/>
      <c r="F843" s="310"/>
      <c r="G843" s="311"/>
    </row>
    <row r="844" spans="1:7" ht="67.5" customHeight="1">
      <c r="A844" s="284">
        <f>+A842+1</f>
        <v>16</v>
      </c>
      <c r="B844" s="284"/>
      <c r="C844" s="275" t="s">
        <v>1703</v>
      </c>
      <c r="D844" s="308" t="s">
        <v>93</v>
      </c>
      <c r="E844" s="309">
        <v>4</v>
      </c>
      <c r="F844" s="310"/>
      <c r="G844" s="311">
        <f t="shared" ref="G844" si="131">E844*F844</f>
        <v>0</v>
      </c>
    </row>
    <row r="845" spans="1:7" ht="15">
      <c r="A845" s="284"/>
      <c r="B845" s="284"/>
      <c r="C845" s="275"/>
      <c r="D845" s="308"/>
      <c r="E845" s="309"/>
      <c r="F845" s="310"/>
      <c r="G845" s="311"/>
    </row>
    <row r="846" spans="1:7" ht="15">
      <c r="A846" s="284"/>
      <c r="B846" s="284"/>
      <c r="C846" s="238" t="s">
        <v>1710</v>
      </c>
      <c r="D846" s="308"/>
      <c r="E846" s="309"/>
      <c r="F846" s="310"/>
      <c r="G846" s="311"/>
    </row>
    <row r="847" spans="1:7" ht="51">
      <c r="A847" s="284">
        <f>+A844+1</f>
        <v>17</v>
      </c>
      <c r="B847" s="284"/>
      <c r="C847" s="275" t="s">
        <v>1711</v>
      </c>
      <c r="D847" s="308" t="s">
        <v>93</v>
      </c>
      <c r="E847" s="309">
        <v>2</v>
      </c>
      <c r="F847" s="310"/>
      <c r="G847" s="311">
        <f t="shared" ref="G847" si="132">E847*F847</f>
        <v>0</v>
      </c>
    </row>
    <row r="848" spans="1:7" ht="15">
      <c r="A848" s="284"/>
      <c r="B848" s="284"/>
      <c r="C848" s="275"/>
      <c r="D848" s="308"/>
      <c r="E848" s="309"/>
      <c r="F848" s="310"/>
      <c r="G848" s="311"/>
    </row>
    <row r="849" spans="1:7" ht="38.25">
      <c r="A849" s="284">
        <f>+A847+1</f>
        <v>18</v>
      </c>
      <c r="B849" s="284"/>
      <c r="C849" s="275" t="s">
        <v>1712</v>
      </c>
      <c r="D849" s="308" t="s">
        <v>93</v>
      </c>
      <c r="E849" s="309">
        <v>2</v>
      </c>
      <c r="F849" s="310"/>
      <c r="G849" s="311">
        <f t="shared" ref="G849" si="133">E849*F849</f>
        <v>0</v>
      </c>
    </row>
    <row r="850" spans="1:7" ht="15">
      <c r="A850" s="284"/>
      <c r="B850" s="284"/>
      <c r="C850" s="275"/>
      <c r="D850" s="308"/>
      <c r="E850" s="309"/>
      <c r="F850" s="310"/>
      <c r="G850" s="311"/>
    </row>
    <row r="851" spans="1:7" ht="15">
      <c r="A851" s="284"/>
      <c r="B851" s="284"/>
      <c r="C851" s="238" t="s">
        <v>1713</v>
      </c>
      <c r="D851" s="308"/>
      <c r="E851" s="309"/>
      <c r="F851" s="310"/>
      <c r="G851" s="311"/>
    </row>
    <row r="852" spans="1:7" ht="63.75">
      <c r="A852" s="284">
        <f>+A849+1</f>
        <v>19</v>
      </c>
      <c r="B852" s="284"/>
      <c r="C852" s="275" t="s">
        <v>1714</v>
      </c>
      <c r="D852" s="308" t="s">
        <v>93</v>
      </c>
      <c r="E852" s="309">
        <v>1</v>
      </c>
      <c r="F852" s="310"/>
      <c r="G852" s="311">
        <f t="shared" ref="G852" si="134">E852*F852</f>
        <v>0</v>
      </c>
    </row>
    <row r="853" spans="1:7" ht="25.5">
      <c r="A853" s="284"/>
      <c r="B853" s="284"/>
      <c r="C853" s="247" t="s">
        <v>1458</v>
      </c>
      <c r="D853" s="308"/>
      <c r="E853" s="309"/>
      <c r="F853" s="310"/>
      <c r="G853" s="311"/>
    </row>
    <row r="854" spans="1:7" ht="15">
      <c r="A854" s="284"/>
      <c r="B854" s="284"/>
      <c r="C854" s="247"/>
      <c r="D854" s="308"/>
      <c r="E854" s="309"/>
      <c r="F854" s="310"/>
      <c r="G854" s="311"/>
    </row>
    <row r="855" spans="1:7" ht="25.5">
      <c r="A855" s="284">
        <f>+A852+1</f>
        <v>20</v>
      </c>
      <c r="B855" s="284"/>
      <c r="C855" s="275" t="s">
        <v>1715</v>
      </c>
      <c r="D855" s="308" t="s">
        <v>93</v>
      </c>
      <c r="E855" s="309">
        <v>7</v>
      </c>
      <c r="F855" s="310"/>
      <c r="G855" s="311">
        <f t="shared" ref="G855" si="135">E855*F855</f>
        <v>0</v>
      </c>
    </row>
    <row r="856" spans="1:7" ht="15">
      <c r="A856" s="284"/>
      <c r="B856" s="284"/>
      <c r="C856" s="275"/>
      <c r="D856" s="308"/>
      <c r="E856" s="309"/>
      <c r="F856" s="310"/>
      <c r="G856" s="311"/>
    </row>
    <row r="857" spans="1:7" ht="15">
      <c r="A857" s="284">
        <f>+A855+1</f>
        <v>21</v>
      </c>
      <c r="B857" s="284"/>
      <c r="C857" s="275" t="s">
        <v>1716</v>
      </c>
      <c r="D857" s="308" t="s">
        <v>93</v>
      </c>
      <c r="E857" s="309">
        <v>8</v>
      </c>
      <c r="F857" s="310"/>
      <c r="G857" s="311">
        <f t="shared" ref="G857" si="136">E857*F857</f>
        <v>0</v>
      </c>
    </row>
    <row r="858" spans="1:7" ht="15">
      <c r="A858" s="284"/>
      <c r="B858" s="284"/>
      <c r="C858" s="275"/>
      <c r="D858" s="308"/>
      <c r="E858" s="309"/>
      <c r="F858" s="310"/>
      <c r="G858" s="311"/>
    </row>
    <row r="859" spans="1:7" ht="38.25">
      <c r="A859" s="284">
        <f>+A857+1</f>
        <v>22</v>
      </c>
      <c r="B859" s="284"/>
      <c r="C859" s="275" t="s">
        <v>1717</v>
      </c>
      <c r="D859" s="308" t="s">
        <v>93</v>
      </c>
      <c r="E859" s="309">
        <v>8</v>
      </c>
      <c r="F859" s="310"/>
      <c r="G859" s="311">
        <f t="shared" ref="G859" si="137">E859*F859</f>
        <v>0</v>
      </c>
    </row>
    <row r="860" spans="1:7" ht="15">
      <c r="A860" s="284"/>
      <c r="B860" s="284"/>
      <c r="C860" s="275"/>
      <c r="D860" s="308"/>
      <c r="E860" s="309"/>
      <c r="F860" s="310"/>
      <c r="G860" s="311"/>
    </row>
    <row r="861" spans="1:7" ht="15">
      <c r="A861" s="284"/>
      <c r="B861" s="284"/>
      <c r="C861" s="238" t="s">
        <v>1718</v>
      </c>
      <c r="D861" s="308"/>
      <c r="E861" s="309"/>
      <c r="F861" s="310"/>
      <c r="G861" s="311"/>
    </row>
    <row r="862" spans="1:7" ht="25.5">
      <c r="A862" s="284">
        <f>+A859+1</f>
        <v>23</v>
      </c>
      <c r="B862" s="284"/>
      <c r="C862" s="275" t="s">
        <v>1719</v>
      </c>
      <c r="D862" s="308" t="s">
        <v>93</v>
      </c>
      <c r="E862" s="309">
        <v>1</v>
      </c>
      <c r="F862" s="310"/>
      <c r="G862" s="311">
        <f t="shared" ref="G862" si="138">E862*F862</f>
        <v>0</v>
      </c>
    </row>
    <row r="863" spans="1:7" ht="15">
      <c r="A863" s="284"/>
      <c r="B863" s="284"/>
      <c r="C863" s="275"/>
      <c r="D863" s="308"/>
      <c r="E863" s="309"/>
      <c r="F863" s="310"/>
      <c r="G863" s="311"/>
    </row>
    <row r="864" spans="1:7" ht="15">
      <c r="A864" s="284">
        <f>+A862+1</f>
        <v>24</v>
      </c>
      <c r="B864" s="284"/>
      <c r="C864" s="275" t="s">
        <v>1720</v>
      </c>
      <c r="D864" s="308" t="s">
        <v>93</v>
      </c>
      <c r="E864" s="309">
        <v>1</v>
      </c>
      <c r="F864" s="310"/>
      <c r="G864" s="311">
        <f t="shared" ref="G864" si="139">E864*F864</f>
        <v>0</v>
      </c>
    </row>
    <row r="865" spans="1:7" ht="15">
      <c r="A865" s="284"/>
      <c r="B865" s="284"/>
      <c r="C865" s="275"/>
      <c r="D865" s="308"/>
      <c r="E865" s="309"/>
      <c r="F865" s="310"/>
      <c r="G865" s="311"/>
    </row>
    <row r="866" spans="1:7" ht="38.25">
      <c r="A866" s="284">
        <f>+A864+1</f>
        <v>25</v>
      </c>
      <c r="B866" s="284"/>
      <c r="C866" s="275" t="s">
        <v>1717</v>
      </c>
      <c r="D866" s="308" t="s">
        <v>93</v>
      </c>
      <c r="E866" s="309">
        <v>1</v>
      </c>
      <c r="F866" s="310"/>
      <c r="G866" s="311">
        <f t="shared" ref="G866" si="140">E866*F866</f>
        <v>0</v>
      </c>
    </row>
    <row r="867" spans="1:7" ht="15">
      <c r="A867" s="284"/>
      <c r="B867" s="284"/>
      <c r="C867" s="275"/>
      <c r="D867" s="308"/>
      <c r="E867" s="309"/>
      <c r="F867" s="310"/>
      <c r="G867" s="311"/>
    </row>
    <row r="868" spans="1:7" ht="15">
      <c r="A868" s="284"/>
      <c r="B868" s="284"/>
      <c r="C868" s="238" t="s">
        <v>1460</v>
      </c>
      <c r="D868" s="308"/>
      <c r="E868" s="309"/>
      <c r="F868" s="310"/>
      <c r="G868" s="311"/>
    </row>
    <row r="869" spans="1:7" ht="15">
      <c r="A869" s="284">
        <f>+A866+1</f>
        <v>26</v>
      </c>
      <c r="B869" s="284"/>
      <c r="C869" s="253" t="s">
        <v>1721</v>
      </c>
      <c r="D869" s="308" t="s">
        <v>1054</v>
      </c>
      <c r="E869" s="309">
        <v>500</v>
      </c>
      <c r="F869" s="311"/>
      <c r="G869" s="311">
        <f t="shared" ref="G869:G873" si="141">E869*F869</f>
        <v>0</v>
      </c>
    </row>
    <row r="870" spans="1:7" ht="15">
      <c r="A870" s="284"/>
      <c r="B870" s="284"/>
      <c r="C870" s="253"/>
      <c r="D870" s="308"/>
      <c r="E870" s="309"/>
      <c r="F870" s="311"/>
      <c r="G870" s="311"/>
    </row>
    <row r="871" spans="1:7" ht="25.5">
      <c r="A871" s="284">
        <f>+A869+1</f>
        <v>27</v>
      </c>
      <c r="B871" s="284"/>
      <c r="C871" s="253" t="s">
        <v>1722</v>
      </c>
      <c r="D871" s="308" t="s">
        <v>1054</v>
      </c>
      <c r="E871" s="309">
        <v>400</v>
      </c>
      <c r="F871" s="311"/>
      <c r="G871" s="311">
        <f>E871*F871</f>
        <v>0</v>
      </c>
    </row>
    <row r="872" spans="1:7" ht="15">
      <c r="A872" s="284"/>
      <c r="B872" s="284"/>
      <c r="C872" s="253"/>
      <c r="D872" s="308"/>
      <c r="E872" s="309"/>
      <c r="F872" s="311"/>
      <c r="G872" s="311"/>
    </row>
    <row r="873" spans="1:7" ht="15">
      <c r="A873" s="284">
        <f>+A871+1</f>
        <v>28</v>
      </c>
      <c r="B873" s="284"/>
      <c r="C873" s="323" t="s">
        <v>1723</v>
      </c>
      <c r="D873" s="308" t="s">
        <v>1054</v>
      </c>
      <c r="E873" s="309">
        <v>600</v>
      </c>
      <c r="F873" s="310"/>
      <c r="G873" s="311">
        <f t="shared" si="141"/>
        <v>0</v>
      </c>
    </row>
    <row r="874" spans="1:7" ht="15">
      <c r="A874" s="284"/>
      <c r="B874" s="284"/>
      <c r="C874" s="323"/>
      <c r="D874" s="308"/>
      <c r="E874" s="309"/>
      <c r="F874" s="310"/>
      <c r="G874" s="311"/>
    </row>
    <row r="875" spans="1:7" ht="15">
      <c r="A875" s="284">
        <f>+A873+1</f>
        <v>29</v>
      </c>
      <c r="B875" s="284"/>
      <c r="C875" s="323" t="s">
        <v>1724</v>
      </c>
      <c r="D875" s="308" t="s">
        <v>30</v>
      </c>
      <c r="E875" s="309">
        <v>1</v>
      </c>
      <c r="F875" s="310"/>
      <c r="G875" s="311">
        <f t="shared" ref="G875" si="142">E875*F875</f>
        <v>0</v>
      </c>
    </row>
    <row r="876" spans="1:7" ht="16.5">
      <c r="A876" s="284"/>
      <c r="B876" s="284"/>
      <c r="C876" s="285"/>
      <c r="D876" s="286"/>
      <c r="E876" s="286"/>
      <c r="F876" s="287"/>
      <c r="G876" s="287"/>
    </row>
    <row r="877" spans="1:7" ht="15">
      <c r="A877" s="284"/>
      <c r="B877" s="284"/>
      <c r="C877" s="238" t="s">
        <v>1725</v>
      </c>
      <c r="D877" s="308"/>
      <c r="E877" s="309"/>
      <c r="F877" s="310"/>
      <c r="G877" s="311"/>
    </row>
    <row r="878" spans="1:7" ht="15">
      <c r="A878" s="284">
        <f>+A875+1</f>
        <v>30</v>
      </c>
      <c r="B878" s="284"/>
      <c r="C878" s="275" t="s">
        <v>1726</v>
      </c>
      <c r="D878" s="308" t="s">
        <v>93</v>
      </c>
      <c r="E878" s="309">
        <v>107</v>
      </c>
      <c r="F878" s="310"/>
      <c r="G878" s="311">
        <f>E878*F878</f>
        <v>0</v>
      </c>
    </row>
    <row r="879" spans="1:7" ht="15">
      <c r="A879" s="284"/>
      <c r="B879" s="284"/>
      <c r="C879" s="275"/>
      <c r="D879" s="308"/>
      <c r="E879" s="309"/>
      <c r="F879" s="310"/>
      <c r="G879" s="311"/>
    </row>
    <row r="880" spans="1:7" ht="15">
      <c r="A880" s="284">
        <f t="shared" ref="A880" si="143">+A878+1</f>
        <v>31</v>
      </c>
      <c r="B880" s="284"/>
      <c r="C880" s="275" t="s">
        <v>1727</v>
      </c>
      <c r="D880" s="308" t="s">
        <v>93</v>
      </c>
      <c r="E880" s="309">
        <v>107</v>
      </c>
      <c r="F880" s="310"/>
      <c r="G880" s="311">
        <f>E880*F880</f>
        <v>0</v>
      </c>
    </row>
    <row r="881" spans="1:7" ht="15">
      <c r="A881" s="284"/>
      <c r="B881" s="284"/>
      <c r="C881" s="238"/>
      <c r="D881" s="298"/>
      <c r="E881" s="298"/>
      <c r="F881" s="311"/>
      <c r="G881" s="321"/>
    </row>
    <row r="882" spans="1:7" ht="15">
      <c r="A882" s="284">
        <f>+A880+1</f>
        <v>32</v>
      </c>
      <c r="B882" s="284"/>
      <c r="C882" s="275" t="s">
        <v>1728</v>
      </c>
      <c r="D882" s="308" t="s">
        <v>93</v>
      </c>
      <c r="E882" s="309">
        <v>1</v>
      </c>
      <c r="F882" s="310"/>
      <c r="G882" s="311">
        <f t="shared" ref="G882:G884" si="144">E882*F882</f>
        <v>0</v>
      </c>
    </row>
    <row r="883" spans="1:7" ht="15">
      <c r="A883" s="284"/>
      <c r="B883" s="284"/>
      <c r="C883" s="275"/>
      <c r="D883" s="308"/>
      <c r="E883" s="309"/>
      <c r="F883" s="310"/>
      <c r="G883" s="311"/>
    </row>
    <row r="884" spans="1:7" ht="15">
      <c r="A884" s="284">
        <f>+A882+1</f>
        <v>33</v>
      </c>
      <c r="B884" s="284"/>
      <c r="C884" s="275" t="s">
        <v>1729</v>
      </c>
      <c r="D884" s="308" t="s">
        <v>93</v>
      </c>
      <c r="E884" s="309">
        <v>1</v>
      </c>
      <c r="F884" s="310"/>
      <c r="G884" s="311">
        <f t="shared" si="144"/>
        <v>0</v>
      </c>
    </row>
    <row r="885" spans="1:7" ht="15">
      <c r="A885" s="284"/>
      <c r="B885" s="284"/>
      <c r="C885" s="275"/>
      <c r="D885" s="308"/>
      <c r="E885" s="309"/>
      <c r="F885" s="310"/>
      <c r="G885" s="311"/>
    </row>
    <row r="886" spans="1:7" ht="15.75" thickBot="1">
      <c r="A886" s="284"/>
      <c r="B886" s="284"/>
      <c r="C886" s="233" t="s">
        <v>1730</v>
      </c>
      <c r="D886" s="319"/>
      <c r="E886" s="320"/>
      <c r="F886" s="248"/>
      <c r="G886" s="249">
        <f>SUM(G805:G885)</f>
        <v>0</v>
      </c>
    </row>
    <row r="887" spans="1:7" ht="15.75" thickTop="1">
      <c r="A887" s="284"/>
      <c r="B887" s="284"/>
      <c r="C887" s="235"/>
      <c r="D887" s="331"/>
      <c r="E887" s="332"/>
      <c r="F887" s="237"/>
      <c r="G887" s="250"/>
    </row>
    <row r="888" spans="1:7" ht="15">
      <c r="A888" s="284"/>
      <c r="B888" s="284"/>
      <c r="C888" s="238" t="s">
        <v>1731</v>
      </c>
      <c r="D888" s="298"/>
      <c r="E888" s="298"/>
      <c r="F888" s="311"/>
      <c r="G888" s="321"/>
    </row>
    <row r="889" spans="1:7" ht="15">
      <c r="A889" s="284"/>
      <c r="B889" s="284"/>
      <c r="C889" s="238"/>
      <c r="D889" s="298"/>
      <c r="E889" s="298"/>
      <c r="F889" s="311"/>
      <c r="G889" s="321"/>
    </row>
    <row r="890" spans="1:7" ht="15">
      <c r="A890" s="284"/>
      <c r="B890" s="284"/>
      <c r="C890" s="244" t="s">
        <v>1732</v>
      </c>
      <c r="D890" s="298"/>
      <c r="E890" s="298"/>
      <c r="F890" s="311"/>
      <c r="G890" s="321"/>
    </row>
    <row r="891" spans="1:7" ht="15">
      <c r="A891" s="284"/>
      <c r="B891" s="284"/>
      <c r="C891" s="244"/>
      <c r="D891" s="298"/>
      <c r="E891" s="298"/>
      <c r="F891" s="311"/>
      <c r="G891" s="321"/>
    </row>
    <row r="892" spans="1:7" ht="25.5">
      <c r="A892" s="284">
        <v>1</v>
      </c>
      <c r="B892" s="284"/>
      <c r="C892" s="243" t="s">
        <v>1733</v>
      </c>
      <c r="D892" s="308" t="s">
        <v>93</v>
      </c>
      <c r="E892" s="309">
        <v>1</v>
      </c>
      <c r="F892" s="311"/>
      <c r="G892" s="311">
        <f t="shared" ref="G892" si="145">E892*F892</f>
        <v>0</v>
      </c>
    </row>
    <row r="893" spans="1:7" ht="25.5">
      <c r="A893" s="284"/>
      <c r="B893" s="284"/>
      <c r="C893" s="247" t="s">
        <v>1458</v>
      </c>
      <c r="D893" s="308"/>
      <c r="E893" s="309"/>
      <c r="F893" s="311"/>
      <c r="G893" s="311"/>
    </row>
    <row r="894" spans="1:7" ht="15">
      <c r="A894" s="284"/>
      <c r="B894" s="284"/>
      <c r="C894" s="247"/>
      <c r="D894" s="308"/>
      <c r="E894" s="309"/>
      <c r="F894" s="311"/>
      <c r="G894" s="311"/>
    </row>
    <row r="895" spans="1:7" ht="15">
      <c r="A895" s="284">
        <f>+A892+1</f>
        <v>2</v>
      </c>
      <c r="B895" s="284"/>
      <c r="C895" s="246" t="s">
        <v>1734</v>
      </c>
      <c r="D895" s="308" t="s">
        <v>93</v>
      </c>
      <c r="E895" s="309">
        <v>1</v>
      </c>
      <c r="F895" s="310"/>
      <c r="G895" s="311">
        <f t="shared" ref="G895" si="146">E895*F895</f>
        <v>0</v>
      </c>
    </row>
    <row r="896" spans="1:7" ht="15">
      <c r="A896" s="284"/>
      <c r="B896" s="284"/>
      <c r="C896" s="244"/>
      <c r="D896" s="308"/>
      <c r="E896" s="309"/>
      <c r="F896" s="310"/>
      <c r="G896" s="311"/>
    </row>
    <row r="897" spans="1:7" ht="15">
      <c r="A897" s="284">
        <f>+A895+1</f>
        <v>3</v>
      </c>
      <c r="B897" s="284"/>
      <c r="C897" s="244" t="s">
        <v>1735</v>
      </c>
      <c r="D897" s="308" t="s">
        <v>93</v>
      </c>
      <c r="E897" s="309">
        <v>1</v>
      </c>
      <c r="F897" s="310"/>
      <c r="G897" s="311">
        <f t="shared" ref="G897" si="147">E897*F897</f>
        <v>0</v>
      </c>
    </row>
    <row r="898" spans="1:7" ht="15">
      <c r="A898" s="284"/>
      <c r="B898" s="284"/>
      <c r="C898" s="251"/>
      <c r="D898" s="308"/>
      <c r="E898" s="298"/>
      <c r="F898" s="310"/>
      <c r="G898" s="321"/>
    </row>
    <row r="899" spans="1:7" ht="15">
      <c r="A899" s="284">
        <f>+A897+1</f>
        <v>4</v>
      </c>
      <c r="B899" s="284"/>
      <c r="C899" s="243" t="s">
        <v>1736</v>
      </c>
      <c r="D899" s="308" t="s">
        <v>93</v>
      </c>
      <c r="E899" s="309">
        <v>1</v>
      </c>
      <c r="F899" s="310"/>
      <c r="G899" s="311">
        <f t="shared" ref="G899" si="148">E899*F899</f>
        <v>0</v>
      </c>
    </row>
    <row r="900" spans="1:7" ht="15">
      <c r="A900" s="284"/>
      <c r="B900" s="284"/>
      <c r="C900" s="244"/>
      <c r="D900" s="308"/>
      <c r="E900" s="298"/>
      <c r="F900" s="310"/>
      <c r="G900" s="321"/>
    </row>
    <row r="901" spans="1:7" ht="15">
      <c r="A901" s="284">
        <f>+A899+1</f>
        <v>5</v>
      </c>
      <c r="B901" s="284"/>
      <c r="C901" s="243" t="s">
        <v>1737</v>
      </c>
      <c r="D901" s="308" t="s">
        <v>1054</v>
      </c>
      <c r="E901" s="309">
        <v>20</v>
      </c>
      <c r="F901" s="310"/>
      <c r="G901" s="311">
        <f t="shared" ref="G901" si="149">E901*F901</f>
        <v>0</v>
      </c>
    </row>
    <row r="902" spans="1:7" ht="15">
      <c r="A902" s="284"/>
      <c r="B902" s="284"/>
      <c r="C902" s="253"/>
      <c r="D902" s="308"/>
      <c r="E902" s="309"/>
      <c r="F902" s="310"/>
      <c r="G902" s="311"/>
    </row>
    <row r="903" spans="1:7" ht="15">
      <c r="A903" s="284">
        <f>+A901+1</f>
        <v>6</v>
      </c>
      <c r="B903" s="284"/>
      <c r="C903" s="323" t="s">
        <v>1723</v>
      </c>
      <c r="D903" s="308" t="s">
        <v>1054</v>
      </c>
      <c r="E903" s="309">
        <v>20</v>
      </c>
      <c r="F903" s="310"/>
      <c r="G903" s="311">
        <f t="shared" ref="G903" si="150">E903*F903</f>
        <v>0</v>
      </c>
    </row>
    <row r="904" spans="1:7" ht="15">
      <c r="A904" s="284"/>
      <c r="B904" s="284"/>
      <c r="C904" s="253"/>
      <c r="D904" s="308"/>
      <c r="E904" s="309"/>
      <c r="F904" s="310"/>
      <c r="G904" s="311"/>
    </row>
    <row r="905" spans="1:7" ht="15">
      <c r="A905" s="284">
        <f>+A903+1</f>
        <v>7</v>
      </c>
      <c r="B905" s="284"/>
      <c r="C905" s="243" t="s">
        <v>1738</v>
      </c>
      <c r="D905" s="308" t="s">
        <v>93</v>
      </c>
      <c r="E905" s="309">
        <v>1</v>
      </c>
      <c r="F905" s="310"/>
      <c r="G905" s="311">
        <f t="shared" ref="G905" si="151">E905*F905</f>
        <v>0</v>
      </c>
    </row>
    <row r="906" spans="1:7" ht="15">
      <c r="A906" s="284"/>
      <c r="B906" s="284"/>
      <c r="C906" s="253"/>
      <c r="D906" s="308"/>
      <c r="E906" s="309"/>
      <c r="F906" s="310"/>
      <c r="G906" s="311"/>
    </row>
    <row r="907" spans="1:7" ht="15.75" thickBot="1">
      <c r="A907" s="284"/>
      <c r="B907" s="284"/>
      <c r="C907" s="233" t="s">
        <v>1739</v>
      </c>
      <c r="D907" s="319"/>
      <c r="E907" s="320"/>
      <c r="F907" s="248"/>
      <c r="G907" s="249">
        <f>SUM(G892:G906)</f>
        <v>0</v>
      </c>
    </row>
    <row r="908" spans="1:7" ht="15.75" thickTop="1">
      <c r="A908" s="284"/>
      <c r="B908" s="284"/>
      <c r="C908" s="235"/>
      <c r="D908" s="331"/>
      <c r="E908" s="332"/>
      <c r="F908" s="237"/>
      <c r="G908" s="250"/>
    </row>
    <row r="909" spans="1:7" ht="15">
      <c r="A909" s="284"/>
      <c r="B909" s="284"/>
      <c r="C909" s="238" t="s">
        <v>1740</v>
      </c>
      <c r="D909" s="298"/>
      <c r="E909" s="298"/>
      <c r="F909" s="311"/>
      <c r="G909" s="321"/>
    </row>
    <row r="910" spans="1:7" ht="15">
      <c r="A910" s="284"/>
      <c r="B910" s="284"/>
      <c r="C910" s="238"/>
      <c r="D910" s="298"/>
      <c r="E910" s="298"/>
      <c r="F910" s="311"/>
      <c r="G910" s="321"/>
    </row>
    <row r="911" spans="1:7" ht="15">
      <c r="A911" s="284"/>
      <c r="B911" s="284"/>
      <c r="C911" s="244" t="s">
        <v>1732</v>
      </c>
      <c r="D911" s="308"/>
      <c r="E911" s="309"/>
      <c r="F911" s="310"/>
      <c r="G911" s="311"/>
    </row>
    <row r="912" spans="1:7" ht="15">
      <c r="A912" s="284"/>
      <c r="B912" s="284"/>
      <c r="C912" s="255"/>
      <c r="D912" s="308"/>
      <c r="E912" s="309"/>
      <c r="F912" s="310"/>
      <c r="G912" s="311"/>
    </row>
    <row r="913" spans="1:7" ht="127.5">
      <c r="A913" s="284">
        <f>+A911+1</f>
        <v>1</v>
      </c>
      <c r="B913" s="296"/>
      <c r="C913" s="258" t="s">
        <v>1741</v>
      </c>
      <c r="D913" s="308" t="s">
        <v>93</v>
      </c>
      <c r="E913" s="309">
        <v>1</v>
      </c>
      <c r="F913" s="311"/>
      <c r="G913" s="311">
        <f>E913*F913</f>
        <v>0</v>
      </c>
    </row>
    <row r="914" spans="1:7" ht="15">
      <c r="A914" s="284"/>
      <c r="B914" s="296"/>
      <c r="C914" s="258"/>
      <c r="D914" s="308"/>
      <c r="E914" s="309"/>
      <c r="F914" s="311"/>
      <c r="G914" s="311"/>
    </row>
    <row r="915" spans="1:7" ht="51">
      <c r="A915" s="284"/>
      <c r="B915" s="296"/>
      <c r="C915" s="258" t="s">
        <v>1742</v>
      </c>
      <c r="D915" s="308" t="s">
        <v>93</v>
      </c>
      <c r="E915" s="309">
        <v>0</v>
      </c>
      <c r="F915" s="311"/>
      <c r="G915" s="311">
        <f>E915*F915</f>
        <v>0</v>
      </c>
    </row>
    <row r="916" spans="1:7" ht="15">
      <c r="A916" s="284"/>
      <c r="B916" s="296"/>
      <c r="C916" s="258"/>
      <c r="D916" s="308"/>
      <c r="E916" s="309"/>
      <c r="F916" s="311"/>
      <c r="G916" s="311"/>
    </row>
    <row r="917" spans="1:7" ht="76.5">
      <c r="A917" s="284">
        <f>+A913+1</f>
        <v>2</v>
      </c>
      <c r="B917" s="296"/>
      <c r="C917" s="258" t="s">
        <v>1743</v>
      </c>
      <c r="D917" s="308" t="s">
        <v>93</v>
      </c>
      <c r="E917" s="309">
        <v>3</v>
      </c>
      <c r="F917" s="311"/>
      <c r="G917" s="311">
        <f>E917*F917</f>
        <v>0</v>
      </c>
    </row>
    <row r="918" spans="1:7" ht="15">
      <c r="A918" s="284"/>
      <c r="B918" s="296"/>
      <c r="C918" s="278"/>
      <c r="D918" s="308"/>
      <c r="E918" s="309"/>
      <c r="F918" s="311"/>
      <c r="G918" s="311"/>
    </row>
    <row r="919" spans="1:7" ht="15">
      <c r="A919" s="284">
        <f>+A917+1</f>
        <v>3</v>
      </c>
      <c r="B919" s="296"/>
      <c r="C919" s="258" t="s">
        <v>1744</v>
      </c>
      <c r="D919" s="308" t="s">
        <v>93</v>
      </c>
      <c r="E919" s="309">
        <v>3</v>
      </c>
      <c r="F919" s="311"/>
      <c r="G919" s="311">
        <f>E919*F919</f>
        <v>0</v>
      </c>
    </row>
    <row r="920" spans="1:7" ht="15">
      <c r="A920" s="284"/>
      <c r="B920" s="296"/>
      <c r="C920" s="278"/>
      <c r="D920" s="308"/>
      <c r="E920" s="309"/>
      <c r="F920" s="311"/>
      <c r="G920" s="311"/>
    </row>
    <row r="921" spans="1:7" ht="25.5">
      <c r="A921" s="284">
        <f>+A919+1</f>
        <v>4</v>
      </c>
      <c r="B921" s="296"/>
      <c r="C921" s="258" t="s">
        <v>1745</v>
      </c>
      <c r="D921" s="308" t="s">
        <v>1054</v>
      </c>
      <c r="E921" s="309">
        <v>70</v>
      </c>
      <c r="F921" s="311"/>
      <c r="G921" s="311">
        <f>E921*F921</f>
        <v>0</v>
      </c>
    </row>
    <row r="922" spans="1:7" ht="15">
      <c r="A922" s="284"/>
      <c r="B922" s="296"/>
      <c r="C922" s="278"/>
      <c r="D922" s="308"/>
      <c r="E922" s="309"/>
      <c r="F922" s="311"/>
      <c r="G922" s="311"/>
    </row>
    <row r="923" spans="1:7" ht="15">
      <c r="A923" s="284">
        <f>+A921+1</f>
        <v>5</v>
      </c>
      <c r="B923" s="284"/>
      <c r="C923" s="323" t="s">
        <v>1723</v>
      </c>
      <c r="D923" s="308" t="s">
        <v>1054</v>
      </c>
      <c r="E923" s="309">
        <v>50</v>
      </c>
      <c r="F923" s="310"/>
      <c r="G923" s="311">
        <f t="shared" ref="G923" si="152">E923*F923</f>
        <v>0</v>
      </c>
    </row>
    <row r="924" spans="1:7" ht="15">
      <c r="A924" s="284"/>
      <c r="B924" s="296"/>
      <c r="C924" s="278"/>
      <c r="D924" s="308"/>
      <c r="E924" s="309"/>
      <c r="F924" s="311"/>
      <c r="G924" s="311"/>
    </row>
    <row r="925" spans="1:7" ht="15">
      <c r="A925" s="284">
        <f>+A923+1</f>
        <v>6</v>
      </c>
      <c r="B925" s="284"/>
      <c r="C925" s="323" t="s">
        <v>1746</v>
      </c>
      <c r="D925" s="308" t="s">
        <v>93</v>
      </c>
      <c r="E925" s="309">
        <v>6</v>
      </c>
      <c r="F925" s="310"/>
      <c r="G925" s="311">
        <f t="shared" ref="G925" si="153">E925*F925</f>
        <v>0</v>
      </c>
    </row>
    <row r="926" spans="1:7" ht="15">
      <c r="A926" s="284"/>
      <c r="B926" s="284"/>
      <c r="C926" s="338"/>
      <c r="D926" s="308"/>
      <c r="E926" s="309"/>
      <c r="F926" s="310"/>
      <c r="G926" s="311"/>
    </row>
    <row r="927" spans="1:7" ht="15">
      <c r="A927" s="284">
        <f>+A925+1</f>
        <v>7</v>
      </c>
      <c r="B927" s="284"/>
      <c r="C927" s="323" t="s">
        <v>1747</v>
      </c>
      <c r="D927" s="308" t="s">
        <v>93</v>
      </c>
      <c r="E927" s="309">
        <v>2</v>
      </c>
      <c r="F927" s="310"/>
      <c r="G927" s="311">
        <f t="shared" ref="G927" si="154">E927*F927</f>
        <v>0</v>
      </c>
    </row>
    <row r="928" spans="1:7" ht="15">
      <c r="A928" s="284"/>
      <c r="B928" s="284"/>
      <c r="C928" s="338"/>
      <c r="D928" s="308"/>
      <c r="E928" s="309"/>
      <c r="F928" s="310"/>
      <c r="G928" s="311"/>
    </row>
    <row r="929" spans="1:7" ht="25.5">
      <c r="A929" s="284">
        <f>+A927+1</f>
        <v>8</v>
      </c>
      <c r="B929" s="284"/>
      <c r="C929" s="323" t="s">
        <v>1748</v>
      </c>
      <c r="D929" s="308" t="s">
        <v>93</v>
      </c>
      <c r="E929" s="309">
        <v>1</v>
      </c>
      <c r="F929" s="310"/>
      <c r="G929" s="311">
        <f t="shared" ref="G929" si="155">E929*F929</f>
        <v>0</v>
      </c>
    </row>
    <row r="930" spans="1:7" ht="15">
      <c r="A930" s="284"/>
      <c r="B930" s="284"/>
      <c r="C930" s="338"/>
      <c r="D930" s="308"/>
      <c r="E930" s="309"/>
      <c r="F930" s="310"/>
      <c r="G930" s="311"/>
    </row>
    <row r="931" spans="1:7" ht="15">
      <c r="A931" s="284">
        <f>+A929+1</f>
        <v>9</v>
      </c>
      <c r="B931" s="284"/>
      <c r="C931" s="323" t="s">
        <v>1749</v>
      </c>
      <c r="D931" s="308" t="s">
        <v>93</v>
      </c>
      <c r="E931" s="309">
        <v>1</v>
      </c>
      <c r="F931" s="310"/>
      <c r="G931" s="311">
        <f t="shared" ref="G931" si="156">E931*F931</f>
        <v>0</v>
      </c>
    </row>
    <row r="932" spans="1:7" ht="15">
      <c r="A932" s="284"/>
      <c r="B932" s="284"/>
      <c r="C932" s="338"/>
      <c r="D932" s="308"/>
      <c r="E932" s="309"/>
      <c r="F932" s="310"/>
      <c r="G932" s="311"/>
    </row>
    <row r="933" spans="1:7" ht="15">
      <c r="A933" s="284">
        <f>+A931+1</f>
        <v>10</v>
      </c>
      <c r="B933" s="284"/>
      <c r="C933" s="323" t="s">
        <v>1750</v>
      </c>
      <c r="D933" s="308" t="s">
        <v>93</v>
      </c>
      <c r="E933" s="309">
        <v>3</v>
      </c>
      <c r="F933" s="310"/>
      <c r="G933" s="311">
        <f t="shared" ref="G933" si="157">E933*F933</f>
        <v>0</v>
      </c>
    </row>
    <row r="934" spans="1:7" ht="15">
      <c r="A934" s="284"/>
      <c r="B934" s="284"/>
      <c r="C934" s="338"/>
      <c r="D934" s="308"/>
      <c r="E934" s="309"/>
      <c r="F934" s="310"/>
      <c r="G934" s="311"/>
    </row>
    <row r="935" spans="1:7" ht="15.75" thickBot="1">
      <c r="A935" s="284"/>
      <c r="B935" s="284"/>
      <c r="C935" s="233" t="s">
        <v>1751</v>
      </c>
      <c r="D935" s="319"/>
      <c r="E935" s="320"/>
      <c r="F935" s="248"/>
      <c r="G935" s="249">
        <f>SUM(G912:G933)</f>
        <v>0</v>
      </c>
    </row>
    <row r="936" spans="1:7" ht="15.75" thickTop="1">
      <c r="A936" s="284"/>
      <c r="B936" s="284"/>
      <c r="C936" s="235"/>
      <c r="D936" s="331"/>
      <c r="E936" s="332"/>
      <c r="F936" s="237"/>
      <c r="G936" s="250"/>
    </row>
    <row r="937" spans="1:7" ht="15">
      <c r="A937" s="284"/>
      <c r="B937" s="284"/>
      <c r="C937" s="238" t="s">
        <v>1752</v>
      </c>
      <c r="D937" s="298"/>
      <c r="E937" s="298"/>
      <c r="F937" s="311"/>
      <c r="G937" s="321"/>
    </row>
    <row r="938" spans="1:7" ht="15">
      <c r="A938" s="284"/>
      <c r="B938" s="284"/>
      <c r="C938" s="238"/>
      <c r="D938" s="298"/>
      <c r="E938" s="298"/>
      <c r="F938" s="311"/>
      <c r="G938" s="321"/>
    </row>
    <row r="939" spans="1:7" ht="15">
      <c r="A939" s="284"/>
      <c r="B939" s="284"/>
      <c r="C939" s="244" t="s">
        <v>1732</v>
      </c>
      <c r="D939" s="298"/>
      <c r="E939" s="298"/>
      <c r="F939" s="311"/>
      <c r="G939" s="321"/>
    </row>
    <row r="940" spans="1:7" ht="15">
      <c r="A940" s="284"/>
      <c r="B940" s="284"/>
      <c r="C940" s="244"/>
      <c r="D940" s="298"/>
      <c r="E940" s="298"/>
      <c r="F940" s="311"/>
      <c r="G940" s="321"/>
    </row>
    <row r="941" spans="1:7" ht="80.25" customHeight="1">
      <c r="A941" s="284">
        <v>1</v>
      </c>
      <c r="B941" s="284"/>
      <c r="C941" s="246" t="s">
        <v>1753</v>
      </c>
      <c r="D941" s="308" t="s">
        <v>93</v>
      </c>
      <c r="E941" s="309">
        <v>1</v>
      </c>
      <c r="F941" s="310"/>
      <c r="G941" s="311">
        <f t="shared" ref="G941" si="158">E941*F941</f>
        <v>0</v>
      </c>
    </row>
    <row r="942" spans="1:7" ht="15">
      <c r="A942" s="284"/>
      <c r="B942" s="284"/>
      <c r="C942" s="244"/>
      <c r="D942" s="308"/>
      <c r="E942" s="309"/>
      <c r="F942" s="310"/>
      <c r="G942" s="311"/>
    </row>
    <row r="943" spans="1:7" ht="25.5">
      <c r="A943" s="284">
        <f>+A941+1</f>
        <v>2</v>
      </c>
      <c r="B943" s="284"/>
      <c r="C943" s="244" t="s">
        <v>1754</v>
      </c>
      <c r="D943" s="308" t="s">
        <v>93</v>
      </c>
      <c r="E943" s="309">
        <v>1</v>
      </c>
      <c r="F943" s="310"/>
      <c r="G943" s="311">
        <f t="shared" ref="G943" si="159">E943*F943</f>
        <v>0</v>
      </c>
    </row>
    <row r="944" spans="1:7" ht="15">
      <c r="A944" s="284"/>
      <c r="B944" s="284"/>
      <c r="C944" s="244"/>
      <c r="D944" s="308"/>
      <c r="E944" s="309"/>
      <c r="F944" s="310"/>
      <c r="G944" s="311"/>
    </row>
    <row r="945" spans="1:7" ht="25.5">
      <c r="A945" s="284">
        <f>+A943+1</f>
        <v>3</v>
      </c>
      <c r="B945" s="284"/>
      <c r="C945" s="279" t="s">
        <v>1755</v>
      </c>
      <c r="D945" s="308" t="s">
        <v>93</v>
      </c>
      <c r="E945" s="309">
        <v>1</v>
      </c>
      <c r="F945" s="310"/>
      <c r="G945" s="311">
        <f t="shared" ref="G945" si="160">E945*F945</f>
        <v>0</v>
      </c>
    </row>
    <row r="946" spans="1:7" ht="15">
      <c r="A946" s="284"/>
      <c r="B946" s="284"/>
      <c r="C946" s="244"/>
      <c r="D946" s="308"/>
      <c r="E946" s="309"/>
      <c r="F946" s="310"/>
      <c r="G946" s="311"/>
    </row>
    <row r="947" spans="1:7" ht="76.5">
      <c r="A947" s="284">
        <f>+A945+1</f>
        <v>4</v>
      </c>
      <c r="B947" s="284"/>
      <c r="C947" s="246" t="s">
        <v>3234</v>
      </c>
      <c r="D947" s="308" t="s">
        <v>93</v>
      </c>
      <c r="E947" s="309">
        <v>1</v>
      </c>
      <c r="F947" s="310"/>
      <c r="G947" s="311">
        <f t="shared" ref="G947" si="161">E947*F947</f>
        <v>0</v>
      </c>
    </row>
    <row r="948" spans="1:7" ht="15">
      <c r="A948" s="284"/>
      <c r="B948" s="284"/>
      <c r="C948" s="327"/>
      <c r="D948" s="308"/>
      <c r="E948" s="309"/>
      <c r="F948" s="310"/>
      <c r="G948" s="311"/>
    </row>
    <row r="949" spans="1:7" ht="15">
      <c r="A949" s="284">
        <f>+A947+1</f>
        <v>5</v>
      </c>
      <c r="B949" s="284"/>
      <c r="C949" s="244" t="s">
        <v>1756</v>
      </c>
      <c r="D949" s="308" t="s">
        <v>93</v>
      </c>
      <c r="E949" s="309">
        <v>2</v>
      </c>
      <c r="F949" s="310"/>
      <c r="G949" s="311">
        <f t="shared" ref="G949" si="162">E949*F949</f>
        <v>0</v>
      </c>
    </row>
    <row r="950" spans="1:7" ht="15">
      <c r="A950" s="284"/>
      <c r="B950" s="284"/>
      <c r="C950" s="244"/>
      <c r="D950" s="308"/>
      <c r="E950" s="309"/>
      <c r="F950" s="311"/>
      <c r="G950" s="311"/>
    </row>
    <row r="951" spans="1:7" ht="38.25">
      <c r="A951" s="284">
        <f>+A949+1</f>
        <v>6</v>
      </c>
      <c r="B951" s="284"/>
      <c r="C951" s="244" t="s">
        <v>1757</v>
      </c>
      <c r="D951" s="308" t="s">
        <v>93</v>
      </c>
      <c r="E951" s="309">
        <v>2</v>
      </c>
      <c r="F951" s="310"/>
      <c r="G951" s="311">
        <f t="shared" ref="G951" si="163">E951*F951</f>
        <v>0</v>
      </c>
    </row>
    <row r="952" spans="1:7" ht="16.5">
      <c r="A952" s="284"/>
      <c r="B952" s="284"/>
      <c r="C952" s="285"/>
      <c r="D952" s="286"/>
      <c r="E952" s="286"/>
      <c r="F952" s="287"/>
      <c r="G952" s="287"/>
    </row>
    <row r="953" spans="1:7" ht="51">
      <c r="A953" s="284">
        <f>+A951+1</f>
        <v>7</v>
      </c>
      <c r="B953" s="284"/>
      <c r="C953" s="243" t="s">
        <v>1758</v>
      </c>
      <c r="D953" s="308" t="s">
        <v>93</v>
      </c>
      <c r="E953" s="309">
        <v>10</v>
      </c>
      <c r="F953" s="310"/>
      <c r="G953" s="311">
        <f t="shared" ref="G953" si="164">E953*F953</f>
        <v>0</v>
      </c>
    </row>
    <row r="954" spans="1:7" ht="16.5">
      <c r="A954" s="284"/>
      <c r="B954" s="284"/>
      <c r="C954" s="285"/>
      <c r="D954" s="286"/>
      <c r="E954" s="286"/>
      <c r="F954" s="287"/>
      <c r="G954" s="287"/>
    </row>
    <row r="955" spans="1:7" ht="25.5">
      <c r="A955" s="284">
        <f>+A953+1</f>
        <v>8</v>
      </c>
      <c r="B955" s="284"/>
      <c r="C955" s="243" t="s">
        <v>3235</v>
      </c>
      <c r="D955" s="308" t="s">
        <v>93</v>
      </c>
      <c r="E955" s="309">
        <v>1</v>
      </c>
      <c r="F955" s="310"/>
      <c r="G955" s="311">
        <f t="shared" ref="G955" si="165">E955*F955</f>
        <v>0</v>
      </c>
    </row>
    <row r="956" spans="1:7" ht="16.5">
      <c r="A956" s="284"/>
      <c r="B956" s="284"/>
      <c r="C956" s="285"/>
      <c r="D956" s="286"/>
      <c r="E956" s="286"/>
      <c r="F956" s="287"/>
      <c r="G956" s="287"/>
    </row>
    <row r="957" spans="1:7" ht="51">
      <c r="A957" s="284">
        <f>+A955+1</f>
        <v>9</v>
      </c>
      <c r="B957" s="284"/>
      <c r="C957" s="243" t="s">
        <v>1759</v>
      </c>
      <c r="D957" s="308" t="s">
        <v>93</v>
      </c>
      <c r="E957" s="309">
        <v>1</v>
      </c>
      <c r="F957" s="310"/>
      <c r="G957" s="311">
        <f t="shared" ref="G957" si="166">E957*F957</f>
        <v>0</v>
      </c>
    </row>
    <row r="958" spans="1:7" ht="25.5">
      <c r="A958" s="284"/>
      <c r="B958" s="284"/>
      <c r="C958" s="247" t="s">
        <v>1458</v>
      </c>
      <c r="D958" s="308"/>
      <c r="E958" s="309"/>
      <c r="F958" s="310"/>
      <c r="G958" s="311"/>
    </row>
    <row r="959" spans="1:7" ht="16.5">
      <c r="A959" s="284"/>
      <c r="B959" s="284"/>
      <c r="C959" s="285"/>
      <c r="D959" s="286"/>
      <c r="E959" s="286"/>
      <c r="F959" s="287"/>
      <c r="G959" s="287"/>
    </row>
    <row r="960" spans="1:7" ht="15">
      <c r="A960" s="284">
        <f>+A957+1</f>
        <v>10</v>
      </c>
      <c r="B960" s="284"/>
      <c r="C960" s="244" t="s">
        <v>1760</v>
      </c>
      <c r="D960" s="308" t="s">
        <v>93</v>
      </c>
      <c r="E960" s="309">
        <v>1</v>
      </c>
      <c r="F960" s="310"/>
      <c r="G960" s="311">
        <f t="shared" ref="G960" si="167">E960*F960</f>
        <v>0</v>
      </c>
    </row>
    <row r="961" spans="1:7" ht="15">
      <c r="A961" s="284"/>
      <c r="B961" s="284"/>
      <c r="C961" s="244"/>
      <c r="D961" s="308"/>
      <c r="E961" s="309"/>
      <c r="F961" s="310"/>
      <c r="G961" s="311"/>
    </row>
    <row r="962" spans="1:7" ht="25.5">
      <c r="A962" s="284">
        <f>+A960+1</f>
        <v>11</v>
      </c>
      <c r="B962" s="284"/>
      <c r="C962" s="244" t="s">
        <v>1761</v>
      </c>
      <c r="D962" s="308" t="s">
        <v>93</v>
      </c>
      <c r="E962" s="309">
        <v>2</v>
      </c>
      <c r="F962" s="310"/>
      <c r="G962" s="311">
        <f t="shared" ref="G962" si="168">E962*F962</f>
        <v>0</v>
      </c>
    </row>
    <row r="963" spans="1:7" ht="15">
      <c r="A963" s="284"/>
      <c r="B963" s="284"/>
      <c r="C963" s="244"/>
      <c r="D963" s="308"/>
      <c r="E963" s="309"/>
      <c r="F963" s="311"/>
      <c r="G963" s="311"/>
    </row>
    <row r="964" spans="1:7" ht="15">
      <c r="A964" s="284">
        <f>+A962+1</f>
        <v>12</v>
      </c>
      <c r="B964" s="284"/>
      <c r="C964" s="244" t="s">
        <v>1762</v>
      </c>
      <c r="D964" s="308" t="s">
        <v>93</v>
      </c>
      <c r="E964" s="309">
        <v>1</v>
      </c>
      <c r="F964" s="310"/>
      <c r="G964" s="311">
        <f t="shared" ref="G964" si="169">E964*F964</f>
        <v>0</v>
      </c>
    </row>
    <row r="965" spans="1:7" ht="15">
      <c r="A965" s="284"/>
      <c r="B965" s="284"/>
      <c r="C965" s="244"/>
      <c r="D965" s="308"/>
      <c r="E965" s="309"/>
      <c r="F965" s="311"/>
      <c r="G965" s="311"/>
    </row>
    <row r="966" spans="1:7" ht="15">
      <c r="A966" s="284">
        <f>+A964+1</f>
        <v>13</v>
      </c>
      <c r="B966" s="284"/>
      <c r="C966" s="244" t="s">
        <v>1763</v>
      </c>
      <c r="D966" s="308" t="s">
        <v>93</v>
      </c>
      <c r="E966" s="309">
        <v>10</v>
      </c>
      <c r="F966" s="310"/>
      <c r="G966" s="311">
        <f t="shared" ref="G966" si="170">E966*F966</f>
        <v>0</v>
      </c>
    </row>
    <row r="967" spans="1:7" ht="15">
      <c r="A967" s="284"/>
      <c r="B967" s="284"/>
      <c r="C967" s="244"/>
      <c r="D967" s="308"/>
      <c r="E967" s="309"/>
      <c r="F967" s="311"/>
      <c r="G967" s="311"/>
    </row>
    <row r="968" spans="1:7" ht="15">
      <c r="A968" s="284">
        <f>+A966+1</f>
        <v>14</v>
      </c>
      <c r="B968" s="284"/>
      <c r="C968" s="253" t="s">
        <v>1764</v>
      </c>
      <c r="D968" s="308" t="s">
        <v>1054</v>
      </c>
      <c r="E968" s="309">
        <v>30</v>
      </c>
      <c r="F968" s="311"/>
      <c r="G968" s="311">
        <f t="shared" ref="G968" si="171">E968*F968</f>
        <v>0</v>
      </c>
    </row>
    <row r="969" spans="1:7" ht="15">
      <c r="A969" s="284"/>
      <c r="B969" s="284"/>
      <c r="C969" s="244"/>
      <c r="D969" s="308"/>
      <c r="E969" s="309"/>
      <c r="F969" s="311"/>
      <c r="G969" s="311"/>
    </row>
    <row r="970" spans="1:7" ht="15">
      <c r="A970" s="284">
        <f>+A968+1</f>
        <v>15</v>
      </c>
      <c r="B970" s="284"/>
      <c r="C970" s="323" t="s">
        <v>1765</v>
      </c>
      <c r="D970" s="308" t="s">
        <v>1054</v>
      </c>
      <c r="E970" s="309">
        <v>400</v>
      </c>
      <c r="F970" s="311"/>
      <c r="G970" s="311">
        <f t="shared" ref="G970" si="172">E970*F970</f>
        <v>0</v>
      </c>
    </row>
    <row r="971" spans="1:7" ht="15">
      <c r="A971" s="284"/>
      <c r="B971" s="284"/>
      <c r="C971" s="244"/>
      <c r="D971" s="308"/>
      <c r="E971" s="309"/>
      <c r="F971" s="310"/>
      <c r="G971" s="311"/>
    </row>
    <row r="972" spans="1:7" ht="25.5">
      <c r="A972" s="284">
        <f>+A970+1</f>
        <v>16</v>
      </c>
      <c r="B972" s="284"/>
      <c r="C972" s="323" t="s">
        <v>1766</v>
      </c>
      <c r="D972" s="308" t="s">
        <v>1054</v>
      </c>
      <c r="E972" s="309">
        <v>30</v>
      </c>
      <c r="F972" s="310"/>
      <c r="G972" s="311">
        <f t="shared" ref="G972" si="173">E972*F972</f>
        <v>0</v>
      </c>
    </row>
    <row r="973" spans="1:7" ht="15">
      <c r="A973" s="284"/>
      <c r="B973" s="284"/>
      <c r="C973" s="244"/>
      <c r="D973" s="308"/>
      <c r="E973" s="309"/>
      <c r="F973" s="310"/>
      <c r="G973" s="311"/>
    </row>
    <row r="974" spans="1:7" ht="15">
      <c r="A974" s="284">
        <f>+A972+1</f>
        <v>17</v>
      </c>
      <c r="B974" s="284"/>
      <c r="C974" s="244" t="s">
        <v>1767</v>
      </c>
      <c r="D974" s="308" t="s">
        <v>1054</v>
      </c>
      <c r="E974" s="309">
        <v>200</v>
      </c>
      <c r="F974" s="310"/>
      <c r="G974" s="311">
        <f t="shared" ref="G974" si="174">E974*F974</f>
        <v>0</v>
      </c>
    </row>
    <row r="975" spans="1:7" ht="15">
      <c r="A975" s="284"/>
      <c r="B975" s="284"/>
      <c r="C975" s="323"/>
      <c r="D975" s="308"/>
      <c r="E975" s="309"/>
      <c r="F975" s="310"/>
      <c r="G975" s="311"/>
    </row>
    <row r="976" spans="1:7" ht="15">
      <c r="A976" s="284">
        <f>+A974+1</f>
        <v>18</v>
      </c>
      <c r="B976" s="284"/>
      <c r="C976" s="338" t="s">
        <v>1551</v>
      </c>
      <c r="D976" s="308" t="s">
        <v>30</v>
      </c>
      <c r="E976" s="309">
        <v>1</v>
      </c>
      <c r="F976" s="310"/>
      <c r="G976" s="311">
        <f t="shared" ref="G976" si="175">E976*F976</f>
        <v>0</v>
      </c>
    </row>
    <row r="977" spans="1:7" ht="15">
      <c r="A977" s="284"/>
      <c r="B977" s="284"/>
      <c r="C977" s="338"/>
      <c r="D977" s="308"/>
      <c r="E977" s="309"/>
      <c r="F977" s="310"/>
      <c r="G977" s="311"/>
    </row>
    <row r="978" spans="1:7" ht="15.75" thickBot="1">
      <c r="A978" s="284"/>
      <c r="B978" s="284"/>
      <c r="C978" s="233" t="s">
        <v>1768</v>
      </c>
      <c r="D978" s="319"/>
      <c r="E978" s="320"/>
      <c r="F978" s="248"/>
      <c r="G978" s="249">
        <f>SUM(G938:G976)</f>
        <v>0</v>
      </c>
    </row>
    <row r="979" spans="1:7" ht="15.75" thickTop="1">
      <c r="A979" s="284"/>
      <c r="B979" s="284"/>
      <c r="C979" s="235"/>
      <c r="D979" s="331"/>
      <c r="E979" s="332"/>
      <c r="F979" s="237"/>
      <c r="G979" s="250"/>
    </row>
    <row r="980" spans="1:7" ht="15">
      <c r="A980" s="284"/>
      <c r="B980" s="284"/>
      <c r="C980" s="238" t="s">
        <v>1769</v>
      </c>
      <c r="D980" s="298"/>
      <c r="E980" s="298"/>
      <c r="F980" s="311"/>
      <c r="G980" s="321"/>
    </row>
    <row r="981" spans="1:7" ht="15">
      <c r="A981" s="284"/>
      <c r="B981" s="284"/>
      <c r="C981" s="238"/>
      <c r="D981" s="298"/>
      <c r="E981" s="298"/>
      <c r="F981" s="311"/>
      <c r="G981" s="321"/>
    </row>
    <row r="982" spans="1:7" ht="15">
      <c r="A982" s="284"/>
      <c r="B982" s="284"/>
      <c r="C982" s="244" t="s">
        <v>1770</v>
      </c>
      <c r="D982" s="298"/>
      <c r="E982" s="298"/>
      <c r="F982" s="311"/>
      <c r="G982" s="321"/>
    </row>
    <row r="983" spans="1:7" ht="15">
      <c r="A983" s="284"/>
      <c r="B983" s="284"/>
      <c r="C983" s="244"/>
      <c r="D983" s="298"/>
      <c r="E983" s="298"/>
      <c r="F983" s="311"/>
      <c r="G983" s="321"/>
    </row>
    <row r="984" spans="1:7" ht="15">
      <c r="A984" s="284"/>
      <c r="B984" s="284"/>
      <c r="C984" s="244" t="s">
        <v>1771</v>
      </c>
      <c r="D984" s="308"/>
      <c r="E984" s="309"/>
      <c r="F984" s="311"/>
      <c r="G984" s="311"/>
    </row>
    <row r="985" spans="1:7" ht="15">
      <c r="A985" s="284"/>
      <c r="B985" s="284"/>
      <c r="C985" s="244"/>
      <c r="D985" s="308"/>
      <c r="E985" s="309"/>
      <c r="F985" s="311"/>
      <c r="G985" s="311"/>
    </row>
    <row r="986" spans="1:7" ht="25.5">
      <c r="A986" s="284">
        <f>+A982+1</f>
        <v>1</v>
      </c>
      <c r="B986" s="284"/>
      <c r="C986" s="243" t="s">
        <v>1772</v>
      </c>
      <c r="D986" s="308" t="s">
        <v>93</v>
      </c>
      <c r="E986" s="309">
        <v>1</v>
      </c>
      <c r="F986" s="310"/>
      <c r="G986" s="311">
        <f t="shared" ref="G986" si="176">E986*F986</f>
        <v>0</v>
      </c>
    </row>
    <row r="987" spans="1:7" ht="15">
      <c r="A987" s="284"/>
      <c r="B987" s="284"/>
      <c r="C987" s="244" t="s">
        <v>1773</v>
      </c>
      <c r="D987" s="308"/>
      <c r="E987" s="298"/>
      <c r="F987" s="310"/>
      <c r="G987" s="321"/>
    </row>
    <row r="988" spans="1:7" ht="15">
      <c r="A988" s="284"/>
      <c r="B988" s="284"/>
      <c r="C988" s="244"/>
      <c r="D988" s="308"/>
      <c r="E988" s="298"/>
      <c r="F988" s="310"/>
      <c r="G988" s="321"/>
    </row>
    <row r="989" spans="1:7" ht="15">
      <c r="A989" s="284"/>
      <c r="B989" s="284"/>
      <c r="C989" s="244" t="s">
        <v>1774</v>
      </c>
      <c r="D989" s="308"/>
      <c r="E989" s="309"/>
      <c r="F989" s="310"/>
      <c r="G989" s="311"/>
    </row>
    <row r="990" spans="1:7" ht="15">
      <c r="A990" s="284">
        <f>+A986+1</f>
        <v>2</v>
      </c>
      <c r="B990" s="284"/>
      <c r="C990" s="243" t="s">
        <v>1775</v>
      </c>
      <c r="D990" s="308" t="s">
        <v>30</v>
      </c>
      <c r="E990" s="309">
        <v>1</v>
      </c>
      <c r="F990" s="310"/>
      <c r="G990" s="311">
        <f t="shared" ref="G990" si="177">E990*F990</f>
        <v>0</v>
      </c>
    </row>
    <row r="991" spans="1:7" ht="15">
      <c r="A991" s="284"/>
      <c r="B991" s="284"/>
      <c r="C991" s="243"/>
      <c r="D991" s="308"/>
      <c r="E991" s="309"/>
      <c r="F991" s="310"/>
      <c r="G991" s="311"/>
    </row>
    <row r="992" spans="1:7" ht="25.5">
      <c r="A992" s="284">
        <f>+A990+1</f>
        <v>3</v>
      </c>
      <c r="B992" s="284"/>
      <c r="C992" s="243" t="s">
        <v>1776</v>
      </c>
      <c r="D992" s="308" t="s">
        <v>30</v>
      </c>
      <c r="E992" s="309">
        <v>1</v>
      </c>
      <c r="F992" s="310"/>
      <c r="G992" s="311">
        <f t="shared" ref="G992" si="178">E992*F992</f>
        <v>0</v>
      </c>
    </row>
    <row r="993" spans="1:7" ht="15">
      <c r="A993" s="284"/>
      <c r="B993" s="284"/>
      <c r="C993" s="244"/>
      <c r="D993" s="308"/>
      <c r="E993" s="309"/>
      <c r="F993" s="310"/>
      <c r="G993" s="311"/>
    </row>
    <row r="994" spans="1:7" ht="15">
      <c r="A994" s="284"/>
      <c r="B994" s="284"/>
      <c r="C994" s="244" t="s">
        <v>1777</v>
      </c>
      <c r="D994" s="308"/>
      <c r="E994" s="309"/>
      <c r="F994" s="310"/>
      <c r="G994" s="311"/>
    </row>
    <row r="995" spans="1:7" ht="15">
      <c r="A995" s="284">
        <f>+A992+1</f>
        <v>4</v>
      </c>
      <c r="B995" s="284"/>
      <c r="C995" s="323" t="s">
        <v>1778</v>
      </c>
      <c r="D995" s="308" t="s">
        <v>30</v>
      </c>
      <c r="E995" s="309">
        <v>1</v>
      </c>
      <c r="F995" s="310"/>
      <c r="G995" s="311">
        <f t="shared" ref="G995" si="179">E995*F995</f>
        <v>0</v>
      </c>
    </row>
    <row r="996" spans="1:7" ht="15">
      <c r="A996" s="284"/>
      <c r="B996" s="284"/>
      <c r="C996" s="323"/>
      <c r="D996" s="308"/>
      <c r="E996" s="309"/>
      <c r="F996" s="310"/>
      <c r="G996" s="311"/>
    </row>
    <row r="997" spans="1:7" ht="15">
      <c r="A997" s="284">
        <f>+A995+1</f>
        <v>5</v>
      </c>
      <c r="B997" s="284"/>
      <c r="C997" s="323" t="s">
        <v>1779</v>
      </c>
      <c r="D997" s="308" t="s">
        <v>1054</v>
      </c>
      <c r="E997" s="309">
        <v>500</v>
      </c>
      <c r="F997" s="310"/>
      <c r="G997" s="311">
        <f t="shared" ref="G997" si="180">E997*F997</f>
        <v>0</v>
      </c>
    </row>
    <row r="998" spans="1:7" ht="15">
      <c r="A998" s="284"/>
      <c r="B998" s="284"/>
      <c r="C998" s="323"/>
      <c r="D998" s="308"/>
      <c r="E998" s="309"/>
      <c r="F998" s="310"/>
      <c r="G998" s="311"/>
    </row>
    <row r="999" spans="1:7" ht="15">
      <c r="A999" s="284">
        <f>+A997+1</f>
        <v>6</v>
      </c>
      <c r="B999" s="284"/>
      <c r="C999" s="323" t="s">
        <v>1723</v>
      </c>
      <c r="D999" s="308" t="s">
        <v>1054</v>
      </c>
      <c r="E999" s="309">
        <v>400</v>
      </c>
      <c r="F999" s="310"/>
      <c r="G999" s="311">
        <f t="shared" ref="G999" si="181">E999*F999</f>
        <v>0</v>
      </c>
    </row>
    <row r="1000" spans="1:7" ht="15">
      <c r="A1000" s="284"/>
      <c r="B1000" s="284"/>
      <c r="C1000" s="323"/>
      <c r="D1000" s="308"/>
      <c r="E1000" s="309"/>
      <c r="F1000" s="310"/>
      <c r="G1000" s="311"/>
    </row>
    <row r="1001" spans="1:7" ht="25.5">
      <c r="A1001" s="284">
        <f>+A999+1</f>
        <v>7</v>
      </c>
      <c r="B1001" s="284"/>
      <c r="C1001" s="244" t="s">
        <v>1780</v>
      </c>
      <c r="D1001" s="308" t="s">
        <v>30</v>
      </c>
      <c r="E1001" s="309">
        <v>1</v>
      </c>
      <c r="F1001" s="310"/>
      <c r="G1001" s="311">
        <f t="shared" ref="G1001" si="182">E1001*F1001</f>
        <v>0</v>
      </c>
    </row>
    <row r="1002" spans="1:7" ht="15">
      <c r="A1002" s="284"/>
      <c r="B1002" s="284"/>
      <c r="C1002" s="338"/>
      <c r="D1002" s="308"/>
      <c r="E1002" s="309"/>
      <c r="F1002" s="310"/>
      <c r="G1002" s="311"/>
    </row>
    <row r="1003" spans="1:7" ht="15">
      <c r="A1003" s="284"/>
      <c r="B1003" s="284"/>
      <c r="C1003" s="244" t="s">
        <v>1781</v>
      </c>
      <c r="D1003" s="308"/>
      <c r="E1003" s="309"/>
      <c r="F1003" s="311"/>
      <c r="G1003" s="311"/>
    </row>
    <row r="1004" spans="1:7" ht="15">
      <c r="A1004" s="284"/>
      <c r="B1004" s="284"/>
      <c r="C1004" s="244"/>
      <c r="D1004" s="308"/>
      <c r="E1004" s="309"/>
      <c r="F1004" s="311"/>
      <c r="G1004" s="311"/>
    </row>
    <row r="1005" spans="1:7" ht="15">
      <c r="A1005" s="284"/>
      <c r="B1005" s="284"/>
      <c r="C1005" s="241" t="s">
        <v>1782</v>
      </c>
      <c r="D1005" s="308"/>
      <c r="E1005" s="309"/>
      <c r="F1005" s="311"/>
      <c r="G1005" s="311"/>
    </row>
    <row r="1006" spans="1:7" ht="63.75">
      <c r="A1006" s="284">
        <f>+A1001+1</f>
        <v>8</v>
      </c>
      <c r="B1006" s="284"/>
      <c r="C1006" s="243" t="s">
        <v>1783</v>
      </c>
      <c r="D1006" s="308" t="s">
        <v>93</v>
      </c>
      <c r="E1006" s="309">
        <v>1</v>
      </c>
      <c r="F1006" s="310"/>
      <c r="G1006" s="311">
        <f t="shared" ref="G1006" si="183">E1006*F1006</f>
        <v>0</v>
      </c>
    </row>
    <row r="1007" spans="1:7" ht="15">
      <c r="A1007" s="284"/>
      <c r="B1007" s="284" t="s">
        <v>1311</v>
      </c>
      <c r="C1007" s="244" t="s">
        <v>1784</v>
      </c>
      <c r="D1007" s="308"/>
      <c r="E1007" s="298"/>
      <c r="F1007" s="310"/>
      <c r="G1007" s="321"/>
    </row>
    <row r="1008" spans="1:7" ht="15">
      <c r="A1008" s="284"/>
      <c r="B1008" s="284" t="s">
        <v>1313</v>
      </c>
      <c r="C1008" s="244" t="s">
        <v>1785</v>
      </c>
      <c r="D1008" s="308"/>
      <c r="E1008" s="309"/>
      <c r="F1008" s="310"/>
      <c r="G1008" s="311"/>
    </row>
    <row r="1009" spans="1:7" ht="15">
      <c r="A1009" s="284"/>
      <c r="B1009" s="284" t="s">
        <v>458</v>
      </c>
      <c r="C1009" s="244" t="s">
        <v>1786</v>
      </c>
      <c r="D1009" s="308"/>
      <c r="E1009" s="309"/>
      <c r="F1009" s="310"/>
      <c r="G1009" s="311"/>
    </row>
    <row r="1010" spans="1:7" ht="15">
      <c r="A1010" s="284"/>
      <c r="B1010" s="284" t="s">
        <v>1379</v>
      </c>
      <c r="C1010" s="244" t="s">
        <v>1787</v>
      </c>
      <c r="D1010" s="308"/>
      <c r="E1010" s="309"/>
      <c r="F1010" s="310"/>
      <c r="G1010" s="311"/>
    </row>
    <row r="1011" spans="1:7" ht="15">
      <c r="A1011" s="284"/>
      <c r="B1011" s="284"/>
      <c r="C1011" s="338" t="s">
        <v>1788</v>
      </c>
      <c r="D1011" s="308"/>
      <c r="E1011" s="309"/>
      <c r="F1011" s="310"/>
      <c r="G1011" s="311"/>
    </row>
    <row r="1012" spans="1:7" ht="15">
      <c r="A1012" s="284"/>
      <c r="B1012" s="284"/>
      <c r="C1012" s="338"/>
      <c r="D1012" s="308"/>
      <c r="E1012" s="309"/>
      <c r="F1012" s="310"/>
      <c r="G1012" s="311"/>
    </row>
    <row r="1013" spans="1:7" ht="15">
      <c r="A1013" s="284">
        <f>+A1006+1</f>
        <v>9</v>
      </c>
      <c r="B1013" s="284"/>
      <c r="C1013" s="243" t="s">
        <v>1789</v>
      </c>
      <c r="D1013" s="308" t="s">
        <v>93</v>
      </c>
      <c r="E1013" s="309">
        <v>1</v>
      </c>
      <c r="F1013" s="310"/>
      <c r="G1013" s="311">
        <f t="shared" ref="G1013" si="184">E1013*F1013</f>
        <v>0</v>
      </c>
    </row>
    <row r="1014" spans="1:7" ht="15">
      <c r="A1014" s="284"/>
      <c r="B1014" s="284"/>
      <c r="C1014" s="338" t="s">
        <v>1790</v>
      </c>
      <c r="D1014" s="308"/>
      <c r="E1014" s="309"/>
      <c r="F1014" s="310"/>
      <c r="G1014" s="311"/>
    </row>
    <row r="1015" spans="1:7" ht="15">
      <c r="A1015" s="284"/>
      <c r="B1015" s="284"/>
      <c r="C1015" s="338"/>
      <c r="D1015" s="308"/>
      <c r="E1015" s="309"/>
      <c r="F1015" s="310"/>
      <c r="G1015" s="311"/>
    </row>
    <row r="1016" spans="1:7" ht="15">
      <c r="A1016" s="284">
        <f>+A1013+1</f>
        <v>10</v>
      </c>
      <c r="B1016" s="284"/>
      <c r="C1016" s="243" t="s">
        <v>1791</v>
      </c>
      <c r="D1016" s="308" t="s">
        <v>93</v>
      </c>
      <c r="E1016" s="309">
        <v>1</v>
      </c>
      <c r="F1016" s="310"/>
      <c r="G1016" s="311">
        <f t="shared" ref="G1016" si="185">E1016*F1016</f>
        <v>0</v>
      </c>
    </row>
    <row r="1017" spans="1:7" ht="15">
      <c r="A1017" s="284"/>
      <c r="B1017" s="284"/>
      <c r="C1017" s="338" t="s">
        <v>1792</v>
      </c>
      <c r="D1017" s="308"/>
      <c r="E1017" s="309"/>
      <c r="F1017" s="310"/>
      <c r="G1017" s="311"/>
    </row>
    <row r="1018" spans="1:7" ht="15">
      <c r="A1018" s="284"/>
      <c r="B1018" s="284"/>
      <c r="C1018" s="338"/>
      <c r="D1018" s="308"/>
      <c r="E1018" s="309"/>
      <c r="F1018" s="310"/>
      <c r="G1018" s="311"/>
    </row>
    <row r="1019" spans="1:7" ht="15">
      <c r="A1019" s="284">
        <f>+A1016+1</f>
        <v>11</v>
      </c>
      <c r="B1019" s="284"/>
      <c r="C1019" s="243" t="s">
        <v>1793</v>
      </c>
      <c r="D1019" s="308" t="s">
        <v>93</v>
      </c>
      <c r="E1019" s="309">
        <v>1</v>
      </c>
      <c r="F1019" s="310"/>
      <c r="G1019" s="311">
        <f t="shared" ref="G1019" si="186">E1019*F1019</f>
        <v>0</v>
      </c>
    </row>
    <row r="1020" spans="1:7" ht="15">
      <c r="A1020" s="284"/>
      <c r="B1020" s="284"/>
      <c r="C1020" s="338" t="s">
        <v>1794</v>
      </c>
      <c r="D1020" s="308"/>
      <c r="E1020" s="309"/>
      <c r="F1020" s="310"/>
      <c r="G1020" s="311"/>
    </row>
    <row r="1021" spans="1:7" ht="15">
      <c r="A1021" s="284"/>
      <c r="B1021" s="284"/>
      <c r="C1021" s="338"/>
      <c r="D1021" s="308"/>
      <c r="E1021" s="309"/>
      <c r="F1021" s="310"/>
      <c r="G1021" s="311"/>
    </row>
    <row r="1022" spans="1:7" ht="114.75">
      <c r="A1022" s="284">
        <f>+A1019+1</f>
        <v>12</v>
      </c>
      <c r="B1022" s="284"/>
      <c r="C1022" s="246" t="s">
        <v>1795</v>
      </c>
      <c r="D1022" s="308" t="s">
        <v>93</v>
      </c>
      <c r="E1022" s="309">
        <v>1</v>
      </c>
      <c r="F1022" s="310"/>
      <c r="G1022" s="311">
        <f t="shared" ref="G1022" si="187">E1022*F1022</f>
        <v>0</v>
      </c>
    </row>
    <row r="1023" spans="1:7" ht="15">
      <c r="A1023" s="284"/>
      <c r="B1023" s="284"/>
      <c r="C1023" s="338" t="s">
        <v>1796</v>
      </c>
      <c r="D1023" s="308"/>
      <c r="E1023" s="309"/>
      <c r="F1023" s="310"/>
      <c r="G1023" s="311"/>
    </row>
    <row r="1024" spans="1:7" ht="15">
      <c r="A1024" s="284"/>
      <c r="B1024" s="284"/>
      <c r="C1024" s="338"/>
      <c r="D1024" s="308"/>
      <c r="E1024" s="309"/>
      <c r="F1024" s="310"/>
      <c r="G1024" s="311"/>
    </row>
    <row r="1025" spans="1:7" ht="25.5">
      <c r="A1025" s="284">
        <f>+A1022+1</f>
        <v>13</v>
      </c>
      <c r="B1025" s="284"/>
      <c r="C1025" s="243" t="s">
        <v>1797</v>
      </c>
      <c r="D1025" s="308" t="s">
        <v>93</v>
      </c>
      <c r="E1025" s="309">
        <v>1</v>
      </c>
      <c r="F1025" s="310"/>
      <c r="G1025" s="311">
        <f t="shared" ref="G1025" si="188">E1025*F1025</f>
        <v>0</v>
      </c>
    </row>
    <row r="1026" spans="1:7" ht="15">
      <c r="A1026" s="284"/>
      <c r="B1026" s="284"/>
      <c r="C1026" s="338" t="s">
        <v>1798</v>
      </c>
      <c r="D1026" s="308"/>
      <c r="E1026" s="309"/>
      <c r="F1026" s="310"/>
      <c r="G1026" s="311"/>
    </row>
    <row r="1027" spans="1:7" ht="15">
      <c r="A1027" s="284"/>
      <c r="B1027" s="284"/>
      <c r="C1027" s="338"/>
      <c r="D1027" s="308"/>
      <c r="E1027" s="309"/>
      <c r="F1027" s="310"/>
      <c r="G1027" s="311"/>
    </row>
    <row r="1028" spans="1:7" ht="15">
      <c r="A1028" s="284"/>
      <c r="B1028" s="284"/>
      <c r="C1028" s="339" t="s">
        <v>1799</v>
      </c>
      <c r="D1028" s="308"/>
      <c r="E1028" s="309"/>
      <c r="F1028" s="310"/>
      <c r="G1028" s="311"/>
    </row>
    <row r="1029" spans="1:7" ht="15">
      <c r="A1029" s="284"/>
      <c r="B1029" s="284"/>
      <c r="C1029" s="338"/>
      <c r="D1029" s="308"/>
      <c r="E1029" s="309"/>
      <c r="F1029" s="310"/>
      <c r="G1029" s="311"/>
    </row>
    <row r="1030" spans="1:7" ht="15">
      <c r="A1030" s="284">
        <f>+A1025+1</f>
        <v>14</v>
      </c>
      <c r="B1030" s="284"/>
      <c r="C1030" s="243" t="s">
        <v>1800</v>
      </c>
      <c r="D1030" s="308" t="s">
        <v>93</v>
      </c>
      <c r="E1030" s="309">
        <v>1</v>
      </c>
      <c r="F1030" s="310"/>
      <c r="G1030" s="311">
        <f t="shared" ref="G1030" si="189">E1030*F1030</f>
        <v>0</v>
      </c>
    </row>
    <row r="1031" spans="1:7" ht="15">
      <c r="A1031" s="284"/>
      <c r="B1031" s="284" t="s">
        <v>1311</v>
      </c>
      <c r="C1031" s="340" t="s">
        <v>1801</v>
      </c>
      <c r="D1031" s="308"/>
      <c r="E1031" s="309"/>
      <c r="F1031" s="310"/>
      <c r="G1031" s="311"/>
    </row>
    <row r="1032" spans="1:7" ht="15">
      <c r="A1032" s="284"/>
      <c r="B1032" s="284" t="s">
        <v>1313</v>
      </c>
      <c r="C1032" s="340" t="s">
        <v>1802</v>
      </c>
      <c r="D1032" s="308"/>
      <c r="E1032" s="309"/>
      <c r="F1032" s="310"/>
      <c r="G1032" s="311"/>
    </row>
    <row r="1033" spans="1:7" ht="25.5">
      <c r="A1033" s="284"/>
      <c r="B1033" s="284" t="s">
        <v>458</v>
      </c>
      <c r="C1033" s="340" t="s">
        <v>1803</v>
      </c>
      <c r="D1033" s="308"/>
      <c r="E1033" s="309"/>
      <c r="F1033" s="310"/>
      <c r="G1033" s="311"/>
    </row>
    <row r="1034" spans="1:7" ht="15">
      <c r="A1034" s="284"/>
      <c r="B1034" s="284" t="s">
        <v>1379</v>
      </c>
      <c r="C1034" s="340" t="s">
        <v>1804</v>
      </c>
      <c r="D1034" s="308"/>
      <c r="E1034" s="309"/>
      <c r="F1034" s="310"/>
      <c r="G1034" s="311"/>
    </row>
    <row r="1035" spans="1:7" ht="15">
      <c r="A1035" s="284"/>
      <c r="B1035" s="284" t="s">
        <v>1381</v>
      </c>
      <c r="C1035" s="340" t="s">
        <v>1805</v>
      </c>
      <c r="D1035" s="308"/>
      <c r="E1035" s="309"/>
      <c r="F1035" s="310"/>
      <c r="G1035" s="311"/>
    </row>
    <row r="1036" spans="1:7" ht="15">
      <c r="A1036" s="284"/>
      <c r="B1036" s="284" t="s">
        <v>1569</v>
      </c>
      <c r="C1036" s="340" t="s">
        <v>1806</v>
      </c>
      <c r="D1036" s="308"/>
      <c r="E1036" s="309"/>
      <c r="F1036" s="310"/>
      <c r="G1036" s="311"/>
    </row>
    <row r="1037" spans="1:7" ht="15">
      <c r="A1037" s="284"/>
      <c r="B1037" s="284" t="s">
        <v>1571</v>
      </c>
      <c r="C1037" s="340" t="s">
        <v>1807</v>
      </c>
      <c r="D1037" s="308"/>
      <c r="E1037" s="309"/>
      <c r="F1037" s="310"/>
      <c r="G1037" s="311"/>
    </row>
    <row r="1038" spans="1:7" ht="15">
      <c r="A1038" s="284"/>
      <c r="B1038" s="284"/>
      <c r="C1038" s="338"/>
      <c r="D1038" s="308"/>
      <c r="E1038" s="309"/>
      <c r="F1038" s="310"/>
      <c r="G1038" s="311"/>
    </row>
    <row r="1039" spans="1:7" ht="25.5">
      <c r="A1039" s="284">
        <f>+A1030+1</f>
        <v>15</v>
      </c>
      <c r="B1039" s="284"/>
      <c r="C1039" s="243" t="s">
        <v>1808</v>
      </c>
      <c r="D1039" s="308" t="s">
        <v>93</v>
      </c>
      <c r="E1039" s="309">
        <v>1</v>
      </c>
      <c r="F1039" s="310"/>
      <c r="G1039" s="311">
        <f t="shared" ref="G1039" si="190">E1039*F1039</f>
        <v>0</v>
      </c>
    </row>
    <row r="1040" spans="1:7" ht="38.25">
      <c r="A1040" s="284"/>
      <c r="B1040" s="284" t="s">
        <v>1311</v>
      </c>
      <c r="C1040" s="340" t="s">
        <v>1809</v>
      </c>
      <c r="D1040" s="308"/>
      <c r="E1040" s="309"/>
      <c r="F1040" s="310"/>
      <c r="G1040" s="311"/>
    </row>
    <row r="1041" spans="1:7" ht="15">
      <c r="A1041" s="284"/>
      <c r="B1041" s="284" t="s">
        <v>1313</v>
      </c>
      <c r="C1041" s="340" t="s">
        <v>1810</v>
      </c>
      <c r="D1041" s="308"/>
      <c r="E1041" s="309"/>
      <c r="F1041" s="310"/>
      <c r="G1041" s="311"/>
    </row>
    <row r="1042" spans="1:7" ht="15">
      <c r="A1042" s="284"/>
      <c r="B1042" s="284" t="s">
        <v>458</v>
      </c>
      <c r="C1042" s="340" t="s">
        <v>1811</v>
      </c>
      <c r="D1042" s="308"/>
      <c r="E1042" s="309"/>
      <c r="F1042" s="310"/>
      <c r="G1042" s="311"/>
    </row>
    <row r="1043" spans="1:7" ht="15">
      <c r="A1043" s="284"/>
      <c r="B1043" s="284" t="s">
        <v>1379</v>
      </c>
      <c r="C1043" s="340" t="s">
        <v>1805</v>
      </c>
      <c r="D1043" s="308"/>
      <c r="E1043" s="309"/>
      <c r="F1043" s="310"/>
      <c r="G1043" s="311"/>
    </row>
    <row r="1044" spans="1:7" ht="15">
      <c r="A1044" s="284"/>
      <c r="B1044" s="284" t="s">
        <v>1381</v>
      </c>
      <c r="C1044" s="340" t="s">
        <v>1807</v>
      </c>
      <c r="D1044" s="308"/>
      <c r="E1044" s="309"/>
      <c r="F1044" s="310"/>
      <c r="G1044" s="311"/>
    </row>
    <row r="1045" spans="1:7" ht="15">
      <c r="A1045" s="284"/>
      <c r="B1045" s="284"/>
      <c r="C1045" s="94"/>
      <c r="D1045" s="308"/>
      <c r="E1045" s="309"/>
      <c r="F1045" s="310"/>
      <c r="G1045" s="311"/>
    </row>
    <row r="1046" spans="1:7" ht="26.25" thickBot="1">
      <c r="A1046" s="284"/>
      <c r="B1046" s="284"/>
      <c r="C1046" s="233" t="s">
        <v>1812</v>
      </c>
      <c r="D1046" s="319"/>
      <c r="E1046" s="320"/>
      <c r="F1046" s="248"/>
      <c r="G1046" s="249">
        <f>SUM(G986:G1044)</f>
        <v>0</v>
      </c>
    </row>
    <row r="1047" spans="1:7" ht="15.75" thickTop="1">
      <c r="A1047" s="284"/>
      <c r="B1047" s="284"/>
      <c r="C1047" s="235"/>
      <c r="D1047" s="331"/>
      <c r="E1047" s="332"/>
      <c r="F1047" s="237"/>
      <c r="G1047" s="250"/>
    </row>
    <row r="1048" spans="1:7" ht="15">
      <c r="A1048" s="284"/>
      <c r="B1048" s="284"/>
      <c r="C1048" s="238"/>
      <c r="D1048" s="298"/>
      <c r="E1048" s="298"/>
      <c r="F1048" s="311"/>
      <c r="G1048" s="321"/>
    </row>
    <row r="1049" spans="1:7" ht="15">
      <c r="A1049" s="284"/>
      <c r="B1049" s="284"/>
      <c r="C1049" s="238" t="s">
        <v>1813</v>
      </c>
      <c r="D1049" s="298"/>
      <c r="E1049" s="298"/>
      <c r="F1049" s="311"/>
      <c r="G1049" s="321"/>
    </row>
    <row r="1050" spans="1:7" ht="15">
      <c r="A1050" s="284"/>
      <c r="B1050" s="284"/>
      <c r="C1050" s="238"/>
      <c r="D1050" s="298"/>
      <c r="E1050" s="298"/>
      <c r="F1050" s="311"/>
      <c r="G1050" s="321"/>
    </row>
    <row r="1051" spans="1:7" ht="15">
      <c r="A1051" s="284">
        <v>1</v>
      </c>
      <c r="B1051" s="284"/>
      <c r="C1051" s="244" t="s">
        <v>1770</v>
      </c>
      <c r="D1051" s="298"/>
      <c r="E1051" s="298"/>
      <c r="F1051" s="311"/>
      <c r="G1051" s="321"/>
    </row>
    <row r="1052" spans="1:7" ht="15">
      <c r="A1052" s="284"/>
      <c r="B1052" s="284"/>
      <c r="C1052" s="244"/>
      <c r="D1052" s="298"/>
      <c r="E1052" s="298"/>
      <c r="F1052" s="311"/>
      <c r="G1052" s="321"/>
    </row>
    <row r="1053" spans="1:7" ht="15">
      <c r="A1053" s="284">
        <f>+A1051+1</f>
        <v>2</v>
      </c>
      <c r="B1053" s="284"/>
      <c r="C1053" s="243" t="s">
        <v>1814</v>
      </c>
      <c r="D1053" s="308" t="s">
        <v>93</v>
      </c>
      <c r="E1053" s="309">
        <v>2</v>
      </c>
      <c r="F1053" s="310"/>
      <c r="G1053" s="311">
        <f t="shared" ref="G1053" si="191">E1053*F1053</f>
        <v>0</v>
      </c>
    </row>
    <row r="1054" spans="1:7" ht="15">
      <c r="A1054" s="284"/>
      <c r="B1054" s="284"/>
      <c r="C1054" s="244"/>
      <c r="D1054" s="308"/>
      <c r="E1054" s="298"/>
      <c r="F1054" s="310"/>
      <c r="G1054" s="321"/>
    </row>
    <row r="1055" spans="1:7" ht="15">
      <c r="A1055" s="284">
        <f>+A1053+1</f>
        <v>3</v>
      </c>
      <c r="B1055" s="284"/>
      <c r="C1055" s="243" t="s">
        <v>1815</v>
      </c>
      <c r="D1055" s="308" t="s">
        <v>93</v>
      </c>
      <c r="E1055" s="309">
        <v>2</v>
      </c>
      <c r="F1055" s="310"/>
      <c r="G1055" s="311">
        <f t="shared" ref="G1055" si="192">E1055*F1055</f>
        <v>0</v>
      </c>
    </row>
    <row r="1056" spans="1:7" ht="15">
      <c r="A1056" s="284"/>
      <c r="B1056" s="284"/>
      <c r="C1056" s="243"/>
      <c r="D1056" s="308"/>
      <c r="E1056" s="309"/>
      <c r="F1056" s="310"/>
      <c r="G1056" s="311"/>
    </row>
    <row r="1057" spans="1:7" ht="15">
      <c r="A1057" s="284">
        <f>+A1055+1</f>
        <v>4</v>
      </c>
      <c r="B1057" s="284"/>
      <c r="C1057" s="243" t="s">
        <v>1816</v>
      </c>
      <c r="D1057" s="308" t="s">
        <v>93</v>
      </c>
      <c r="E1057" s="309">
        <v>2</v>
      </c>
      <c r="F1057" s="310"/>
      <c r="G1057" s="311">
        <f t="shared" ref="G1057" si="193">E1057*F1057</f>
        <v>0</v>
      </c>
    </row>
    <row r="1058" spans="1:7" ht="15">
      <c r="A1058" s="284"/>
      <c r="B1058" s="284"/>
      <c r="C1058" s="244"/>
      <c r="D1058" s="308"/>
      <c r="E1058" s="309"/>
      <c r="F1058" s="310"/>
      <c r="G1058" s="311"/>
    </row>
    <row r="1059" spans="1:7" ht="15">
      <c r="A1059" s="284">
        <f>+A1057+1</f>
        <v>5</v>
      </c>
      <c r="B1059" s="284"/>
      <c r="C1059" s="323" t="s">
        <v>1817</v>
      </c>
      <c r="D1059" s="308" t="s">
        <v>93</v>
      </c>
      <c r="E1059" s="309">
        <v>2</v>
      </c>
      <c r="F1059" s="310"/>
      <c r="G1059" s="311">
        <f t="shared" ref="G1059" si="194">E1059*F1059</f>
        <v>0</v>
      </c>
    </row>
    <row r="1060" spans="1:7" ht="15">
      <c r="A1060" s="284"/>
      <c r="B1060" s="284"/>
      <c r="C1060" s="323"/>
      <c r="D1060" s="308"/>
      <c r="E1060" s="309"/>
      <c r="F1060" s="310"/>
      <c r="G1060" s="311"/>
    </row>
    <row r="1061" spans="1:7" ht="15">
      <c r="A1061" s="284">
        <f>+A1059+1</f>
        <v>6</v>
      </c>
      <c r="B1061" s="284"/>
      <c r="C1061" s="323" t="s">
        <v>1818</v>
      </c>
      <c r="D1061" s="308" t="s">
        <v>93</v>
      </c>
      <c r="E1061" s="309">
        <v>2</v>
      </c>
      <c r="F1061" s="310"/>
      <c r="G1061" s="311">
        <f t="shared" ref="G1061:G1063" si="195">E1061*F1061</f>
        <v>0</v>
      </c>
    </row>
    <row r="1062" spans="1:7" ht="15">
      <c r="A1062" s="284"/>
      <c r="B1062" s="284"/>
      <c r="C1062" s="323"/>
      <c r="D1062" s="308"/>
      <c r="E1062" s="309"/>
      <c r="F1062" s="310"/>
      <c r="G1062" s="311"/>
    </row>
    <row r="1063" spans="1:7" ht="15">
      <c r="A1063" s="284">
        <f>+A1061+1</f>
        <v>7</v>
      </c>
      <c r="B1063" s="284"/>
      <c r="C1063" s="253" t="s">
        <v>1464</v>
      </c>
      <c r="D1063" s="308" t="s">
        <v>1054</v>
      </c>
      <c r="E1063" s="309">
        <v>10</v>
      </c>
      <c r="F1063" s="311"/>
      <c r="G1063" s="311">
        <f t="shared" si="195"/>
        <v>0</v>
      </c>
    </row>
    <row r="1064" spans="1:7" ht="15">
      <c r="A1064" s="284"/>
      <c r="B1064" s="284"/>
      <c r="C1064" s="253"/>
      <c r="D1064" s="308"/>
      <c r="E1064" s="309"/>
      <c r="F1064" s="311"/>
      <c r="G1064" s="311"/>
    </row>
    <row r="1065" spans="1:7" ht="15">
      <c r="A1065" s="284">
        <f>+A1063+1</f>
        <v>8</v>
      </c>
      <c r="B1065" s="284"/>
      <c r="C1065" s="253" t="s">
        <v>1819</v>
      </c>
      <c r="D1065" s="308" t="s">
        <v>1054</v>
      </c>
      <c r="E1065" s="309">
        <v>50</v>
      </c>
      <c r="F1065" s="311"/>
      <c r="G1065" s="311">
        <f t="shared" ref="G1065" si="196">E1065*F1065</f>
        <v>0</v>
      </c>
    </row>
    <row r="1066" spans="1:7" ht="15">
      <c r="A1066" s="284"/>
      <c r="B1066" s="284"/>
      <c r="C1066" s="253"/>
      <c r="D1066" s="308"/>
      <c r="E1066" s="309"/>
      <c r="F1066" s="311"/>
      <c r="G1066" s="311"/>
    </row>
    <row r="1067" spans="1:7" ht="15">
      <c r="A1067" s="284">
        <f>+A1065+1</f>
        <v>9</v>
      </c>
      <c r="B1067" s="284"/>
      <c r="C1067" s="323" t="s">
        <v>1723</v>
      </c>
      <c r="D1067" s="308" t="s">
        <v>1054</v>
      </c>
      <c r="E1067" s="309">
        <v>40</v>
      </c>
      <c r="F1067" s="310"/>
      <c r="G1067" s="311">
        <f t="shared" ref="G1067" si="197">E1067*F1067</f>
        <v>0</v>
      </c>
    </row>
    <row r="1068" spans="1:7" ht="15">
      <c r="A1068" s="313"/>
      <c r="B1068" s="284"/>
      <c r="C1068" s="323"/>
      <c r="D1068" s="308"/>
      <c r="E1068" s="309"/>
      <c r="F1068" s="310"/>
      <c r="G1068" s="311"/>
    </row>
    <row r="1069" spans="1:7" ht="25.5">
      <c r="A1069" s="284">
        <f>+A1067+1</f>
        <v>10</v>
      </c>
      <c r="B1069" s="284"/>
      <c r="C1069" s="244" t="s">
        <v>1780</v>
      </c>
      <c r="D1069" s="308" t="s">
        <v>30</v>
      </c>
      <c r="E1069" s="309">
        <v>2</v>
      </c>
      <c r="F1069" s="310"/>
      <c r="G1069" s="311">
        <f t="shared" ref="G1069" si="198">E1069*F1069</f>
        <v>0</v>
      </c>
    </row>
    <row r="1070" spans="1:7" ht="15">
      <c r="A1070" s="284"/>
      <c r="B1070" s="284"/>
      <c r="C1070" s="338"/>
      <c r="D1070" s="308"/>
      <c r="E1070" s="309"/>
      <c r="F1070" s="310"/>
      <c r="G1070" s="311"/>
    </row>
    <row r="1071" spans="1:7" ht="15.75" thickBot="1">
      <c r="A1071" s="284"/>
      <c r="B1071" s="284"/>
      <c r="C1071" s="233" t="s">
        <v>1820</v>
      </c>
      <c r="D1071" s="319"/>
      <c r="E1071" s="320"/>
      <c r="F1071" s="248"/>
      <c r="G1071" s="249">
        <f>SUM(G1053:G1069)</f>
        <v>0</v>
      </c>
    </row>
    <row r="1072" spans="1:7" ht="15.75" thickTop="1">
      <c r="A1072" s="284"/>
      <c r="B1072" s="284"/>
      <c r="C1072" s="238"/>
      <c r="D1072" s="298"/>
      <c r="E1072" s="298"/>
      <c r="F1072" s="311"/>
      <c r="G1072" s="321"/>
    </row>
    <row r="1073" spans="1:7" ht="15">
      <c r="A1073" s="284"/>
      <c r="B1073" s="284"/>
      <c r="C1073" s="238" t="s">
        <v>1821</v>
      </c>
      <c r="D1073" s="298"/>
      <c r="E1073" s="298"/>
      <c r="F1073" s="311"/>
      <c r="G1073" s="321"/>
    </row>
    <row r="1074" spans="1:7" ht="15">
      <c r="A1074" s="284"/>
      <c r="B1074" s="284"/>
      <c r="C1074" s="238"/>
      <c r="D1074" s="298"/>
      <c r="E1074" s="298"/>
      <c r="F1074" s="311"/>
      <c r="G1074" s="321"/>
    </row>
    <row r="1075" spans="1:7" ht="38.25">
      <c r="A1075" s="284">
        <f>+A1074+1</f>
        <v>1</v>
      </c>
      <c r="B1075" s="284"/>
      <c r="C1075" s="275" t="s">
        <v>1822</v>
      </c>
      <c r="D1075" s="308" t="s">
        <v>30</v>
      </c>
      <c r="E1075" s="309">
        <v>1</v>
      </c>
      <c r="F1075" s="310"/>
      <c r="G1075" s="311">
        <f t="shared" ref="G1075" si="199">E1075*F1075</f>
        <v>0</v>
      </c>
    </row>
    <row r="1076" spans="1:7" ht="15">
      <c r="A1076" s="284"/>
      <c r="B1076" s="284"/>
      <c r="C1076" s="275"/>
      <c r="D1076" s="308"/>
      <c r="E1076" s="309"/>
      <c r="F1076" s="310"/>
      <c r="G1076" s="311"/>
    </row>
    <row r="1077" spans="1:7" ht="15">
      <c r="A1077" s="284"/>
      <c r="B1077" s="284"/>
      <c r="C1077" s="238" t="s">
        <v>1823</v>
      </c>
      <c r="D1077" s="308"/>
      <c r="E1077" s="309"/>
      <c r="F1077" s="310"/>
      <c r="G1077" s="311"/>
    </row>
    <row r="1078" spans="1:7" ht="102">
      <c r="A1078" s="284"/>
      <c r="B1078" s="284" t="s">
        <v>1311</v>
      </c>
      <c r="C1078" s="275" t="s">
        <v>1824</v>
      </c>
      <c r="D1078" s="308" t="s">
        <v>93</v>
      </c>
      <c r="E1078" s="309">
        <v>1</v>
      </c>
      <c r="F1078" s="310"/>
      <c r="G1078" s="311">
        <f t="shared" ref="G1078" si="200">E1078*F1078</f>
        <v>0</v>
      </c>
    </row>
    <row r="1079" spans="1:7" ht="15">
      <c r="A1079" s="284"/>
      <c r="B1079" s="284"/>
      <c r="C1079" s="275"/>
      <c r="D1079" s="308"/>
      <c r="E1079" s="309"/>
      <c r="F1079" s="310"/>
      <c r="G1079" s="311"/>
    </row>
    <row r="1080" spans="1:7" ht="25.5">
      <c r="A1080" s="284"/>
      <c r="B1080" s="284" t="s">
        <v>1313</v>
      </c>
      <c r="C1080" s="275" t="s">
        <v>1825</v>
      </c>
      <c r="D1080" s="308" t="s">
        <v>93</v>
      </c>
      <c r="E1080" s="309">
        <v>1</v>
      </c>
      <c r="F1080" s="310"/>
      <c r="G1080" s="311">
        <f t="shared" ref="G1080" si="201">E1080*F1080</f>
        <v>0</v>
      </c>
    </row>
    <row r="1081" spans="1:7" ht="15">
      <c r="A1081" s="284"/>
      <c r="B1081" s="284"/>
      <c r="C1081" s="275"/>
      <c r="D1081" s="308"/>
      <c r="E1081" s="309"/>
      <c r="F1081" s="310"/>
      <c r="G1081" s="311"/>
    </row>
    <row r="1082" spans="1:7" ht="38.25">
      <c r="A1082" s="284"/>
      <c r="B1082" s="284" t="s">
        <v>458</v>
      </c>
      <c r="C1082" s="275" t="s">
        <v>1826</v>
      </c>
      <c r="D1082" s="308" t="s">
        <v>93</v>
      </c>
      <c r="E1082" s="309">
        <v>1</v>
      </c>
      <c r="F1082" s="310"/>
      <c r="G1082" s="311">
        <f t="shared" ref="G1082" si="202">E1082*F1082</f>
        <v>0</v>
      </c>
    </row>
    <row r="1083" spans="1:7" ht="15">
      <c r="A1083" s="284"/>
      <c r="B1083" s="284"/>
      <c r="C1083" s="275"/>
      <c r="D1083" s="308"/>
      <c r="E1083" s="309"/>
      <c r="F1083" s="310"/>
      <c r="G1083" s="311"/>
    </row>
    <row r="1084" spans="1:7" ht="15">
      <c r="A1084" s="284"/>
      <c r="B1084" s="284" t="s">
        <v>1379</v>
      </c>
      <c r="C1084" s="275" t="s">
        <v>1827</v>
      </c>
      <c r="D1084" s="308" t="s">
        <v>93</v>
      </c>
      <c r="E1084" s="309">
        <v>1</v>
      </c>
      <c r="F1084" s="310"/>
      <c r="G1084" s="311">
        <f t="shared" ref="G1084" si="203">E1084*F1084</f>
        <v>0</v>
      </c>
    </row>
    <row r="1085" spans="1:7" ht="15">
      <c r="A1085" s="284"/>
      <c r="B1085" s="284"/>
      <c r="C1085" s="275"/>
      <c r="D1085" s="308"/>
      <c r="E1085" s="309"/>
      <c r="F1085" s="310"/>
      <c r="G1085" s="311"/>
    </row>
    <row r="1086" spans="1:7" ht="38.25">
      <c r="A1086" s="284"/>
      <c r="B1086" s="284" t="s">
        <v>1381</v>
      </c>
      <c r="C1086" s="275" t="s">
        <v>1717</v>
      </c>
      <c r="D1086" s="308" t="s">
        <v>93</v>
      </c>
      <c r="E1086" s="309">
        <v>1</v>
      </c>
      <c r="F1086" s="310"/>
      <c r="G1086" s="311">
        <f t="shared" ref="G1086" si="204">E1086*F1086</f>
        <v>0</v>
      </c>
    </row>
    <row r="1087" spans="1:7" ht="15">
      <c r="A1087" s="284"/>
      <c r="B1087" s="284"/>
      <c r="C1087" s="275"/>
      <c r="D1087" s="308"/>
      <c r="E1087" s="309"/>
      <c r="F1087" s="310"/>
      <c r="G1087" s="311"/>
    </row>
    <row r="1088" spans="1:7" ht="15">
      <c r="A1088" s="284"/>
      <c r="B1088" s="284" t="s">
        <v>1569</v>
      </c>
      <c r="C1088" s="275" t="s">
        <v>1828</v>
      </c>
      <c r="D1088" s="308" t="s">
        <v>93</v>
      </c>
      <c r="E1088" s="309">
        <v>1</v>
      </c>
      <c r="F1088" s="310"/>
      <c r="G1088" s="311">
        <f t="shared" ref="G1088" si="205">E1088*F1088</f>
        <v>0</v>
      </c>
    </row>
    <row r="1089" spans="1:7" ht="15">
      <c r="A1089" s="284"/>
      <c r="B1089" s="284"/>
      <c r="C1089" s="275"/>
      <c r="D1089" s="308"/>
      <c r="E1089" s="309"/>
      <c r="F1089" s="310"/>
      <c r="G1089" s="311"/>
    </row>
    <row r="1090" spans="1:7" ht="15">
      <c r="A1090" s="284"/>
      <c r="B1090" s="284"/>
      <c r="C1090" s="238" t="s">
        <v>1460</v>
      </c>
      <c r="D1090" s="308"/>
      <c r="E1090" s="309"/>
      <c r="F1090" s="310"/>
      <c r="G1090" s="311"/>
    </row>
    <row r="1091" spans="1:7" ht="15">
      <c r="A1091" s="284"/>
      <c r="B1091" s="284"/>
      <c r="C1091" s="238"/>
      <c r="D1091" s="308"/>
      <c r="E1091" s="309"/>
      <c r="F1091" s="310"/>
      <c r="G1091" s="311"/>
    </row>
    <row r="1092" spans="1:7" ht="15">
      <c r="A1092" s="284">
        <f>+A1075+1</f>
        <v>2</v>
      </c>
      <c r="B1092" s="284"/>
      <c r="C1092" s="253" t="s">
        <v>1464</v>
      </c>
      <c r="D1092" s="308" t="s">
        <v>1054</v>
      </c>
      <c r="E1092" s="309">
        <v>30</v>
      </c>
      <c r="F1092" s="311"/>
      <c r="G1092" s="311">
        <f t="shared" ref="G1092" si="206">E1092*F1092</f>
        <v>0</v>
      </c>
    </row>
    <row r="1093" spans="1:7" ht="15">
      <c r="A1093" s="284"/>
      <c r="B1093" s="284"/>
      <c r="C1093" s="253"/>
      <c r="D1093" s="308"/>
      <c r="E1093" s="309"/>
      <c r="F1093" s="311"/>
      <c r="G1093" s="311"/>
    </row>
    <row r="1094" spans="1:7" ht="15">
      <c r="A1094" s="284">
        <f>+A1092+1</f>
        <v>3</v>
      </c>
      <c r="B1094" s="284"/>
      <c r="C1094" s="323" t="s">
        <v>1723</v>
      </c>
      <c r="D1094" s="308" t="s">
        <v>1054</v>
      </c>
      <c r="E1094" s="309">
        <v>70</v>
      </c>
      <c r="F1094" s="310"/>
      <c r="G1094" s="311">
        <f>E1094*F1094</f>
        <v>0</v>
      </c>
    </row>
    <row r="1095" spans="1:7" ht="15">
      <c r="A1095" s="284"/>
      <c r="B1095" s="284"/>
      <c r="C1095" s="253"/>
      <c r="D1095" s="308"/>
      <c r="E1095" s="309"/>
      <c r="F1095" s="311"/>
      <c r="G1095" s="311"/>
    </row>
    <row r="1096" spans="1:7" ht="63.75">
      <c r="A1096" s="284">
        <f>+A1094+1</f>
        <v>4</v>
      </c>
      <c r="B1096" s="284"/>
      <c r="C1096" s="280" t="s">
        <v>1829</v>
      </c>
      <c r="D1096" s="313"/>
      <c r="E1096" s="313"/>
      <c r="F1096" s="314"/>
      <c r="G1096" s="314"/>
    </row>
    <row r="1097" spans="1:7" ht="15">
      <c r="A1097" s="284"/>
      <c r="B1097" s="284"/>
      <c r="C1097" s="323"/>
      <c r="D1097" s="308"/>
      <c r="E1097" s="309"/>
      <c r="F1097" s="310"/>
      <c r="G1097" s="311"/>
    </row>
    <row r="1098" spans="1:7" ht="15.75" thickBot="1">
      <c r="A1098" s="284"/>
      <c r="B1098" s="284"/>
      <c r="C1098" s="233" t="s">
        <v>1830</v>
      </c>
      <c r="D1098" s="319"/>
      <c r="E1098" s="320"/>
      <c r="F1098" s="248"/>
      <c r="G1098" s="249">
        <f>SUM(G1075:G1097)</f>
        <v>0</v>
      </c>
    </row>
    <row r="1099" spans="1:7" ht="15.75" thickTop="1">
      <c r="A1099" s="284"/>
      <c r="B1099" s="284"/>
      <c r="C1099" s="238"/>
      <c r="D1099" s="298"/>
      <c r="E1099" s="298"/>
      <c r="F1099" s="311"/>
      <c r="G1099" s="321"/>
    </row>
    <row r="1100" spans="1:7" ht="15">
      <c r="A1100" s="284"/>
      <c r="B1100" s="284"/>
      <c r="C1100" s="238" t="s">
        <v>1831</v>
      </c>
      <c r="D1100" s="298"/>
      <c r="E1100" s="298"/>
      <c r="F1100" s="311"/>
      <c r="G1100" s="321"/>
    </row>
    <row r="1101" spans="1:7" ht="15">
      <c r="A1101" s="284"/>
      <c r="B1101" s="284"/>
      <c r="C1101" s="238"/>
      <c r="D1101" s="298"/>
      <c r="E1101" s="298"/>
      <c r="F1101" s="311"/>
      <c r="G1101" s="321"/>
    </row>
    <row r="1102" spans="1:7" ht="15">
      <c r="A1102" s="284"/>
      <c r="B1102" s="284"/>
      <c r="C1102" s="238" t="s">
        <v>1832</v>
      </c>
      <c r="D1102" s="298"/>
      <c r="E1102" s="298"/>
      <c r="F1102" s="311"/>
      <c r="G1102" s="321"/>
    </row>
    <row r="1103" spans="1:7" ht="15">
      <c r="A1103" s="284">
        <f>+A1101+1</f>
        <v>1</v>
      </c>
      <c r="B1103" s="284"/>
      <c r="C1103" s="281" t="s">
        <v>1833</v>
      </c>
      <c r="D1103" s="308" t="s">
        <v>30</v>
      </c>
      <c r="E1103" s="309">
        <v>1</v>
      </c>
      <c r="F1103" s="310"/>
      <c r="G1103" s="311">
        <f>E1103*F1103</f>
        <v>0</v>
      </c>
    </row>
    <row r="1104" spans="1:7" ht="38.25">
      <c r="A1104" s="284"/>
      <c r="B1104" s="284" t="s">
        <v>1311</v>
      </c>
      <c r="C1104" s="275" t="s">
        <v>1834</v>
      </c>
      <c r="D1104" s="308" t="s">
        <v>93</v>
      </c>
      <c r="E1104" s="309">
        <v>1</v>
      </c>
      <c r="F1104" s="310"/>
      <c r="G1104" s="311"/>
    </row>
    <row r="1105" spans="1:7" ht="76.5">
      <c r="A1105" s="284"/>
      <c r="B1105" s="284" t="s">
        <v>1313</v>
      </c>
      <c r="C1105" s="275" t="s">
        <v>1835</v>
      </c>
      <c r="D1105" s="308" t="s">
        <v>93</v>
      </c>
      <c r="E1105" s="309">
        <v>1</v>
      </c>
      <c r="F1105" s="310"/>
      <c r="G1105" s="311"/>
    </row>
    <row r="1106" spans="1:7" ht="63.75">
      <c r="A1106" s="284"/>
      <c r="B1106" s="284" t="s">
        <v>458</v>
      </c>
      <c r="C1106" s="275" t="s">
        <v>1836</v>
      </c>
      <c r="D1106" s="308" t="s">
        <v>93</v>
      </c>
      <c r="E1106" s="309">
        <v>1</v>
      </c>
      <c r="F1106" s="310"/>
      <c r="G1106" s="311"/>
    </row>
    <row r="1107" spans="1:7" ht="38.25">
      <c r="A1107" s="284"/>
      <c r="B1107" s="284" t="s">
        <v>1379</v>
      </c>
      <c r="C1107" s="275" t="s">
        <v>1837</v>
      </c>
      <c r="D1107" s="308" t="s">
        <v>93</v>
      </c>
      <c r="E1107" s="309">
        <v>1</v>
      </c>
      <c r="F1107" s="310"/>
      <c r="G1107" s="311"/>
    </row>
    <row r="1108" spans="1:7" ht="25.5">
      <c r="A1108" s="284"/>
      <c r="B1108" s="284" t="s">
        <v>1381</v>
      </c>
      <c r="C1108" s="275" t="s">
        <v>1838</v>
      </c>
      <c r="D1108" s="308" t="s">
        <v>93</v>
      </c>
      <c r="E1108" s="309">
        <v>1</v>
      </c>
      <c r="F1108" s="310"/>
      <c r="G1108" s="311"/>
    </row>
    <row r="1109" spans="1:7" ht="15">
      <c r="A1109" s="284"/>
      <c r="B1109" s="284" t="s">
        <v>1569</v>
      </c>
      <c r="C1109" s="275" t="s">
        <v>1839</v>
      </c>
      <c r="D1109" s="308" t="s">
        <v>93</v>
      </c>
      <c r="E1109" s="309">
        <v>3</v>
      </c>
      <c r="F1109" s="310"/>
      <c r="G1109" s="311"/>
    </row>
    <row r="1110" spans="1:7" ht="25.5">
      <c r="A1110" s="284"/>
      <c r="B1110" s="284" t="s">
        <v>1571</v>
      </c>
      <c r="C1110" s="275" t="s">
        <v>1840</v>
      </c>
      <c r="D1110" s="308" t="s">
        <v>93</v>
      </c>
      <c r="E1110" s="309">
        <v>1</v>
      </c>
      <c r="F1110" s="310"/>
      <c r="G1110" s="311"/>
    </row>
    <row r="1111" spans="1:7" ht="15">
      <c r="A1111" s="284"/>
      <c r="B1111" s="284" t="s">
        <v>1573</v>
      </c>
      <c r="C1111" s="275" t="s">
        <v>1841</v>
      </c>
      <c r="D1111" s="308" t="s">
        <v>93</v>
      </c>
      <c r="E1111" s="309">
        <v>3</v>
      </c>
      <c r="F1111" s="310"/>
      <c r="G1111" s="311"/>
    </row>
    <row r="1112" spans="1:7" ht="25.5">
      <c r="A1112" s="284"/>
      <c r="B1112" s="284" t="s">
        <v>1575</v>
      </c>
      <c r="C1112" s="275" t="s">
        <v>1842</v>
      </c>
      <c r="D1112" s="308" t="s">
        <v>93</v>
      </c>
      <c r="E1112" s="309">
        <v>1</v>
      </c>
      <c r="F1112" s="310"/>
      <c r="G1112" s="311"/>
    </row>
    <row r="1113" spans="1:7" ht="15">
      <c r="A1113" s="284"/>
      <c r="B1113" s="284"/>
      <c r="C1113" s="275"/>
      <c r="D1113" s="308"/>
      <c r="E1113" s="309"/>
      <c r="F1113" s="310"/>
      <c r="G1113" s="311"/>
    </row>
    <row r="1114" spans="1:7" ht="15">
      <c r="A1114" s="284">
        <f>+A1103+1</f>
        <v>2</v>
      </c>
      <c r="B1114" s="284"/>
      <c r="C1114" s="238" t="s">
        <v>1843</v>
      </c>
      <c r="D1114" s="308"/>
      <c r="E1114" s="309"/>
      <c r="F1114" s="310"/>
      <c r="G1114" s="311"/>
    </row>
    <row r="1115" spans="1:7" ht="51">
      <c r="A1115" s="284"/>
      <c r="B1115" s="284" t="s">
        <v>1311</v>
      </c>
      <c r="C1115" s="253" t="s">
        <v>1844</v>
      </c>
      <c r="D1115" s="308" t="s">
        <v>93</v>
      </c>
      <c r="E1115" s="309">
        <v>1</v>
      </c>
      <c r="F1115" s="311"/>
      <c r="G1115" s="311">
        <f>E1115*F1115</f>
        <v>0</v>
      </c>
    </row>
    <row r="1116" spans="1:7" ht="15">
      <c r="A1116" s="313"/>
      <c r="B1116" s="284" t="s">
        <v>1313</v>
      </c>
      <c r="C1116" s="253" t="s">
        <v>1845</v>
      </c>
      <c r="D1116" s="308" t="s">
        <v>93</v>
      </c>
      <c r="E1116" s="309">
        <v>2</v>
      </c>
      <c r="F1116" s="311"/>
      <c r="G1116" s="311">
        <f>E1116*F1116</f>
        <v>0</v>
      </c>
    </row>
    <row r="1117" spans="1:7" ht="15">
      <c r="A1117" s="284"/>
      <c r="B1117" s="284" t="s">
        <v>458</v>
      </c>
      <c r="C1117" s="253" t="s">
        <v>1846</v>
      </c>
      <c r="D1117" s="308" t="s">
        <v>93</v>
      </c>
      <c r="E1117" s="309">
        <v>1</v>
      </c>
      <c r="F1117" s="311"/>
      <c r="G1117" s="311">
        <f>E1117*F1117</f>
        <v>0</v>
      </c>
    </row>
    <row r="1118" spans="1:7" ht="15">
      <c r="A1118" s="284"/>
      <c r="B1118" s="284"/>
      <c r="C1118" s="253"/>
      <c r="D1118" s="308"/>
      <c r="E1118" s="309"/>
      <c r="F1118" s="311"/>
      <c r="G1118" s="311"/>
    </row>
    <row r="1119" spans="1:7" ht="15">
      <c r="A1119" s="284">
        <f>+A1114+1</f>
        <v>3</v>
      </c>
      <c r="B1119" s="284"/>
      <c r="C1119" s="238" t="s">
        <v>1847</v>
      </c>
      <c r="D1119" s="308"/>
      <c r="E1119" s="309"/>
      <c r="F1119" s="311"/>
      <c r="G1119" s="311"/>
    </row>
    <row r="1120" spans="1:7" ht="89.25">
      <c r="A1120" s="313"/>
      <c r="B1120" s="284" t="s">
        <v>1311</v>
      </c>
      <c r="C1120" s="253" t="s">
        <v>1848</v>
      </c>
      <c r="D1120" s="308" t="s">
        <v>93</v>
      </c>
      <c r="E1120" s="309">
        <v>2</v>
      </c>
      <c r="F1120" s="311"/>
      <c r="G1120" s="311">
        <f>E1120*F1120</f>
        <v>0</v>
      </c>
    </row>
    <row r="1121" spans="1:7" ht="15">
      <c r="A1121" s="313"/>
      <c r="B1121" s="284" t="s">
        <v>1313</v>
      </c>
      <c r="C1121" s="253" t="s">
        <v>1849</v>
      </c>
      <c r="D1121" s="308" t="s">
        <v>93</v>
      </c>
      <c r="E1121" s="309">
        <v>2</v>
      </c>
      <c r="F1121" s="311"/>
      <c r="G1121" s="311">
        <f>E1121*F1121</f>
        <v>0</v>
      </c>
    </row>
    <row r="1122" spans="1:7" ht="15">
      <c r="A1122" s="313"/>
      <c r="B1122" s="284" t="s">
        <v>458</v>
      </c>
      <c r="C1122" s="253" t="s">
        <v>1850</v>
      </c>
      <c r="D1122" s="308" t="s">
        <v>93</v>
      </c>
      <c r="E1122" s="309">
        <v>6</v>
      </c>
      <c r="F1122" s="311"/>
      <c r="G1122" s="311">
        <f>E1122*F1122</f>
        <v>0</v>
      </c>
    </row>
    <row r="1123" spans="1:7" ht="15">
      <c r="A1123" s="284"/>
      <c r="B1123" s="284"/>
      <c r="C1123" s="253"/>
      <c r="D1123" s="308"/>
      <c r="E1123" s="309"/>
      <c r="F1123" s="311"/>
      <c r="G1123" s="311"/>
    </row>
    <row r="1124" spans="1:7" ht="15">
      <c r="A1124" s="284">
        <f>+A1119+1</f>
        <v>4</v>
      </c>
      <c r="B1124" s="284"/>
      <c r="C1124" s="238" t="s">
        <v>1851</v>
      </c>
      <c r="D1124" s="308"/>
      <c r="E1124" s="309"/>
      <c r="F1124" s="311"/>
      <c r="G1124" s="311"/>
    </row>
    <row r="1125" spans="1:7" ht="38.25">
      <c r="A1125" s="284"/>
      <c r="B1125" s="284" t="s">
        <v>1311</v>
      </c>
      <c r="C1125" s="253" t="s">
        <v>1852</v>
      </c>
      <c r="D1125" s="308" t="s">
        <v>93</v>
      </c>
      <c r="E1125" s="309">
        <v>1</v>
      </c>
      <c r="F1125" s="311"/>
      <c r="G1125" s="311">
        <f>E1125*F1125</f>
        <v>0</v>
      </c>
    </row>
    <row r="1126" spans="1:7" ht="15">
      <c r="A1126" s="284"/>
      <c r="B1126" s="284" t="s">
        <v>1313</v>
      </c>
      <c r="C1126" s="253" t="s">
        <v>1853</v>
      </c>
      <c r="D1126" s="308" t="s">
        <v>93</v>
      </c>
      <c r="E1126" s="309">
        <v>1</v>
      </c>
      <c r="F1126" s="311"/>
      <c r="G1126" s="311">
        <f>E1126*F1126</f>
        <v>0</v>
      </c>
    </row>
    <row r="1127" spans="1:7" ht="25.5">
      <c r="A1127" s="284"/>
      <c r="B1127" s="284" t="s">
        <v>458</v>
      </c>
      <c r="C1127" s="253" t="s">
        <v>1854</v>
      </c>
      <c r="D1127" s="308" t="s">
        <v>93</v>
      </c>
      <c r="E1127" s="309">
        <v>1</v>
      </c>
      <c r="F1127" s="311"/>
      <c r="G1127" s="311">
        <f>E1127*F1127</f>
        <v>0</v>
      </c>
    </row>
    <row r="1128" spans="1:7" ht="15">
      <c r="A1128" s="284"/>
      <c r="B1128" s="284" t="s">
        <v>1379</v>
      </c>
      <c r="C1128" s="253" t="s">
        <v>1855</v>
      </c>
      <c r="D1128" s="308" t="s">
        <v>93</v>
      </c>
      <c r="E1128" s="309">
        <v>1</v>
      </c>
      <c r="F1128" s="311"/>
      <c r="G1128" s="311">
        <f>E1128*F1128</f>
        <v>0</v>
      </c>
    </row>
    <row r="1129" spans="1:7" ht="15">
      <c r="A1129" s="284"/>
      <c r="B1129" s="284"/>
      <c r="C1129" s="280"/>
      <c r="D1129" s="313"/>
      <c r="E1129" s="313"/>
      <c r="F1129" s="314"/>
      <c r="G1129" s="314"/>
    </row>
    <row r="1130" spans="1:7" ht="15">
      <c r="A1130" s="284">
        <f>+A1124+1</f>
        <v>5</v>
      </c>
      <c r="B1130" s="284"/>
      <c r="C1130" s="238" t="s">
        <v>1856</v>
      </c>
      <c r="D1130" s="308"/>
      <c r="E1130" s="309"/>
      <c r="F1130" s="311"/>
      <c r="G1130" s="311"/>
    </row>
    <row r="1131" spans="1:7" ht="15">
      <c r="A1131" s="284"/>
      <c r="B1131" s="284" t="s">
        <v>1311</v>
      </c>
      <c r="C1131" s="282" t="s">
        <v>1857</v>
      </c>
      <c r="D1131" s="308" t="s">
        <v>93</v>
      </c>
      <c r="E1131" s="309">
        <v>1</v>
      </c>
      <c r="F1131" s="311"/>
      <c r="G1131" s="311">
        <f t="shared" ref="G1131:G1141" si="207">E1131*F1131</f>
        <v>0</v>
      </c>
    </row>
    <row r="1132" spans="1:7" ht="15">
      <c r="A1132" s="284"/>
      <c r="B1132" s="284" t="s">
        <v>1313</v>
      </c>
      <c r="C1132" s="282" t="s">
        <v>1858</v>
      </c>
      <c r="D1132" s="308" t="s">
        <v>1054</v>
      </c>
      <c r="E1132" s="309">
        <v>15</v>
      </c>
      <c r="F1132" s="311"/>
      <c r="G1132" s="311">
        <f t="shared" si="207"/>
        <v>0</v>
      </c>
    </row>
    <row r="1133" spans="1:7" ht="15">
      <c r="A1133" s="284"/>
      <c r="B1133" s="284" t="s">
        <v>458</v>
      </c>
      <c r="C1133" s="282" t="s">
        <v>1859</v>
      </c>
      <c r="D1133" s="308" t="s">
        <v>1054</v>
      </c>
      <c r="E1133" s="309">
        <v>20</v>
      </c>
      <c r="F1133" s="311"/>
      <c r="G1133" s="311">
        <f t="shared" si="207"/>
        <v>0</v>
      </c>
    </row>
    <row r="1134" spans="1:7" ht="15">
      <c r="A1134" s="284"/>
      <c r="B1134" s="284" t="s">
        <v>1379</v>
      </c>
      <c r="C1134" s="282" t="s">
        <v>1860</v>
      </c>
      <c r="D1134" s="308" t="s">
        <v>1054</v>
      </c>
      <c r="E1134" s="309">
        <v>15</v>
      </c>
      <c r="F1134" s="311"/>
      <c r="G1134" s="311">
        <f t="shared" si="207"/>
        <v>0</v>
      </c>
    </row>
    <row r="1135" spans="1:7" ht="15">
      <c r="A1135" s="284"/>
      <c r="B1135" s="284" t="s">
        <v>1381</v>
      </c>
      <c r="C1135" s="282" t="s">
        <v>1861</v>
      </c>
      <c r="D1135" s="308" t="s">
        <v>1054</v>
      </c>
      <c r="E1135" s="309">
        <v>15</v>
      </c>
      <c r="F1135" s="311"/>
      <c r="G1135" s="311">
        <f t="shared" si="207"/>
        <v>0</v>
      </c>
    </row>
    <row r="1136" spans="1:7" ht="15">
      <c r="A1136" s="284"/>
      <c r="B1136" s="284" t="s">
        <v>1569</v>
      </c>
      <c r="C1136" s="282" t="s">
        <v>1862</v>
      </c>
      <c r="D1136" s="308" t="s">
        <v>1054</v>
      </c>
      <c r="E1136" s="309">
        <v>119</v>
      </c>
      <c r="F1136" s="311"/>
      <c r="G1136" s="311">
        <f t="shared" si="207"/>
        <v>0</v>
      </c>
    </row>
    <row r="1137" spans="1:7" ht="15">
      <c r="A1137" s="284"/>
      <c r="B1137" s="284" t="s">
        <v>1571</v>
      </c>
      <c r="C1137" s="282" t="s">
        <v>1863</v>
      </c>
      <c r="D1137" s="308" t="s">
        <v>1054</v>
      </c>
      <c r="E1137" s="309">
        <v>150</v>
      </c>
      <c r="F1137" s="311"/>
      <c r="G1137" s="311">
        <f t="shared" si="207"/>
        <v>0</v>
      </c>
    </row>
    <row r="1138" spans="1:7" ht="15">
      <c r="A1138" s="284"/>
      <c r="B1138" s="284" t="s">
        <v>1573</v>
      </c>
      <c r="C1138" s="282" t="s">
        <v>1864</v>
      </c>
      <c r="D1138" s="308" t="s">
        <v>30</v>
      </c>
      <c r="E1138" s="309">
        <v>1</v>
      </c>
      <c r="F1138" s="311"/>
      <c r="G1138" s="311">
        <f t="shared" si="207"/>
        <v>0</v>
      </c>
    </row>
    <row r="1139" spans="1:7" ht="15">
      <c r="A1139" s="284"/>
      <c r="B1139" s="284" t="s">
        <v>1575</v>
      </c>
      <c r="C1139" s="282" t="s">
        <v>1865</v>
      </c>
      <c r="D1139" s="308" t="s">
        <v>93</v>
      </c>
      <c r="E1139" s="309">
        <v>2</v>
      </c>
      <c r="F1139" s="311"/>
      <c r="G1139" s="311">
        <f t="shared" si="207"/>
        <v>0</v>
      </c>
    </row>
    <row r="1140" spans="1:7" ht="15">
      <c r="A1140" s="284"/>
      <c r="B1140" s="284" t="s">
        <v>1577</v>
      </c>
      <c r="C1140" s="282" t="s">
        <v>1866</v>
      </c>
      <c r="D1140" s="308" t="s">
        <v>93</v>
      </c>
      <c r="E1140" s="309">
        <v>6</v>
      </c>
      <c r="F1140" s="311"/>
      <c r="G1140" s="311">
        <f t="shared" si="207"/>
        <v>0</v>
      </c>
    </row>
    <row r="1141" spans="1:7" ht="15">
      <c r="A1141" s="284"/>
      <c r="B1141" s="284" t="s">
        <v>1579</v>
      </c>
      <c r="C1141" s="282" t="s">
        <v>1867</v>
      </c>
      <c r="D1141" s="308" t="s">
        <v>93</v>
      </c>
      <c r="E1141" s="309">
        <v>1</v>
      </c>
      <c r="F1141" s="311"/>
      <c r="G1141" s="311">
        <f t="shared" si="207"/>
        <v>0</v>
      </c>
    </row>
    <row r="1142" spans="1:7" ht="15">
      <c r="A1142" s="284"/>
      <c r="B1142" s="284"/>
      <c r="C1142" s="280"/>
      <c r="D1142" s="313"/>
      <c r="E1142" s="313"/>
      <c r="F1142" s="314"/>
      <c r="G1142" s="314"/>
    </row>
    <row r="1143" spans="1:7" ht="17.25" thickBot="1">
      <c r="A1143" s="284"/>
      <c r="B1143" s="284"/>
      <c r="C1143" s="267" t="s">
        <v>1868</v>
      </c>
      <c r="D1143" s="330"/>
      <c r="E1143" s="268">
        <f>SUM(G1103:G1141)</f>
        <v>0</v>
      </c>
      <c r="G1143" s="287"/>
    </row>
    <row r="1144" spans="1:7" ht="17.25" thickTop="1">
      <c r="A1144" s="284"/>
      <c r="B1144" s="284"/>
      <c r="C1144" s="269"/>
      <c r="D1144" s="335"/>
      <c r="E1144" s="336"/>
      <c r="F1144" s="242"/>
      <c r="G1144" s="287"/>
    </row>
    <row r="1145" spans="1:7" ht="15">
      <c r="A1145" s="284"/>
      <c r="B1145" s="284"/>
      <c r="C1145" s="238" t="s">
        <v>1869</v>
      </c>
      <c r="D1145" s="298"/>
      <c r="E1145" s="298"/>
      <c r="F1145" s="311"/>
      <c r="G1145" s="321"/>
    </row>
    <row r="1146" spans="1:7" ht="15">
      <c r="A1146" s="284"/>
      <c r="B1146" s="284"/>
      <c r="C1146" s="238"/>
      <c r="D1146" s="298"/>
      <c r="E1146" s="298"/>
      <c r="F1146" s="311"/>
      <c r="G1146" s="321"/>
    </row>
    <row r="1147" spans="1:7" ht="25.5">
      <c r="A1147" s="284">
        <f>+A1143+1</f>
        <v>1</v>
      </c>
      <c r="B1147" s="284"/>
      <c r="C1147" s="275" t="s">
        <v>1870</v>
      </c>
      <c r="D1147" s="308" t="s">
        <v>93</v>
      </c>
      <c r="E1147" s="309">
        <v>1</v>
      </c>
      <c r="F1147" s="310"/>
      <c r="G1147" s="311">
        <f t="shared" ref="G1147" si="208">E1147*F1147</f>
        <v>0</v>
      </c>
    </row>
    <row r="1148" spans="1:7" ht="13.5" customHeight="1">
      <c r="A1148" s="284"/>
      <c r="B1148" s="284"/>
      <c r="C1148" s="275"/>
      <c r="D1148" s="308"/>
      <c r="E1148" s="309"/>
      <c r="F1148" s="310"/>
      <c r="G1148" s="311"/>
    </row>
    <row r="1149" spans="1:7" ht="25.5">
      <c r="A1149" s="284">
        <f>+A1147+1</f>
        <v>2</v>
      </c>
      <c r="B1149" s="284"/>
      <c r="C1149" s="253" t="s">
        <v>1871</v>
      </c>
      <c r="D1149" s="308" t="s">
        <v>93</v>
      </c>
      <c r="E1149" s="309">
        <v>1</v>
      </c>
      <c r="F1149" s="311"/>
      <c r="G1149" s="311">
        <f>E1149*F1149</f>
        <v>0</v>
      </c>
    </row>
    <row r="1150" spans="1:7" ht="12.75" customHeight="1">
      <c r="A1150" s="284"/>
      <c r="B1150" s="284"/>
      <c r="C1150" s="253"/>
      <c r="D1150" s="308"/>
      <c r="E1150" s="309"/>
      <c r="F1150" s="311"/>
      <c r="G1150" s="311"/>
    </row>
    <row r="1151" spans="1:7" ht="15">
      <c r="A1151" s="284">
        <f>+A1149+1</f>
        <v>3</v>
      </c>
      <c r="B1151" s="284"/>
      <c r="C1151" s="253" t="s">
        <v>1872</v>
      </c>
      <c r="D1151" s="308" t="s">
        <v>30</v>
      </c>
      <c r="E1151" s="309">
        <v>1</v>
      </c>
      <c r="F1151" s="311"/>
      <c r="G1151" s="311">
        <f>E1151*F1151</f>
        <v>0</v>
      </c>
    </row>
    <row r="1152" spans="1:7" ht="25.5">
      <c r="A1152" s="284"/>
      <c r="B1152" s="284" t="s">
        <v>1311</v>
      </c>
      <c r="C1152" s="253" t="s">
        <v>1873</v>
      </c>
      <c r="D1152" s="313"/>
      <c r="E1152" s="313"/>
      <c r="F1152" s="314"/>
      <c r="G1152" s="314"/>
    </row>
    <row r="1153" spans="1:7" ht="15">
      <c r="A1153" s="284"/>
      <c r="B1153" s="284" t="s">
        <v>1313</v>
      </c>
      <c r="C1153" s="253" t="s">
        <v>1874</v>
      </c>
      <c r="D1153" s="308"/>
      <c r="E1153" s="309"/>
      <c r="F1153" s="311"/>
      <c r="G1153" s="311"/>
    </row>
    <row r="1154" spans="1:7" ht="15">
      <c r="A1154" s="284"/>
      <c r="B1154" s="284" t="s">
        <v>458</v>
      </c>
      <c r="C1154" s="253" t="s">
        <v>1875</v>
      </c>
      <c r="D1154" s="308"/>
      <c r="E1154" s="309"/>
      <c r="F1154" s="311"/>
      <c r="G1154" s="311"/>
    </row>
    <row r="1155" spans="1:7" ht="15">
      <c r="A1155" s="284"/>
      <c r="B1155" s="284" t="s">
        <v>1379</v>
      </c>
      <c r="C1155" s="253" t="s">
        <v>1876</v>
      </c>
      <c r="D1155" s="308"/>
      <c r="E1155" s="309"/>
      <c r="F1155" s="311"/>
      <c r="G1155" s="311"/>
    </row>
    <row r="1156" spans="1:7" ht="63.75">
      <c r="A1156" s="284"/>
      <c r="B1156" s="284" t="s">
        <v>1381</v>
      </c>
      <c r="C1156" s="253" t="s">
        <v>1836</v>
      </c>
      <c r="D1156" s="308"/>
      <c r="E1156" s="309"/>
      <c r="F1156" s="311"/>
      <c r="G1156" s="311"/>
    </row>
    <row r="1157" spans="1:7" ht="15">
      <c r="A1157" s="284"/>
      <c r="B1157" s="284" t="s">
        <v>1569</v>
      </c>
      <c r="C1157" s="253" t="s">
        <v>1877</v>
      </c>
      <c r="D1157" s="308"/>
      <c r="E1157" s="309"/>
      <c r="F1157" s="311"/>
      <c r="G1157" s="311"/>
    </row>
    <row r="1158" spans="1:7" ht="13.5" customHeight="1">
      <c r="A1158" s="284"/>
      <c r="B1158" s="284"/>
      <c r="C1158" s="253"/>
      <c r="D1158" s="308"/>
      <c r="E1158" s="309"/>
      <c r="F1158" s="311"/>
      <c r="G1158" s="311"/>
    </row>
    <row r="1159" spans="1:7" ht="15">
      <c r="A1159" s="284">
        <f>+A1151+1</f>
        <v>4</v>
      </c>
      <c r="B1159" s="284"/>
      <c r="C1159" s="253" t="s">
        <v>1878</v>
      </c>
      <c r="D1159" s="308" t="s">
        <v>93</v>
      </c>
      <c r="E1159" s="309">
        <v>2</v>
      </c>
      <c r="F1159" s="311"/>
      <c r="G1159" s="311">
        <f>E1159*F1159</f>
        <v>0</v>
      </c>
    </row>
    <row r="1160" spans="1:7" ht="11.25" customHeight="1">
      <c r="A1160" s="284"/>
      <c r="B1160" s="284"/>
      <c r="C1160" s="280"/>
      <c r="D1160" s="313"/>
      <c r="E1160" s="313"/>
      <c r="F1160" s="314"/>
      <c r="G1160" s="314"/>
    </row>
    <row r="1161" spans="1:7" ht="15">
      <c r="A1161" s="284">
        <f>+A1159+1</f>
        <v>5</v>
      </c>
      <c r="B1161" s="284"/>
      <c r="C1161" s="238" t="s">
        <v>1879</v>
      </c>
      <c r="D1161" s="308"/>
      <c r="E1161" s="309"/>
      <c r="F1161" s="311"/>
      <c r="G1161" s="311"/>
    </row>
    <row r="1162" spans="1:7" ht="15">
      <c r="A1162" s="284"/>
      <c r="B1162" s="284" t="s">
        <v>1311</v>
      </c>
      <c r="C1162" s="282" t="s">
        <v>1880</v>
      </c>
      <c r="D1162" s="308" t="s">
        <v>93</v>
      </c>
      <c r="E1162" s="309">
        <v>1</v>
      </c>
      <c r="F1162" s="311"/>
      <c r="G1162" s="311">
        <f t="shared" ref="G1162:G1171" si="209">E1162*F1162</f>
        <v>0</v>
      </c>
    </row>
    <row r="1163" spans="1:7" ht="15">
      <c r="A1163" s="284"/>
      <c r="B1163" s="284" t="s">
        <v>1313</v>
      </c>
      <c r="C1163" s="282" t="s">
        <v>1859</v>
      </c>
      <c r="D1163" s="308" t="s">
        <v>1054</v>
      </c>
      <c r="E1163" s="309">
        <v>10</v>
      </c>
      <c r="F1163" s="311"/>
      <c r="G1163" s="311">
        <f t="shared" si="209"/>
        <v>0</v>
      </c>
    </row>
    <row r="1164" spans="1:7" ht="15">
      <c r="A1164" s="284"/>
      <c r="B1164" s="284" t="s">
        <v>458</v>
      </c>
      <c r="C1164" s="282" t="s">
        <v>1881</v>
      </c>
      <c r="D1164" s="308" t="s">
        <v>93</v>
      </c>
      <c r="E1164" s="309">
        <v>1</v>
      </c>
      <c r="F1164" s="311"/>
      <c r="G1164" s="311">
        <f t="shared" si="209"/>
        <v>0</v>
      </c>
    </row>
    <row r="1165" spans="1:7" ht="15">
      <c r="A1165" s="284"/>
      <c r="B1165" s="284" t="s">
        <v>1379</v>
      </c>
      <c r="C1165" s="282" t="s">
        <v>1882</v>
      </c>
      <c r="D1165" s="308" t="s">
        <v>1054</v>
      </c>
      <c r="E1165" s="309">
        <v>20</v>
      </c>
      <c r="F1165" s="311"/>
      <c r="G1165" s="311">
        <f t="shared" si="209"/>
        <v>0</v>
      </c>
    </row>
    <row r="1166" spans="1:7" ht="15">
      <c r="A1166" s="284"/>
      <c r="B1166" s="284" t="s">
        <v>1381</v>
      </c>
      <c r="C1166" s="282" t="s">
        <v>1860</v>
      </c>
      <c r="D1166" s="308" t="s">
        <v>1054</v>
      </c>
      <c r="E1166" s="309">
        <v>10</v>
      </c>
      <c r="F1166" s="311"/>
      <c r="G1166" s="311">
        <f t="shared" si="209"/>
        <v>0</v>
      </c>
    </row>
    <row r="1167" spans="1:7" ht="15">
      <c r="A1167" s="284"/>
      <c r="B1167" s="284" t="s">
        <v>1569</v>
      </c>
      <c r="C1167" s="282" t="s">
        <v>1862</v>
      </c>
      <c r="D1167" s="308" t="s">
        <v>1054</v>
      </c>
      <c r="E1167" s="309">
        <v>15</v>
      </c>
      <c r="F1167" s="311"/>
      <c r="G1167" s="311">
        <f t="shared" si="209"/>
        <v>0</v>
      </c>
    </row>
    <row r="1168" spans="1:7" ht="15">
      <c r="A1168" s="284"/>
      <c r="B1168" s="284" t="s">
        <v>1571</v>
      </c>
      <c r="C1168" s="282" t="s">
        <v>1863</v>
      </c>
      <c r="D1168" s="308" t="s">
        <v>1054</v>
      </c>
      <c r="E1168" s="309">
        <v>55</v>
      </c>
      <c r="F1168" s="311"/>
      <c r="G1168" s="311">
        <f t="shared" si="209"/>
        <v>0</v>
      </c>
    </row>
    <row r="1169" spans="1:7" ht="15">
      <c r="A1169" s="284"/>
      <c r="B1169" s="284" t="s">
        <v>1573</v>
      </c>
      <c r="C1169" s="282" t="s">
        <v>1864</v>
      </c>
      <c r="D1169" s="308" t="s">
        <v>30</v>
      </c>
      <c r="E1169" s="309">
        <v>1</v>
      </c>
      <c r="F1169" s="311"/>
      <c r="G1169" s="311">
        <f t="shared" si="209"/>
        <v>0</v>
      </c>
    </row>
    <row r="1170" spans="1:7" ht="15">
      <c r="A1170" s="284"/>
      <c r="B1170" s="284" t="s">
        <v>1575</v>
      </c>
      <c r="C1170" s="282" t="s">
        <v>1883</v>
      </c>
      <c r="D1170" s="308" t="s">
        <v>93</v>
      </c>
      <c r="E1170" s="309">
        <v>2</v>
      </c>
      <c r="F1170" s="311"/>
      <c r="G1170" s="311">
        <f t="shared" si="209"/>
        <v>0</v>
      </c>
    </row>
    <row r="1171" spans="1:7" ht="15">
      <c r="A1171" s="284"/>
      <c r="B1171" s="284" t="s">
        <v>1577</v>
      </c>
      <c r="C1171" s="282" t="s">
        <v>1867</v>
      </c>
      <c r="D1171" s="308" t="s">
        <v>93</v>
      </c>
      <c r="E1171" s="309">
        <v>1</v>
      </c>
      <c r="F1171" s="311"/>
      <c r="G1171" s="311">
        <f t="shared" si="209"/>
        <v>0</v>
      </c>
    </row>
    <row r="1172" spans="1:7" ht="12.75" customHeight="1">
      <c r="A1172" s="284"/>
      <c r="B1172" s="284"/>
      <c r="C1172" s="280"/>
      <c r="D1172" s="313"/>
      <c r="E1172" s="313"/>
      <c r="F1172" s="314"/>
      <c r="G1172" s="314"/>
    </row>
    <row r="1173" spans="1:7" ht="17.25" thickBot="1">
      <c r="A1173" s="284"/>
      <c r="B1173" s="284"/>
      <c r="C1173" s="267" t="s">
        <v>1884</v>
      </c>
      <c r="D1173" s="330"/>
      <c r="E1173" s="268">
        <f>SUM(G1147:G1171)</f>
        <v>0</v>
      </c>
      <c r="G1173" s="287"/>
    </row>
    <row r="1174" spans="1:7" ht="17.25" thickTop="1">
      <c r="A1174" s="284"/>
      <c r="B1174" s="284"/>
      <c r="C1174" s="269"/>
      <c r="D1174" s="335"/>
      <c r="E1174" s="336"/>
      <c r="F1174" s="242"/>
      <c r="G1174" s="287"/>
    </row>
    <row r="1175" spans="1:7" ht="15">
      <c r="A1175" s="284"/>
      <c r="B1175" s="284"/>
      <c r="C1175" s="238" t="s">
        <v>1885</v>
      </c>
      <c r="D1175" s="298"/>
      <c r="E1175" s="298"/>
      <c r="F1175" s="311"/>
      <c r="G1175" s="321"/>
    </row>
    <row r="1176" spans="1:7" ht="12" customHeight="1">
      <c r="A1176" s="284"/>
      <c r="B1176" s="284"/>
      <c r="C1176" s="238"/>
      <c r="D1176" s="298"/>
      <c r="E1176" s="298"/>
      <c r="F1176" s="311"/>
      <c r="G1176" s="321"/>
    </row>
    <row r="1177" spans="1:7" ht="15">
      <c r="A1177" s="284">
        <f>+A1175+1</f>
        <v>1</v>
      </c>
      <c r="B1177" s="284"/>
      <c r="C1177" s="281" t="s">
        <v>1833</v>
      </c>
      <c r="D1177" s="308" t="s">
        <v>30</v>
      </c>
      <c r="E1177" s="309">
        <v>1</v>
      </c>
      <c r="F1177" s="310"/>
      <c r="G1177" s="311">
        <f t="shared" ref="G1177" si="210">E1177*F1177</f>
        <v>0</v>
      </c>
    </row>
    <row r="1178" spans="1:7" ht="38.25">
      <c r="A1178" s="284"/>
      <c r="B1178" s="284" t="s">
        <v>1311</v>
      </c>
      <c r="C1178" s="275" t="s">
        <v>1886</v>
      </c>
      <c r="D1178" s="308" t="s">
        <v>93</v>
      </c>
      <c r="E1178" s="309">
        <v>1</v>
      </c>
      <c r="F1178" s="310"/>
      <c r="G1178" s="311"/>
    </row>
    <row r="1179" spans="1:7" ht="76.5">
      <c r="A1179" s="284"/>
      <c r="B1179" s="284" t="s">
        <v>1313</v>
      </c>
      <c r="C1179" s="275" t="s">
        <v>1835</v>
      </c>
      <c r="D1179" s="308" t="s">
        <v>93</v>
      </c>
      <c r="E1179" s="309">
        <v>1</v>
      </c>
      <c r="F1179" s="310"/>
      <c r="G1179" s="311"/>
    </row>
    <row r="1180" spans="1:7" ht="63.75">
      <c r="A1180" s="284"/>
      <c r="B1180" s="284" t="s">
        <v>458</v>
      </c>
      <c r="C1180" s="275" t="s">
        <v>1836</v>
      </c>
      <c r="D1180" s="308" t="s">
        <v>93</v>
      </c>
      <c r="E1180" s="309">
        <v>1</v>
      </c>
      <c r="F1180" s="310"/>
      <c r="G1180" s="311"/>
    </row>
    <row r="1181" spans="1:7" ht="38.25">
      <c r="A1181" s="284"/>
      <c r="B1181" s="284" t="s">
        <v>1379</v>
      </c>
      <c r="C1181" s="275" t="s">
        <v>1837</v>
      </c>
      <c r="D1181" s="308" t="s">
        <v>93</v>
      </c>
      <c r="E1181" s="309">
        <v>1</v>
      </c>
      <c r="F1181" s="310"/>
      <c r="G1181" s="311"/>
    </row>
    <row r="1182" spans="1:7" ht="15">
      <c r="A1182" s="284"/>
      <c r="B1182" s="284" t="s">
        <v>1381</v>
      </c>
      <c r="C1182" s="275" t="s">
        <v>1876</v>
      </c>
      <c r="D1182" s="308" t="s">
        <v>93</v>
      </c>
      <c r="E1182" s="309">
        <v>1</v>
      </c>
      <c r="F1182" s="310"/>
      <c r="G1182" s="311"/>
    </row>
    <row r="1183" spans="1:7" ht="25.5">
      <c r="A1183" s="284"/>
      <c r="B1183" s="284" t="s">
        <v>1569</v>
      </c>
      <c r="C1183" s="275" t="s">
        <v>1887</v>
      </c>
      <c r="D1183" s="308" t="s">
        <v>93</v>
      </c>
      <c r="E1183" s="309">
        <v>1</v>
      </c>
      <c r="F1183" s="310"/>
      <c r="G1183" s="311"/>
    </row>
    <row r="1184" spans="1:7" ht="25.5">
      <c r="A1184" s="284"/>
      <c r="B1184" s="284" t="s">
        <v>1571</v>
      </c>
      <c r="C1184" s="275" t="s">
        <v>1888</v>
      </c>
      <c r="D1184" s="308" t="s">
        <v>93</v>
      </c>
      <c r="E1184" s="309">
        <v>1</v>
      </c>
      <c r="F1184" s="310"/>
      <c r="G1184" s="311"/>
    </row>
    <row r="1185" spans="1:7" ht="12.75" customHeight="1">
      <c r="A1185" s="284"/>
      <c r="B1185" s="284"/>
      <c r="C1185" s="313"/>
      <c r="D1185" s="313"/>
      <c r="E1185" s="313"/>
      <c r="F1185" s="310"/>
      <c r="G1185" s="311"/>
    </row>
    <row r="1186" spans="1:7" ht="15">
      <c r="A1186" s="284">
        <f>+A1177+1</f>
        <v>2</v>
      </c>
      <c r="B1186" s="284"/>
      <c r="C1186" s="238" t="s">
        <v>1847</v>
      </c>
      <c r="D1186" s="308"/>
      <c r="E1186" s="309"/>
      <c r="F1186" s="311"/>
      <c r="G1186" s="311"/>
    </row>
    <row r="1187" spans="1:7" ht="25.5">
      <c r="A1187" s="313"/>
      <c r="B1187" s="284" t="s">
        <v>1311</v>
      </c>
      <c r="C1187" s="253" t="s">
        <v>1889</v>
      </c>
      <c r="D1187" s="308" t="s">
        <v>93</v>
      </c>
      <c r="E1187" s="309">
        <v>8</v>
      </c>
      <c r="F1187" s="311"/>
      <c r="G1187" s="311">
        <f>E1187*F1187</f>
        <v>0</v>
      </c>
    </row>
    <row r="1188" spans="1:7" ht="15">
      <c r="A1188" s="284"/>
      <c r="B1188" s="284"/>
      <c r="C1188" s="282"/>
      <c r="D1188" s="308"/>
      <c r="E1188" s="309"/>
      <c r="F1188" s="311"/>
      <c r="G1188" s="311"/>
    </row>
    <row r="1189" spans="1:7" ht="15">
      <c r="A1189" s="284">
        <f>+A1186+1</f>
        <v>3</v>
      </c>
      <c r="B1189" s="284"/>
      <c r="C1189" s="238" t="s">
        <v>1879</v>
      </c>
      <c r="D1189" s="308"/>
      <c r="E1189" s="309"/>
      <c r="F1189" s="311"/>
      <c r="G1189" s="311"/>
    </row>
    <row r="1190" spans="1:7" ht="15">
      <c r="A1190" s="284"/>
      <c r="B1190" s="284" t="s">
        <v>1311</v>
      </c>
      <c r="C1190" s="282" t="s">
        <v>1862</v>
      </c>
      <c r="D1190" s="308" t="s">
        <v>1054</v>
      </c>
      <c r="E1190" s="309">
        <v>50</v>
      </c>
      <c r="F1190" s="311"/>
      <c r="G1190" s="311">
        <f>E1190*F1190</f>
        <v>0</v>
      </c>
    </row>
    <row r="1191" spans="1:7" ht="15">
      <c r="A1191" s="284"/>
      <c r="B1191" s="284" t="s">
        <v>1313</v>
      </c>
      <c r="C1191" s="282" t="s">
        <v>1863</v>
      </c>
      <c r="D1191" s="308" t="s">
        <v>1054</v>
      </c>
      <c r="E1191" s="309">
        <v>45</v>
      </c>
      <c r="F1191" s="311"/>
      <c r="G1191" s="311">
        <f t="shared" ref="G1191" si="211">E1191*F1191</f>
        <v>0</v>
      </c>
    </row>
    <row r="1192" spans="1:7" ht="15">
      <c r="A1192" s="284"/>
      <c r="B1192" s="284" t="s">
        <v>458</v>
      </c>
      <c r="C1192" s="282" t="s">
        <v>1890</v>
      </c>
      <c r="D1192" s="308" t="s">
        <v>30</v>
      </c>
      <c r="E1192" s="309">
        <v>1</v>
      </c>
      <c r="F1192" s="311"/>
      <c r="G1192" s="311">
        <f>E1192*F1192</f>
        <v>0</v>
      </c>
    </row>
    <row r="1193" spans="1:7" ht="15">
      <c r="A1193" s="284"/>
      <c r="B1193" s="284" t="s">
        <v>1379</v>
      </c>
      <c r="C1193" s="282" t="s">
        <v>1891</v>
      </c>
      <c r="D1193" s="308" t="s">
        <v>93</v>
      </c>
      <c r="E1193" s="309">
        <v>8</v>
      </c>
      <c r="F1193" s="311"/>
      <c r="G1193" s="311">
        <f>E1193*F1193</f>
        <v>0</v>
      </c>
    </row>
    <row r="1194" spans="1:7" ht="15">
      <c r="A1194" s="284"/>
      <c r="B1194" s="284" t="s">
        <v>1381</v>
      </c>
      <c r="C1194" s="282" t="s">
        <v>1867</v>
      </c>
      <c r="D1194" s="308" t="s">
        <v>93</v>
      </c>
      <c r="E1194" s="309">
        <v>1</v>
      </c>
      <c r="F1194" s="311"/>
      <c r="G1194" s="311">
        <f>E1194*F1194</f>
        <v>0</v>
      </c>
    </row>
    <row r="1195" spans="1:7" ht="12" customHeight="1">
      <c r="A1195" s="284"/>
      <c r="B1195" s="284"/>
      <c r="C1195" s="280"/>
      <c r="D1195" s="313"/>
      <c r="E1195" s="313"/>
      <c r="F1195" s="314"/>
      <c r="G1195" s="314"/>
    </row>
    <row r="1196" spans="1:7" ht="17.25" thickBot="1">
      <c r="A1196" s="284"/>
      <c r="B1196" s="284"/>
      <c r="C1196" s="267" t="s">
        <v>1892</v>
      </c>
      <c r="D1196" s="330"/>
      <c r="E1196" s="268">
        <f>SUM(G1177:G1194)</f>
        <v>0</v>
      </c>
      <c r="G1196" s="287"/>
    </row>
    <row r="1197" spans="1:7" ht="17.25" thickTop="1">
      <c r="A1197" s="284"/>
      <c r="B1197" s="284"/>
      <c r="C1197" s="269"/>
      <c r="D1197" s="335"/>
      <c r="E1197" s="336"/>
      <c r="F1197" s="242"/>
      <c r="G1197" s="287"/>
    </row>
    <row r="1198" spans="1:7" ht="15">
      <c r="A1198" s="284"/>
      <c r="B1198" s="284"/>
      <c r="C1198" s="238" t="s">
        <v>1893</v>
      </c>
      <c r="D1198" s="298"/>
      <c r="E1198" s="298"/>
      <c r="F1198" s="311"/>
      <c r="G1198" s="321"/>
    </row>
    <row r="1199" spans="1:7" ht="12" customHeight="1">
      <c r="A1199" s="284"/>
      <c r="B1199" s="284"/>
      <c r="C1199" s="238"/>
      <c r="D1199" s="298"/>
      <c r="E1199" s="298"/>
      <c r="F1199" s="311"/>
      <c r="G1199" s="321"/>
    </row>
    <row r="1200" spans="1:7" ht="25.5">
      <c r="A1200" s="284">
        <f>+A1196+1</f>
        <v>1</v>
      </c>
      <c r="B1200" s="284"/>
      <c r="C1200" s="275" t="s">
        <v>1894</v>
      </c>
      <c r="D1200" s="308" t="s">
        <v>93</v>
      </c>
      <c r="E1200" s="309">
        <v>1</v>
      </c>
      <c r="F1200" s="310"/>
      <c r="G1200" s="311">
        <f t="shared" ref="G1200" si="212">E1200*F1200</f>
        <v>0</v>
      </c>
    </row>
    <row r="1201" spans="1:7" ht="15">
      <c r="A1201" s="284"/>
      <c r="B1201" s="284"/>
      <c r="C1201" s="275"/>
      <c r="D1201" s="308"/>
      <c r="E1201" s="309"/>
      <c r="F1201" s="310"/>
      <c r="G1201" s="311"/>
    </row>
    <row r="1202" spans="1:7" ht="25.5">
      <c r="A1202" s="284">
        <f>+A1200+1</f>
        <v>2</v>
      </c>
      <c r="B1202" s="284"/>
      <c r="C1202" s="253" t="s">
        <v>1889</v>
      </c>
      <c r="D1202" s="308" t="s">
        <v>93</v>
      </c>
      <c r="E1202" s="309">
        <v>2</v>
      </c>
      <c r="F1202" s="311"/>
      <c r="G1202" s="311">
        <f>E1202*F1202</f>
        <v>0</v>
      </c>
    </row>
    <row r="1203" spans="1:7" ht="11.25" customHeight="1">
      <c r="A1203" s="284"/>
      <c r="B1203" s="284"/>
      <c r="C1203" s="253"/>
      <c r="D1203" s="308"/>
      <c r="E1203" s="309"/>
      <c r="F1203" s="311"/>
      <c r="G1203" s="311"/>
    </row>
    <row r="1204" spans="1:7" ht="15">
      <c r="A1204" s="284">
        <f>+A1202+1</f>
        <v>3</v>
      </c>
      <c r="B1204" s="284"/>
      <c r="C1204" s="238" t="s">
        <v>1879</v>
      </c>
      <c r="D1204" s="308"/>
      <c r="E1204" s="309"/>
      <c r="F1204" s="311"/>
      <c r="G1204" s="311"/>
    </row>
    <row r="1205" spans="1:7" ht="15">
      <c r="A1205" s="284"/>
      <c r="B1205" s="284" t="s">
        <v>1311</v>
      </c>
      <c r="C1205" s="282" t="s">
        <v>1862</v>
      </c>
      <c r="D1205" s="308" t="s">
        <v>1054</v>
      </c>
      <c r="E1205" s="309">
        <v>25</v>
      </c>
      <c r="F1205" s="311"/>
      <c r="G1205" s="311">
        <f>E1205*F1205</f>
        <v>0</v>
      </c>
    </row>
    <row r="1206" spans="1:7" ht="15">
      <c r="A1206" s="284"/>
      <c r="B1206" s="284" t="s">
        <v>1313</v>
      </c>
      <c r="C1206" s="282" t="s">
        <v>1890</v>
      </c>
      <c r="D1206" s="308" t="s">
        <v>30</v>
      </c>
      <c r="E1206" s="309">
        <v>1</v>
      </c>
      <c r="F1206" s="311"/>
      <c r="G1206" s="311">
        <f>E1206*F1206</f>
        <v>0</v>
      </c>
    </row>
    <row r="1207" spans="1:7" ht="15">
      <c r="A1207" s="284"/>
      <c r="B1207" s="284" t="s">
        <v>458</v>
      </c>
      <c r="C1207" s="282" t="s">
        <v>1883</v>
      </c>
      <c r="D1207" s="308" t="s">
        <v>93</v>
      </c>
      <c r="E1207" s="309">
        <v>2</v>
      </c>
      <c r="F1207" s="311"/>
      <c r="G1207" s="311">
        <f>E1207*F1207</f>
        <v>0</v>
      </c>
    </row>
    <row r="1208" spans="1:7" ht="12.75" customHeight="1">
      <c r="A1208" s="284"/>
      <c r="B1208" s="284"/>
      <c r="C1208" s="280"/>
      <c r="D1208" s="313"/>
      <c r="E1208" s="313"/>
      <c r="F1208" s="314"/>
      <c r="G1208" s="314"/>
    </row>
    <row r="1209" spans="1:7" ht="17.25" thickBot="1">
      <c r="A1209" s="284"/>
      <c r="B1209" s="284"/>
      <c r="C1209" s="267" t="s">
        <v>1895</v>
      </c>
      <c r="D1209" s="330"/>
      <c r="E1209" s="268">
        <f>SUM(G1200:G1207)</f>
        <v>0</v>
      </c>
      <c r="G1209" s="287"/>
    </row>
    <row r="1210" spans="1:7" ht="17.25" thickTop="1">
      <c r="A1210" s="284"/>
      <c r="B1210" s="284"/>
      <c r="C1210" s="269"/>
      <c r="D1210" s="335"/>
      <c r="E1210" s="336"/>
      <c r="F1210" s="242"/>
      <c r="G1210" s="287"/>
    </row>
    <row r="1211" spans="1:7" ht="25.5">
      <c r="A1211" s="284"/>
      <c r="B1211" s="284"/>
      <c r="C1211" s="238" t="s">
        <v>1896</v>
      </c>
      <c r="D1211" s="298"/>
      <c r="E1211" s="298"/>
      <c r="F1211" s="311"/>
      <c r="G1211" s="321"/>
    </row>
    <row r="1212" spans="1:7" ht="12.75" customHeight="1">
      <c r="A1212" s="284"/>
      <c r="B1212" s="284"/>
      <c r="C1212" s="238"/>
      <c r="D1212" s="298"/>
      <c r="E1212" s="298"/>
      <c r="F1212" s="311"/>
      <c r="G1212" s="321"/>
    </row>
    <row r="1213" spans="1:7" ht="15">
      <c r="A1213" s="284">
        <f>+A1209+1</f>
        <v>1</v>
      </c>
      <c r="B1213" s="284"/>
      <c r="C1213" s="275" t="s">
        <v>1841</v>
      </c>
      <c r="D1213" s="308" t="s">
        <v>93</v>
      </c>
      <c r="E1213" s="309">
        <v>1</v>
      </c>
      <c r="F1213" s="310"/>
      <c r="G1213" s="311">
        <f t="shared" ref="G1213" si="213">E1213*F1213</f>
        <v>0</v>
      </c>
    </row>
    <row r="1214" spans="1:7" ht="15">
      <c r="A1214" s="284"/>
      <c r="B1214" s="284"/>
      <c r="C1214" s="275"/>
      <c r="D1214" s="308"/>
      <c r="E1214" s="309"/>
      <c r="F1214" s="310"/>
      <c r="G1214" s="311"/>
    </row>
    <row r="1215" spans="1:7" ht="15">
      <c r="A1215" s="284">
        <f>+A1213+1</f>
        <v>2</v>
      </c>
      <c r="B1215" s="284"/>
      <c r="C1215" s="253" t="s">
        <v>1897</v>
      </c>
      <c r="D1215" s="308" t="s">
        <v>93</v>
      </c>
      <c r="E1215" s="309">
        <v>1</v>
      </c>
      <c r="F1215" s="311"/>
      <c r="G1215" s="311">
        <f>E1215*F1215</f>
        <v>0</v>
      </c>
    </row>
    <row r="1216" spans="1:7" ht="12.75" customHeight="1">
      <c r="A1216" s="284"/>
      <c r="B1216" s="284"/>
      <c r="C1216" s="253"/>
      <c r="D1216" s="308"/>
      <c r="E1216" s="309"/>
      <c r="F1216" s="311"/>
      <c r="G1216" s="311"/>
    </row>
    <row r="1217" spans="1:7" ht="15">
      <c r="A1217" s="284">
        <f>+A1215+1</f>
        <v>3</v>
      </c>
      <c r="B1217" s="284"/>
      <c r="C1217" s="238" t="s">
        <v>1879</v>
      </c>
      <c r="D1217" s="308"/>
      <c r="E1217" s="309"/>
      <c r="F1217" s="311"/>
      <c r="G1217" s="311"/>
    </row>
    <row r="1218" spans="1:7" ht="15">
      <c r="A1218" s="284"/>
      <c r="B1218" s="284" t="s">
        <v>1311</v>
      </c>
      <c r="C1218" s="282" t="s">
        <v>1898</v>
      </c>
      <c r="D1218" s="308" t="s">
        <v>1054</v>
      </c>
      <c r="E1218" s="309">
        <v>10</v>
      </c>
      <c r="F1218" s="311"/>
      <c r="G1218" s="311">
        <f>E1218*F1218</f>
        <v>0</v>
      </c>
    </row>
    <row r="1219" spans="1:7" ht="25.5">
      <c r="A1219" s="284"/>
      <c r="B1219" s="284" t="s">
        <v>1313</v>
      </c>
      <c r="C1219" s="282" t="s">
        <v>1899</v>
      </c>
      <c r="D1219" s="308" t="s">
        <v>30</v>
      </c>
      <c r="E1219" s="309">
        <v>1</v>
      </c>
      <c r="F1219" s="311"/>
      <c r="G1219" s="311">
        <f>E1219*F1219</f>
        <v>0</v>
      </c>
    </row>
    <row r="1220" spans="1:7" ht="15">
      <c r="A1220" s="284"/>
      <c r="B1220" s="284" t="s">
        <v>458</v>
      </c>
      <c r="C1220" s="282" t="s">
        <v>1900</v>
      </c>
      <c r="D1220" s="308" t="s">
        <v>1901</v>
      </c>
      <c r="E1220" s="309">
        <v>1</v>
      </c>
      <c r="F1220" s="311"/>
      <c r="G1220" s="311">
        <f>E1220*F1220</f>
        <v>0</v>
      </c>
    </row>
    <row r="1221" spans="1:7" ht="15">
      <c r="A1221" s="284"/>
      <c r="B1221" s="284"/>
      <c r="C1221" s="280"/>
      <c r="D1221" s="313"/>
      <c r="E1221" s="313"/>
      <c r="F1221" s="314"/>
      <c r="G1221" s="314"/>
    </row>
    <row r="1222" spans="1:7" ht="26.25" thickBot="1">
      <c r="A1222" s="284"/>
      <c r="B1222" s="284"/>
      <c r="C1222" s="267" t="s">
        <v>1902</v>
      </c>
      <c r="D1222" s="330"/>
      <c r="E1222" s="268">
        <f>SUM(G1213:G1220)</f>
        <v>0</v>
      </c>
      <c r="G1222" s="287"/>
    </row>
    <row r="1223" spans="1:7" ht="14.25" customHeight="1" thickTop="1">
      <c r="A1223" s="284"/>
      <c r="B1223" s="284"/>
      <c r="C1223" s="323"/>
      <c r="D1223" s="308"/>
      <c r="E1223" s="309"/>
      <c r="F1223" s="310"/>
      <c r="G1223" s="311"/>
    </row>
    <row r="1224" spans="1:7" ht="15">
      <c r="A1224" s="284"/>
      <c r="B1224" s="284"/>
      <c r="C1224" s="238" t="s">
        <v>1904</v>
      </c>
      <c r="D1224" s="298"/>
      <c r="E1224" s="298"/>
      <c r="F1224" s="311"/>
      <c r="G1224" s="321"/>
    </row>
    <row r="1225" spans="1:7" ht="12.75" customHeight="1">
      <c r="A1225" s="284"/>
      <c r="B1225" s="284"/>
      <c r="C1225" s="238"/>
      <c r="D1225" s="298"/>
      <c r="E1225" s="298"/>
      <c r="F1225" s="311"/>
      <c r="G1225" s="321"/>
    </row>
    <row r="1226" spans="1:7" ht="15">
      <c r="A1226" s="284">
        <f>+A1262+1</f>
        <v>1</v>
      </c>
      <c r="B1226" s="284"/>
      <c r="C1226" s="275" t="s">
        <v>1905</v>
      </c>
      <c r="D1226" s="308" t="s">
        <v>93</v>
      </c>
      <c r="E1226" s="309">
        <v>1</v>
      </c>
      <c r="F1226" s="310"/>
      <c r="G1226" s="311">
        <f t="shared" ref="G1226" si="214">E1226*F1226</f>
        <v>0</v>
      </c>
    </row>
    <row r="1227" spans="1:7" ht="12.75" customHeight="1">
      <c r="A1227" s="284"/>
      <c r="B1227" s="284"/>
      <c r="C1227" s="275"/>
      <c r="D1227" s="308"/>
      <c r="E1227" s="309"/>
      <c r="F1227" s="310"/>
      <c r="G1227" s="311"/>
    </row>
    <row r="1228" spans="1:7" ht="25.5">
      <c r="A1228" s="284">
        <f>+A1226+1</f>
        <v>2</v>
      </c>
      <c r="B1228" s="284"/>
      <c r="C1228" s="253" t="s">
        <v>1906</v>
      </c>
      <c r="D1228" s="308" t="s">
        <v>93</v>
      </c>
      <c r="E1228" s="309">
        <v>1</v>
      </c>
      <c r="F1228" s="311"/>
      <c r="G1228" s="311">
        <f>E1228*F1228</f>
        <v>0</v>
      </c>
    </row>
    <row r="1229" spans="1:7" ht="10.5" customHeight="1">
      <c r="A1229" s="284"/>
      <c r="B1229" s="284"/>
      <c r="C1229" s="253"/>
      <c r="D1229" s="308"/>
      <c r="E1229" s="309"/>
      <c r="F1229" s="311"/>
      <c r="G1229" s="311"/>
    </row>
    <row r="1230" spans="1:7" ht="15">
      <c r="A1230" s="284">
        <f>+A1228+1</f>
        <v>3</v>
      </c>
      <c r="B1230" s="284" t="s">
        <v>1311</v>
      </c>
      <c r="C1230" s="253" t="s">
        <v>1907</v>
      </c>
      <c r="D1230" s="308" t="s">
        <v>93</v>
      </c>
      <c r="E1230" s="309">
        <v>1</v>
      </c>
      <c r="F1230" s="311"/>
      <c r="G1230" s="311">
        <f>E1230*F1230</f>
        <v>0</v>
      </c>
    </row>
    <row r="1231" spans="1:7" ht="15">
      <c r="A1231" s="284"/>
      <c r="B1231" s="284" t="s">
        <v>1313</v>
      </c>
      <c r="C1231" s="253" t="s">
        <v>1908</v>
      </c>
      <c r="D1231" s="308" t="s">
        <v>93</v>
      </c>
      <c r="E1231" s="309">
        <v>1</v>
      </c>
      <c r="F1231" s="311"/>
      <c r="G1231" s="311">
        <f>E1231*F1231</f>
        <v>0</v>
      </c>
    </row>
    <row r="1232" spans="1:7" ht="9.75" customHeight="1">
      <c r="A1232" s="284"/>
      <c r="B1232" s="284"/>
      <c r="C1232" s="253"/>
      <c r="D1232" s="308"/>
      <c r="E1232" s="309"/>
      <c r="F1232" s="311"/>
      <c r="G1232" s="311"/>
    </row>
    <row r="1233" spans="1:7" ht="15">
      <c r="A1233" s="284">
        <f>+A1230+1</f>
        <v>4</v>
      </c>
      <c r="B1233" s="284"/>
      <c r="C1233" s="253" t="s">
        <v>1909</v>
      </c>
      <c r="D1233" s="308" t="s">
        <v>93</v>
      </c>
      <c r="E1233" s="309">
        <v>2</v>
      </c>
      <c r="F1233" s="311"/>
      <c r="G1233" s="311">
        <f>E1233*F1233</f>
        <v>0</v>
      </c>
    </row>
    <row r="1234" spans="1:7" ht="9.75" customHeight="1">
      <c r="A1234" s="284"/>
      <c r="B1234" s="284"/>
      <c r="C1234" s="280"/>
      <c r="D1234" s="313"/>
      <c r="E1234" s="313"/>
      <c r="F1234" s="314"/>
      <c r="G1234" s="314"/>
    </row>
    <row r="1235" spans="1:7" ht="15">
      <c r="A1235" s="284">
        <f>+A1233+1</f>
        <v>5</v>
      </c>
      <c r="B1235" s="284"/>
      <c r="C1235" s="238" t="s">
        <v>1879</v>
      </c>
      <c r="D1235" s="308"/>
      <c r="E1235" s="309"/>
      <c r="F1235" s="311"/>
      <c r="G1235" s="311"/>
    </row>
    <row r="1236" spans="1:7" ht="15">
      <c r="A1236" s="284"/>
      <c r="B1236" s="284" t="s">
        <v>1311</v>
      </c>
      <c r="C1236" s="282" t="s">
        <v>1857</v>
      </c>
      <c r="D1236" s="308" t="s">
        <v>93</v>
      </c>
      <c r="E1236" s="309">
        <v>1</v>
      </c>
      <c r="F1236" s="311"/>
      <c r="G1236" s="311">
        <f t="shared" ref="G1236:G1242" si="215">E1236*F1236</f>
        <v>0</v>
      </c>
    </row>
    <row r="1237" spans="1:7" ht="15">
      <c r="A1237" s="284"/>
      <c r="B1237" s="284" t="s">
        <v>1313</v>
      </c>
      <c r="C1237" s="282" t="s">
        <v>1859</v>
      </c>
      <c r="D1237" s="308" t="s">
        <v>1054</v>
      </c>
      <c r="E1237" s="309">
        <v>6</v>
      </c>
      <c r="F1237" s="311"/>
      <c r="G1237" s="311">
        <f t="shared" si="215"/>
        <v>0</v>
      </c>
    </row>
    <row r="1238" spans="1:7" ht="15">
      <c r="A1238" s="284"/>
      <c r="B1238" s="284" t="s">
        <v>458</v>
      </c>
      <c r="C1238" s="282" t="s">
        <v>1860</v>
      </c>
      <c r="D1238" s="308" t="s">
        <v>1054</v>
      </c>
      <c r="E1238" s="309">
        <v>10</v>
      </c>
      <c r="F1238" s="311"/>
      <c r="G1238" s="311">
        <f t="shared" si="215"/>
        <v>0</v>
      </c>
    </row>
    <row r="1239" spans="1:7" ht="15">
      <c r="A1239" s="284"/>
      <c r="B1239" s="284" t="s">
        <v>1379</v>
      </c>
      <c r="C1239" s="282" t="s">
        <v>1862</v>
      </c>
      <c r="D1239" s="308" t="s">
        <v>1054</v>
      </c>
      <c r="E1239" s="309">
        <v>12</v>
      </c>
      <c r="F1239" s="311"/>
      <c r="G1239" s="311">
        <f t="shared" si="215"/>
        <v>0</v>
      </c>
    </row>
    <row r="1240" spans="1:7" ht="15">
      <c r="A1240" s="284"/>
      <c r="B1240" s="284" t="s">
        <v>1381</v>
      </c>
      <c r="C1240" s="282" t="s">
        <v>1864</v>
      </c>
      <c r="D1240" s="308" t="s">
        <v>30</v>
      </c>
      <c r="E1240" s="309">
        <v>1</v>
      </c>
      <c r="F1240" s="311"/>
      <c r="G1240" s="311">
        <f t="shared" si="215"/>
        <v>0</v>
      </c>
    </row>
    <row r="1241" spans="1:7" ht="15">
      <c r="A1241" s="284"/>
      <c r="B1241" s="284" t="s">
        <v>1569</v>
      </c>
      <c r="C1241" s="282" t="s">
        <v>1883</v>
      </c>
      <c r="D1241" s="308" t="s">
        <v>93</v>
      </c>
      <c r="E1241" s="309">
        <v>2</v>
      </c>
      <c r="F1241" s="311"/>
      <c r="G1241" s="311">
        <f t="shared" si="215"/>
        <v>0</v>
      </c>
    </row>
    <row r="1242" spans="1:7" ht="15">
      <c r="A1242" s="284"/>
      <c r="B1242" s="284" t="s">
        <v>1571</v>
      </c>
      <c r="C1242" s="282" t="s">
        <v>1867</v>
      </c>
      <c r="D1242" s="308" t="s">
        <v>93</v>
      </c>
      <c r="E1242" s="309">
        <v>1</v>
      </c>
      <c r="F1242" s="311"/>
      <c r="G1242" s="311">
        <f t="shared" si="215"/>
        <v>0</v>
      </c>
    </row>
    <row r="1243" spans="1:7" ht="10.5" customHeight="1">
      <c r="A1243" s="284"/>
      <c r="B1243" s="284"/>
      <c r="C1243" s="280"/>
      <c r="D1243" s="313"/>
      <c r="E1243" s="313"/>
      <c r="F1243" s="314"/>
      <c r="G1243" s="314"/>
    </row>
    <row r="1244" spans="1:7" ht="17.25" thickBot="1">
      <c r="A1244" s="284"/>
      <c r="B1244" s="284"/>
      <c r="C1244" s="267" t="s">
        <v>1910</v>
      </c>
      <c r="D1244" s="330"/>
      <c r="E1244" s="268">
        <f>SUM(G1226:G1242)</f>
        <v>0</v>
      </c>
      <c r="G1244" s="287"/>
    </row>
    <row r="1245" spans="1:7" ht="17.25" thickTop="1">
      <c r="A1245" s="284"/>
      <c r="B1245" s="284"/>
      <c r="C1245" s="285"/>
      <c r="D1245" s="286"/>
      <c r="E1245" s="286"/>
      <c r="F1245" s="287"/>
      <c r="G1245" s="287"/>
    </row>
    <row r="1246" spans="1:7" ht="15">
      <c r="A1246" s="284"/>
      <c r="B1246" s="284"/>
      <c r="C1246" s="238" t="s">
        <v>1911</v>
      </c>
      <c r="D1246" s="298"/>
      <c r="E1246" s="298"/>
      <c r="F1246" s="311"/>
      <c r="G1246" s="321"/>
    </row>
    <row r="1247" spans="1:7" ht="10.5" customHeight="1">
      <c r="A1247" s="284"/>
      <c r="B1247" s="284"/>
      <c r="C1247" s="238"/>
      <c r="D1247" s="298"/>
      <c r="E1247" s="298"/>
      <c r="F1247" s="311"/>
      <c r="G1247" s="321"/>
    </row>
    <row r="1248" spans="1:7" ht="15">
      <c r="A1248" s="284">
        <f>+A1244+1</f>
        <v>1</v>
      </c>
      <c r="B1248" s="284"/>
      <c r="C1248" s="275" t="s">
        <v>1912</v>
      </c>
      <c r="D1248" s="308" t="s">
        <v>30</v>
      </c>
      <c r="E1248" s="309">
        <v>1</v>
      </c>
      <c r="F1248" s="310"/>
      <c r="G1248" s="311">
        <f t="shared" ref="G1248" si="216">E1248*F1248</f>
        <v>0</v>
      </c>
    </row>
    <row r="1249" spans="1:7" ht="15">
      <c r="A1249" s="284"/>
      <c r="B1249" s="284" t="s">
        <v>1311</v>
      </c>
      <c r="C1249" s="275" t="s">
        <v>1913</v>
      </c>
      <c r="D1249" s="308" t="s">
        <v>93</v>
      </c>
      <c r="E1249" s="309">
        <v>1</v>
      </c>
      <c r="F1249" s="310"/>
      <c r="G1249" s="311"/>
    </row>
    <row r="1250" spans="1:7" ht="15">
      <c r="A1250" s="284"/>
      <c r="B1250" s="284" t="s">
        <v>1313</v>
      </c>
      <c r="C1250" s="275" t="s">
        <v>1914</v>
      </c>
      <c r="D1250" s="308" t="s">
        <v>93</v>
      </c>
      <c r="E1250" s="309">
        <v>1</v>
      </c>
      <c r="F1250" s="310"/>
      <c r="G1250" s="311"/>
    </row>
    <row r="1251" spans="1:7" ht="15">
      <c r="A1251" s="284"/>
      <c r="B1251" s="284" t="s">
        <v>458</v>
      </c>
      <c r="C1251" s="275" t="s">
        <v>1914</v>
      </c>
      <c r="D1251" s="308" t="s">
        <v>93</v>
      </c>
      <c r="E1251" s="309">
        <v>1</v>
      </c>
      <c r="F1251" s="310"/>
      <c r="G1251" s="311"/>
    </row>
    <row r="1252" spans="1:7" ht="63.75">
      <c r="A1252" s="284"/>
      <c r="B1252" s="284" t="s">
        <v>1379</v>
      </c>
      <c r="C1252" s="275" t="s">
        <v>1836</v>
      </c>
      <c r="D1252" s="308" t="s">
        <v>93</v>
      </c>
      <c r="E1252" s="309">
        <v>1</v>
      </c>
      <c r="F1252" s="310"/>
      <c r="G1252" s="311"/>
    </row>
    <row r="1253" spans="1:7" ht="15">
      <c r="A1253" s="284"/>
      <c r="B1253" s="284" t="s">
        <v>1381</v>
      </c>
      <c r="C1253" s="275" t="s">
        <v>1915</v>
      </c>
      <c r="D1253" s="308" t="s">
        <v>93</v>
      </c>
      <c r="E1253" s="309">
        <v>1</v>
      </c>
      <c r="F1253" s="310"/>
      <c r="G1253" s="311"/>
    </row>
    <row r="1254" spans="1:7" ht="11.25" customHeight="1">
      <c r="A1254" s="284"/>
      <c r="B1254" s="284"/>
      <c r="C1254" s="280"/>
      <c r="D1254" s="313"/>
      <c r="E1254" s="313"/>
      <c r="F1254" s="314"/>
      <c r="G1254" s="314"/>
    </row>
    <row r="1255" spans="1:7" ht="15">
      <c r="A1255" s="284">
        <f>+A1248+1</f>
        <v>2</v>
      </c>
      <c r="B1255" s="284"/>
      <c r="C1255" s="238" t="s">
        <v>1879</v>
      </c>
      <c r="D1255" s="308"/>
      <c r="E1255" s="309"/>
      <c r="F1255" s="311"/>
      <c r="G1255" s="311"/>
    </row>
    <row r="1256" spans="1:7" ht="15">
      <c r="A1256" s="284"/>
      <c r="B1256" s="284" t="s">
        <v>1311</v>
      </c>
      <c r="C1256" s="282" t="s">
        <v>1863</v>
      </c>
      <c r="D1256" s="308" t="s">
        <v>1054</v>
      </c>
      <c r="E1256" s="309">
        <v>65</v>
      </c>
      <c r="F1256" s="311"/>
      <c r="G1256" s="311">
        <f t="shared" ref="G1256:G1258" si="217">E1256*F1256</f>
        <v>0</v>
      </c>
    </row>
    <row r="1257" spans="1:7" ht="25.5">
      <c r="A1257" s="284"/>
      <c r="B1257" s="284" t="s">
        <v>1313</v>
      </c>
      <c r="C1257" s="282" t="s">
        <v>1899</v>
      </c>
      <c r="D1257" s="308" t="s">
        <v>30</v>
      </c>
      <c r="E1257" s="309">
        <v>1</v>
      </c>
      <c r="F1257" s="311"/>
      <c r="G1257" s="311">
        <f>E1257*F1257</f>
        <v>0</v>
      </c>
    </row>
    <row r="1258" spans="1:7" ht="15">
      <c r="A1258" s="284"/>
      <c r="B1258" s="284" t="s">
        <v>458</v>
      </c>
      <c r="C1258" s="282" t="s">
        <v>1900</v>
      </c>
      <c r="D1258" s="308" t="s">
        <v>30</v>
      </c>
      <c r="E1258" s="309">
        <v>1</v>
      </c>
      <c r="F1258" s="311"/>
      <c r="G1258" s="311">
        <f t="shared" si="217"/>
        <v>0</v>
      </c>
    </row>
    <row r="1259" spans="1:7" ht="12" customHeight="1">
      <c r="A1259" s="284"/>
      <c r="B1259" s="284"/>
      <c r="C1259" s="280"/>
      <c r="D1259" s="313"/>
      <c r="E1259" s="313"/>
      <c r="F1259" s="314"/>
      <c r="G1259" s="314"/>
    </row>
    <row r="1260" spans="1:7" ht="26.25" thickBot="1">
      <c r="A1260" s="284"/>
      <c r="B1260" s="284"/>
      <c r="C1260" s="267" t="s">
        <v>1916</v>
      </c>
      <c r="D1260" s="330"/>
      <c r="E1260" s="268">
        <f>SUM(G1248:G1258)</f>
        <v>0</v>
      </c>
      <c r="G1260" s="287"/>
    </row>
    <row r="1261" spans="1:7" ht="14.25" customHeight="1" thickTop="1">
      <c r="A1261" s="284"/>
      <c r="B1261" s="284"/>
      <c r="C1261" s="269"/>
      <c r="D1261" s="335"/>
      <c r="E1261" s="336"/>
      <c r="F1261" s="242"/>
      <c r="G1261" s="287"/>
    </row>
    <row r="1262" spans="1:7" s="209" customFormat="1" ht="15">
      <c r="A1262" s="324"/>
      <c r="B1262" s="324"/>
      <c r="C1262" s="235" t="s">
        <v>1903</v>
      </c>
      <c r="D1262" s="331"/>
      <c r="E1262" s="332"/>
      <c r="F1262" s="237"/>
      <c r="G1262" s="250">
        <f>SUM(G1103:G1258)</f>
        <v>0</v>
      </c>
    </row>
  </sheetData>
  <sheetProtection algorithmName="SHA-512" hashValue="iTMeH4EJA6GALBdVXmixc+XcoXEef5f+ZMCPGxAaubJkI8nHkQsUb6Vcd7Fjmyxdv8qnWtI/XjdW51CHf/G89w==" saltValue="SydoWcbiezaGtDNGJu/mcA==" spinCount="100000" sheet="1" objects="1" scenarios="1"/>
  <protectedRanges>
    <protectedRange sqref="F1:F1262" name="Obseg1"/>
  </protectedRanges>
  <pageMargins left="0.51181102362204722" right="0.15748031496062992" top="0.43307086614173229" bottom="0.39370078740157483" header="0.27559055118110237" footer="0.31496062992125984"/>
  <pageSetup paperSize="9" scale="74" orientation="portrait" r:id="rId1"/>
  <headerFooter>
    <oddHeader>&amp;CMEDGENERACIJSKI CENTER VEZENINE BLED&amp;RPOPIS GOI DEL</oddHeader>
    <oddFooter>&amp;C&amp;A&amp;R&amp;P od &amp;P</oddFooter>
  </headerFooter>
  <rowBreaks count="29" manualBreakCount="29">
    <brk id="39" max="16383" man="1"/>
    <brk id="77" max="6" man="1"/>
    <brk id="110" max="16383" man="1"/>
    <brk id="136" max="16383" man="1"/>
    <brk id="156" max="16383" man="1"/>
    <brk id="196" max="16383" man="1"/>
    <brk id="217" max="16383" man="1"/>
    <brk id="235" max="16383" man="1"/>
    <brk id="265" max="16383" man="1"/>
    <brk id="293" max="16383" man="1"/>
    <brk id="465" max="16383" man="1"/>
    <brk id="510" max="16383" man="1"/>
    <brk id="570" max="16383" man="1"/>
    <brk id="620" max="16383" man="1"/>
    <brk id="651" max="16383" man="1"/>
    <brk id="693" max="16383" man="1"/>
    <brk id="734" max="16383" man="1"/>
    <brk id="762" max="16383" man="1"/>
    <brk id="790" max="16383" man="1"/>
    <brk id="827" max="16383" man="1"/>
    <brk id="867" max="6" man="1"/>
    <brk id="887" max="16383" man="1"/>
    <brk id="936" max="16383" man="1"/>
    <brk id="979" max="16383" man="1"/>
    <brk id="1027" max="16383" man="1"/>
    <brk id="1048" max="16383" man="1"/>
    <brk id="1099" max="16383" man="1"/>
    <brk id="1144" max="6" man="1"/>
    <brk id="1197"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12</vt:i4>
      </vt:variant>
      <vt:variant>
        <vt:lpstr>Imenovani obsegi</vt:lpstr>
      </vt:variant>
      <vt:variant>
        <vt:i4>13</vt:i4>
      </vt:variant>
    </vt:vector>
  </HeadingPairs>
  <TitlesOfParts>
    <vt:vector size="25" baseType="lpstr">
      <vt:lpstr>GLAVNA REKAPITULACIJA</vt:lpstr>
      <vt:lpstr>SPLOŠNI POGOJI</vt:lpstr>
      <vt:lpstr>I-ARHITEKTURA-GO DELA</vt:lpstr>
      <vt:lpstr>II-ZUNANJA UREDITEV-GO DELA </vt:lpstr>
      <vt:lpstr>III-KRAJINSKA UREDITEV</vt:lpstr>
      <vt:lpstr>IV-ZUNANJA PROMETNA UREDITEV</vt:lpstr>
      <vt:lpstr>V-KANALIZACIJA</vt:lpstr>
      <vt:lpstr>VI-vodovodni priključek</vt:lpstr>
      <vt:lpstr>VII-ELEKTROINSTALACIJE</vt:lpstr>
      <vt:lpstr>VIII-ELEKTRO-NN-PRIKLJUCEK</vt:lpstr>
      <vt:lpstr>IX-STROJNE INSTALACIJE</vt:lpstr>
      <vt:lpstr>List1</vt:lpstr>
      <vt:lpstr>CENA</vt:lpstr>
      <vt:lpstr>KOLIC</vt:lpstr>
      <vt:lpstr>'GLAVNA REKAPITULACIJA'!Področje_tiskanja</vt:lpstr>
      <vt:lpstr>'I-ARHITEKTURA-GO DELA'!Področje_tiskanja</vt:lpstr>
      <vt:lpstr>'III-KRAJINSKA UREDITEV'!Področje_tiskanja</vt:lpstr>
      <vt:lpstr>'II-ZUNANJA UREDITEV-GO DELA '!Področje_tiskanja</vt:lpstr>
      <vt:lpstr>'IV-ZUNANJA PROMETNA UREDITEV'!Področje_tiskanja</vt:lpstr>
      <vt:lpstr>'IX-STROJNE INSTALACIJE'!Področje_tiskanja</vt:lpstr>
      <vt:lpstr>'SPLOŠNI POGOJI'!Področje_tiskanja</vt:lpstr>
      <vt:lpstr>'VII-ELEKTROINSTALACIJE'!Področje_tiskanja</vt:lpstr>
      <vt:lpstr>'VIII-ELEKTRO-NN-PRIKLJUCEK'!Področje_tiskanja</vt:lpstr>
      <vt:lpstr>'VI-vodovodni priključek'!Področje_tiskanja</vt:lpstr>
      <vt:lpstr>'V-KANALIZACIJA'!Področje_tiskanja</vt:lpstr>
    </vt:vector>
  </TitlesOfParts>
  <Company>___</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___</dc:creator>
  <cp:lastModifiedBy>RomanaStaric</cp:lastModifiedBy>
  <cp:lastPrinted>2019-07-02T10:02:59Z</cp:lastPrinted>
  <dcterms:created xsi:type="dcterms:W3CDTF">2004-11-18T13:58:29Z</dcterms:created>
  <dcterms:modified xsi:type="dcterms:W3CDTF">2019-12-17T16:27:19Z</dcterms:modified>
</cp:coreProperties>
</file>