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228"/>
  <workbookPr codeName="ThisWorkbook" autoCompressPictures="0" defaultThemeVersion="124226"/>
  <mc:AlternateContent xmlns:mc="http://schemas.openxmlformats.org/markup-compatibility/2006">
    <mc:Choice Requires="x15">
      <x15ac:absPath xmlns:x15ac="http://schemas.microsoft.com/office/spreadsheetml/2010/11/ac" url="D:\work\bled selise\cd\xlsx\"/>
    </mc:Choice>
  </mc:AlternateContent>
  <xr:revisionPtr revIDLastSave="0" documentId="8_{50119503-39A9-460E-83BB-0A26AE6AACC4}" xr6:coauthVersionLast="34" xr6:coauthVersionMax="34" xr10:uidLastSave="{00000000-0000-0000-0000-000000000000}"/>
  <bookViews>
    <workbookView xWindow="0" yWindow="0" windowWidth="28740" windowHeight="12330" xr2:uid="{00000000-000D-0000-FFFF-FFFF00000000}"/>
  </bookViews>
  <sheets>
    <sheet name="2 načrt KA parkirisce zraven" sheetId="17" r:id="rId1"/>
  </sheets>
  <definedNames>
    <definedName name="_xlnm.Print_Area" localSheetId="0">'2 načrt KA parkirisce zraven'!$A$1:$F$238</definedName>
    <definedName name="_xlnm.Print_Titles" localSheetId="0">'2 načrt KA parkirisce zraven'!$67:$67</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F207" i="17" l="1"/>
  <c r="F205" i="17" l="1"/>
  <c r="F158" i="17" l="1"/>
  <c r="D117" i="17" l="1"/>
  <c r="D223" i="17"/>
  <c r="D227" i="17" l="1"/>
  <c r="F233" i="17"/>
  <c r="F232" i="17"/>
  <c r="F231" i="17"/>
  <c r="F203" i="17"/>
  <c r="F201" i="17"/>
  <c r="F199" i="17"/>
  <c r="F198" i="17"/>
  <c r="F195" i="17" l="1"/>
  <c r="F193" i="17" l="1"/>
  <c r="F191" i="17"/>
  <c r="D174" i="17" l="1"/>
  <c r="F151" i="17" l="1"/>
  <c r="F150" i="17"/>
  <c r="F153" i="17" l="1"/>
  <c r="F144" i="17" l="1"/>
  <c r="F139" i="17"/>
  <c r="F134" i="17"/>
  <c r="D107" i="17"/>
  <c r="D114" i="17"/>
  <c r="D109" i="17"/>
  <c r="D106" i="17" s="1"/>
  <c r="D111" i="17" l="1"/>
  <c r="D120" i="17" s="1"/>
  <c r="D101" i="17"/>
  <c r="F87" i="17" l="1"/>
  <c r="F230" i="17" l="1"/>
  <c r="F227" i="17"/>
  <c r="F225" i="17"/>
  <c r="D221" i="17"/>
  <c r="F174" i="17"/>
  <c r="F172" i="17"/>
  <c r="F117" i="17"/>
  <c r="D113" i="17"/>
  <c r="F113" i="17" s="1"/>
  <c r="F111" i="17"/>
  <c r="F106" i="17"/>
  <c r="F85" i="17"/>
  <c r="F71" i="17"/>
  <c r="F73" i="17" s="1"/>
  <c r="F27" i="17" s="1"/>
  <c r="D222" i="17" l="1"/>
  <c r="D220" i="17" s="1"/>
  <c r="D218" i="17" s="1"/>
  <c r="F218" i="17" s="1"/>
  <c r="E89" i="17"/>
  <c r="F89" i="17" s="1"/>
  <c r="F91" i="17" s="1"/>
  <c r="F28" i="17" s="1"/>
  <c r="E162" i="17"/>
  <c r="F162" i="17" s="1"/>
  <c r="F164" i="17" s="1"/>
  <c r="F30" i="17" s="1"/>
  <c r="F209" i="17"/>
  <c r="F32" i="17" s="1"/>
  <c r="F101" i="17"/>
  <c r="E176" i="17"/>
  <c r="F176" i="17" s="1"/>
  <c r="F178" i="17" s="1"/>
  <c r="F31" i="17" s="1"/>
  <c r="F220" i="17" l="1"/>
  <c r="E235" i="17" s="1"/>
  <c r="F235" i="17" s="1"/>
  <c r="F237" i="17" l="1"/>
  <c r="F33" i="17" s="1"/>
  <c r="D119" i="17"/>
  <c r="F119" i="17" s="1"/>
  <c r="E122" i="17" s="1"/>
  <c r="F122" i="17" s="1"/>
  <c r="F124" i="17" s="1"/>
  <c r="F29" i="17" s="1"/>
  <c r="F35" i="17" l="1"/>
  <c r="F37" i="17" s="1"/>
  <c r="F39" i="17" s="1"/>
</calcChain>
</file>

<file path=xl/sharedStrings.xml><?xml version="1.0" encoding="utf-8"?>
<sst xmlns="http://schemas.openxmlformats.org/spreadsheetml/2006/main" count="302" uniqueCount="155">
  <si>
    <t>enota</t>
  </si>
  <si>
    <t>SKUPAJ</t>
  </si>
  <si>
    <t>kos</t>
  </si>
  <si>
    <t>m2</t>
  </si>
  <si>
    <t>A</t>
  </si>
  <si>
    <t>Opis dela oz. dobave</t>
  </si>
  <si>
    <t>količina</t>
  </si>
  <si>
    <t>cena / enoto</t>
  </si>
  <si>
    <t>m3</t>
  </si>
  <si>
    <t>ocena</t>
  </si>
  <si>
    <t>B</t>
  </si>
  <si>
    <t>C</t>
  </si>
  <si>
    <t>D</t>
  </si>
  <si>
    <t>tm</t>
  </si>
  <si>
    <t>ZASADITEV SKUPAJ</t>
  </si>
  <si>
    <t>ZASADITEV</t>
  </si>
  <si>
    <t>Damjan Černe u.d.i.k.a.</t>
  </si>
  <si>
    <t>skupaj</t>
  </si>
  <si>
    <t>Poz</t>
  </si>
  <si>
    <t>E</t>
  </si>
  <si>
    <t>NAROČNIK:</t>
  </si>
  <si>
    <t>PROJEKTANT:</t>
  </si>
  <si>
    <t>s: www.adkrajine.si, e: info@adkrajine.si</t>
  </si>
  <si>
    <t>PRIPRAVLJALNA DELA</t>
  </si>
  <si>
    <t>-</t>
  </si>
  <si>
    <t>TLAKOVANE IN UTRJENE POVRŠINE</t>
  </si>
  <si>
    <t>TLAKOVANE IN UTRJENE POVRŠINE SKUPAJ</t>
  </si>
  <si>
    <t>ADKRAJINE D.O.O.</t>
  </si>
  <si>
    <t>OBJEKT:</t>
  </si>
  <si>
    <t>F</t>
  </si>
  <si>
    <t>REKAPITULACIJA</t>
  </si>
  <si>
    <t>KRAJINSKA ARHITEKTURA</t>
  </si>
  <si>
    <t>PRIPRAVLJALNA DELA SKUPAJ</t>
  </si>
  <si>
    <t>DDV (22%)</t>
  </si>
  <si>
    <t>VSE SKUPAJ</t>
  </si>
  <si>
    <t>ločilni sloj PES filc 200g/m2,</t>
  </si>
  <si>
    <t>POPIS DEL Z OCENO STROŠKOV</t>
  </si>
  <si>
    <t>Opombe:</t>
  </si>
  <si>
    <t>Splošne opombe:</t>
  </si>
  <si>
    <t>kakršnekoli nejasnosti v zvezi z razpisanimi deli je potrebno predhodno razjasniti s projektantom!</t>
  </si>
  <si>
    <t>v enotnih cenah mora izvajalec upoštevati vse konkretne okoliščine za delo na obravnavani lokaciji, vse morebitne oteževalne okoliščine za izvedbo je izvajalec dolžan predvideti in jih upoštevati v enotnih cenah,</t>
  </si>
  <si>
    <t>v cenah je potrebno zajeti dobavo vsega materiala, pripravo in vgrajevanje potrebnega materiala po opisu del v posameznih postavkah z vsemi transporti, prenosi in vsemi pomožnimi deli. Vgrajeni materiali morajo po kvaliteti ustrezati določilom veljavnih tehničnih predpisov in standardov.</t>
  </si>
  <si>
    <t>v cenah je potrebno zajeti dobavo vsega materiala, pripravo in vgrajevanje potrebnega materiala po opisu del v posameznih postavkah z vsemi transporti, prenosi in vsemi pomožnimi deli. Vgrajeni materiali morajo po kvaliteti ustrezati določilom veljavnih tehničnih predpisov in standardov,</t>
  </si>
  <si>
    <t>pri izvedbi, opremi in dokončanju vseh izdelkov je potrebno upoštevati vse načrte in tehnične specifikacije. Pred izvedbo in montažo izdelkov je potrebno preveriti mere na objektu in v projektu. Vsa eventualna neskladja oziroma odstopanja je potrebno predhodno razjasniti s projektantom,</t>
  </si>
  <si>
    <t>izvajalec zasaditve mora zagotoviti oskrbo trate in rastlin od dneva posaditve do tehničnega pregleda objekta (vendar ne dalj kot eno vegetacijsko dobo),</t>
  </si>
  <si>
    <t>vgrajeni materiali morajo biti zmrzlinsko odporni (kamnita greda, tamponski sloj).</t>
  </si>
  <si>
    <t>izvajalec mora pri izdelavi ponudbe in izvedbi vseh posameznih del upoštevati celotno projektno dokumentacijo (projektna dokumentacija, tehnična dokumentacija, detajli, podrobnejši načrti, sheme...), veljavne standarde, pravilnike, tehnične predpise in normative, navodila proizvajalcev materialov in komponent... ter upoštevati predpise iz varstva pri delu,</t>
  </si>
  <si>
    <t>po končanih delih je potrebno vse površine očistiti, odpadni material pa odpeljati na stalno deponijo,</t>
  </si>
  <si>
    <t>vse zaključne materiale mora barvno potrditi odgovorni projektant,</t>
  </si>
  <si>
    <t>pred pričetkom del je izvajalec dolžan preveriti vse količine in dejanske mere na objektu,</t>
  </si>
  <si>
    <t>v ponudbeni ceni je potrebno zajeti ves potreben material in delo vključno z vsemi transporti, pomožnimi deli in potrebnimi ukrepi za zagotavljanje varnega dela delavcev in okolice, ki so potrebna za izvedbo del po posamezni postavki,</t>
  </si>
  <si>
    <t>vgrajeni material mora ustrezati veljavnim normativom in standardom ter predpisani kvaliteti določeni s projektom, kar se dokaže z izvidi in atesti, ki morajo biti vkalkulirani v cenah po enoti,</t>
  </si>
  <si>
    <t>z izdelavo ponudbe se smatra, da si je ponudnik objekt ogledal in v ponudbi upošteval dejansko stanje,</t>
  </si>
  <si>
    <t>odvoz odpadnega materiala mora biti, v skladu z veljavno zakonodajo, na deponije odpadnega materiala, za katere imajo upravljavci potrebna dovoljenja za deponiranje posameznih vrst materiala,</t>
  </si>
  <si>
    <t>v ponudbi je potrebno predvideti tak način dela, da se obstoječi deli objekta ne poškodujejo oziroma je potrebno predvideti zaščito in jo vkalkulirati v cenah za enotne cene,</t>
  </si>
  <si>
    <t>KNEZA KOCLJA ULICA 59, 1000 LJUBLJANA</t>
  </si>
  <si>
    <t>t: +386 1 518 73 90, m: +386 41 793 160</t>
  </si>
  <si>
    <t>OPREMA SKUPAJ</t>
  </si>
  <si>
    <t>OPREMA</t>
  </si>
  <si>
    <t>dela na pripravi gradbišča ter varovalna in pomožna dela morajo biti vsebovana v ponudbenih cenah, skladno z zahtevami varnega dela in varovanja okolice,</t>
  </si>
  <si>
    <t>SESTAVIL:</t>
  </si>
  <si>
    <t>pri zemeljskih delih je potrebno upoštevati tudi vse vertikalne in horizontalne prenose, prevoze in transporte, vsa podpiranja in zavarovanja brežin izkopov ter zavarovanja okolice med izkopi, utrjevanje z nabijanjem do predpisane zbitosti, vsa pripravljalna in zaključna dela,</t>
  </si>
  <si>
    <t xml:space="preserve"> vsa izkopna dela in transporti izkopnih materialov se obračunajo po prostornini zemljine v raščenem stanju,</t>
  </si>
  <si>
    <t>vsa nasipna dela in ostali materiali se obračunajo po prostornini zemljine v vgrajenem stanju,</t>
  </si>
  <si>
    <t>RUŠITVENA DELA</t>
  </si>
  <si>
    <t>vsa rušitvena dela se mora izvajati pod nadzorom odgovorne osebe,</t>
  </si>
  <si>
    <t>pri vseh delih je potrebno v enotnih cenah zajeti pridobivanje in urejanje predpisane dokumentacije ter izdelavo "Poročila o ravnanju z odpadki" po dokončanju del,</t>
  </si>
  <si>
    <t>vsi opisi in sestave imajo ocenjene dimenzije in oziroma debeline. Izvajalec mora to dejstvo upoštevati in zajeti v enotnih cenah,</t>
  </si>
  <si>
    <t>RUŠITVENA DELA SKUPAJ</t>
  </si>
  <si>
    <t>ZEMELJSKA DELA</t>
  </si>
  <si>
    <t>pri zemeljskih delih je potrebno upoštevati tudi vse vertikalne in horizontalne prenose, prevoze in transporte, vsa podpiranja in zavarovanja brežin izkopov ter zavarovanja okolice med izkopi, utrjevanje z nabijanjem ter vsa pripravljalna in zaključna dela,</t>
  </si>
  <si>
    <t>ob začetku zemeljskih del je potrebno preveriti projektantske rešitve glede na obstoječe stanje zemljine in uskladiti dejanske ugotovitve o sestavi in kvaliteti temeljnih tal z izhodišči in zahtevami v projektu,</t>
  </si>
  <si>
    <t>pred pričetkom zemeljskih del, je izvajalec od investitorja - upravljavca dolžan pridobiti vse podatke o poteku oziroma naročiti zakoličbo vseh instalacij, kanalizacije in instalacijske kanalizacije ter komunalnih priključkov, zatem pa ukreniti vse potrebno za zavarovanje obstoječih instalacij in ostalega, kar ni predvideno za rušenje ter zagotoviti vse potrebno za varnost delavcev in mimoidočih!</t>
  </si>
  <si>
    <t>ZEMELJSKA DELA SKUPAJ</t>
  </si>
  <si>
    <t>G</t>
  </si>
  <si>
    <t>v cenah je potrebno zajeti dobavo vsega materiala, pripravo in vgrajevanje potrebnega materiala po opisu del v posameznih postavkah z vsemi transporti, prenosi in vsemi pomožnimi deli,</t>
  </si>
  <si>
    <t>vgrajeni materiali morajo po kvaliteti ustrezati določilom veljavnih tehničnih predpisov in standardov,</t>
  </si>
  <si>
    <t>Razna nepredvidena dela. Obračun po dejanskih stroških (ocenjeno 5% od vrednosti rušitvenih del).</t>
  </si>
  <si>
    <t>Razna nepredvidena dela. Obračun po dejanskih stroških (ocenjeno 5% od vrednosti zemeljskih del).</t>
  </si>
  <si>
    <t>Zatravitev. Nabava travne mešanice, humusiranje, poravnava na natančnost +/- 3cm (končna debelina gornjega ustroja je 30cm), sejanje travne mešanice (min. 20g/m2) na predvidenih površinah, zagrinjanje, valjanje ter ostalo pripadajoče delo in materiali.</t>
  </si>
  <si>
    <t>Dobava in transport sadik dreves:</t>
  </si>
  <si>
    <t>zatravitev,</t>
  </si>
  <si>
    <t>saditev dreves,</t>
  </si>
  <si>
    <t>višek materiala od izkopov.</t>
  </si>
  <si>
    <t>Izvedba zakoličbe po projektu. Določitev in preverjanje položajev, višin in smeri.</t>
  </si>
  <si>
    <t>izvajalec rušitvenih del mora pred pričetkom rušitvenih del ustrezno zavarovati obstoječe objekte ter izvesti vsa potrebna dela in ukrepe, skladno z zahtevami vseh predpisov, ki določajo ukrepe pri takih delih,</t>
  </si>
  <si>
    <t>če so v popisih uporabljena komercialna imena proizvodov, jih je potrebno jemati kot ekvivalent kvalitete oziroma tehničnih lastnosti materiala ali elementa, po videzu in obliki pa morajo biti enaki,</t>
  </si>
  <si>
    <t>Saditev dreves. Izkop sadilne jame (velikost sadilne jame je 1.5 x premer bale), odvoz nerodovitnega materiala, ročno sajenje, dodajanje rodovitne zemlje, gnojenje, zalivanje, pritrditev na oporni količek (vezivo mora dovoljevati nihanje drevesa in slediti rasti v debelino), izdelava zalivalne sklede, ter ostalo pripadajoče delo in materiali.</t>
  </si>
  <si>
    <t>pri vseh delih je potrebno v enotnih cenah zajeti prenos ruševin na prevozna sredstva, transport v trajno odpadno deponijo ter plačilo vseh taks oziroma dajatev za trajno odlaganje takih materialov.</t>
  </si>
  <si>
    <t>LOČILNI ELEMENTI</t>
  </si>
  <si>
    <t>LOČILNI ELEMENTI SKUPAJ</t>
  </si>
  <si>
    <t>območje posegov,</t>
  </si>
  <si>
    <t>Priprava, razstiranje ter dodajanje skladiščene rodovitne prsti (za sadilne jame, mešanje in fino planiranje zatravljenih in zasajenih površin); upoštevati vsa potrebna dela, materiale in transporte.</t>
  </si>
  <si>
    <t>Odvoz odvečnega izkopanega materiala na stalno deponijo v razdalji do 5km; vključno z nakladanjem, odvozom in odlaganjem izkopanega materiala na stalno deponijo.</t>
  </si>
  <si>
    <t>zmrzlinsko odporen tamponski drobljenec TD 0-32 v debelini najmanj 25cm, vgrajen v predvidenih naklonih, Ev2 ≥ 60MN/m2.</t>
  </si>
  <si>
    <t>Razna nepredvidena dela. Obračun po dejanskih stroških (ocenjeno 5% od vrednosti zasaditvenih del).</t>
  </si>
  <si>
    <t>Razna nepredvidena dela. Obračun po dejanskih stroških (ocenjeno 5% od vrednosti izvedbe ločilnih elementov).</t>
  </si>
  <si>
    <t>Razna nepredvidena dela. Obračun po dejanskih stroških (ocenjeno 5% od vrednosti izvedbe tlakovanih in utrjenih površin).</t>
  </si>
  <si>
    <t>stroški oskrbe trate in rastlin so vključeni v ceno sajenja.</t>
  </si>
  <si>
    <t>Dobava, transport in vgrajevanje betonskih cestnih robnikov prereza 15/25cm v betonski pasovni temelj iz C12/15 v ravni liniji, stiki zastičeni s cementno malto; uporabi se betonske dvoslojne robnike z vrhnjim slojem iz čistega kremenovega betona, odporne na mraz in sol (OMO, OSMO odpornost) izdelane v skladu s standardom SIST EN 1340:2003; upoštevati potrebna dela, materiale in transporte.</t>
  </si>
  <si>
    <t>Dobava, transport in vgrajevanje robnika iz aluminija višine 100mm v krivinah; uporabi se sistem Aluboard ali enakovredno, profil iz aluminijaste zlitine višine 100mm, naravne barve pritrjen s stebrički iz aluminijaste zlitine dolžine 300mm. Spoji robnikov utrjeni s spojnimi elementi iz aluminijaste zlitine dolžine 100mm in višine 100mm; upoštevati vsa potrebna dela, materiale in transporte.</t>
  </si>
  <si>
    <t>Ljubljana, marec 2018</t>
  </si>
  <si>
    <t>OBČINA BLED</t>
  </si>
  <si>
    <t>CESTA SVOBODE 13, 4260 BLED</t>
  </si>
  <si>
    <t>UREDITEV ZEMLJIŠČ OB SELIŠKI CESTI IN OB VRTCU NA BLEDU</t>
  </si>
  <si>
    <t>Rušenje obstoječega utrjenega parkirišča vključno s spodnjim ustrojem do globine 30cm; upoštevati rušenje, nakladanje, odvoz in odlaganje odvečnega materiala na stalno deponijo (do 5km).</t>
  </si>
  <si>
    <t>Posek dreves višine do 5m s strojnim izkopom panja in zapolnitvijo jame; upoštevati nakladanje, odvoz in odlaganje lesa, vejevja ter ostalega materiala na stalno deponijo v razdalji do 5km.</t>
  </si>
  <si>
    <t>Površinski odriv rodovitne prsti (sloj približno 10cm); upoštevati odriv materiala na gradbiščno deponijo.</t>
  </si>
  <si>
    <t>Strojni izkop materiala pod predvidenimi utrjenimi površinami. Debelina plasti v skladu z debelino končnega ustroja; upoštevati nakladanje, odvoz in odlaganje izkopanega materiala na gradbiščno deponijo.</t>
  </si>
  <si>
    <t>območje oblikovanja reliefa in zatravitve okolice posegov,</t>
  </si>
  <si>
    <t>območje širitve utrjenega parkirišča.</t>
  </si>
  <si>
    <t>območje utrjenih površin in poti,</t>
  </si>
  <si>
    <t>območje oblikovanja reliefa in zatravitve okolice posegov (ocena na osnovi prerezov),</t>
  </si>
  <si>
    <t>Izdelava zemeljskih nasipov (oblikovanje terena in navezav na obstoječi teren); vgrajevanje materiala v plasteh debeline max. 30cm s sprotnim mehanskim utrjevanjem do potrebne trdnosti (Ev2 ≥ 20MN/m2), uporabi se material iz izkopov; vključno z nakladanjem materiala na gradbiščni deponiji in dovozom materiala do mesta vgradnje. OCENA!</t>
  </si>
  <si>
    <t>pod utrjenimi površinami, potmi / prodec, sekanci, okroglice,</t>
  </si>
  <si>
    <t>pod območjem širitve utrjenega parkirišča.</t>
  </si>
  <si>
    <r>
      <t>Dobava, transport in vgrajevanje potrebnih materialov za izdelavo površin, utrjenih s prodcem v debelini 15cm; upoštevati vsa potrebna dela, materiale in transporte</t>
    </r>
    <r>
      <rPr>
        <sz val="10"/>
        <rFont val="Swis721 Cn BT"/>
        <family val="2"/>
      </rPr>
      <t>:</t>
    </r>
  </si>
  <si>
    <t>pran prodec 8mm v debelini 15cm,</t>
  </si>
  <si>
    <r>
      <t>Dobava, transport in vgrajevanje potrebnih materialov za izdelavo površin, utrjenih s prodcem v debelini 30cm; upoštevati vsa potrebna dela, materiale in transporte</t>
    </r>
    <r>
      <rPr>
        <sz val="10"/>
        <rFont val="Swis721 Cn BT"/>
        <family val="2"/>
      </rPr>
      <t>:</t>
    </r>
  </si>
  <si>
    <t>pran prodec 8mm v debelini 30cm,</t>
  </si>
  <si>
    <r>
      <t>Dobava, transport in vgrajevanje potrebnih materialov za izdelavo površin, utrjenih s sekanci v debelini 15cm; upoštevati vsa potrebna dela, materiale in transporte</t>
    </r>
    <r>
      <rPr>
        <sz val="10"/>
        <rFont val="Swis721 Cn BT"/>
        <family val="2"/>
      </rPr>
      <t>:</t>
    </r>
  </si>
  <si>
    <t>lesni sekanci v debelini 15cm,</t>
  </si>
  <si>
    <t>Dobava, transport in vgrajevanje potrebnih materialov za izdelavo poti utrjene z lesenimi okroglicami; upoštevati vsa potrebna dela, materiale in transporte:</t>
  </si>
  <si>
    <t>Dobava, transport in vgrajevanje potrebnih materialov za izdelavo poti utrjene z lesenimi robniki v krivinah; robniki prereza 10/10cm iz kvalitetnega lesa (hrast, macesen) zaščiteni z ustreznim zaščitnim sredstvom in s postopkom vakuumsko tlačne impregnacije (impregnacijska sredstva za globinsko zaščito lesa morajo ustrezati zahtevam standarda SIST EN 335-2, 4. razred). Robniki so pritrjeni v točkovne betonske temelje iz C12/15 z jeklenimi sidri. Po vgradnji se okoli lesenih robnikov nabije rodovitno prst; upoštevati vsa potrebna dela, materiale in transporte:</t>
  </si>
  <si>
    <t>leseni robniki dimenzije 10/10/120cm,</t>
  </si>
  <si>
    <t>leseni robniki dimenzije 10/10/165cm.</t>
  </si>
  <si>
    <t>Izdelava, dobava, transport in montaža klopi sestavljene iz 8 lesenih plohov iz sibirskega macesna 5/25/200cm, ki so z vijaki in vmesnimi distančniki pritrjeni na 3 kovinske nosilce v obliki črke U dimenzij 500/370/80mm; nosilci so z nerjavečimi vijaki pritrjeni v točkovne temelje dimenzije 40/30/60 iz C20/25. Plohi morajo skobljani s posnetimi robovi ter ne smejo imeti trsk, zaščiteni morajo biti z ustreznim zaščitnim sredstvom in s postopkom vakuumsko tlačne impregnacije (impregnacijska sredstva za globinsko zaščito lesa morajo ustrezati zahtevam standarda SIST EN 335-2, 4. razred). Vsi kovinski deli morajo biti vroče cinkani in prašno barvani v tonu po izbiri projektanta, vijaki in distančniki morajo biti iz nerjavečega železa; upoštevati vsa potrebna dela, materiale in transporte.</t>
  </si>
  <si>
    <t>nova ograja na zahodni, severni in vzhodni strani Vrtne igralnice,</t>
  </si>
  <si>
    <t>vsi igralni elementi (igrala) in površine morajo ustrezati varnostnim standardom SIST EN 1176 in SIST EN 1177,</t>
  </si>
  <si>
    <t>ob namestitvi igral mora izvajalec predati dokumentacijo iz katere je razvidno, da so igrala skladna z veljavnimi standardi, tehnično dokumentacijo (opis značilnosti igrala in sestavnih delov, dokazila o ustreznosti uporabljenih materialov), navodila za montažo in varno rabo ter napotke za vzdrževanje nameščenih igral,</t>
  </si>
  <si>
    <t>izvajalec vgradnje igral mora podati izjavo, da so igrala nameščena skladno z veljavnimi standardi.</t>
  </si>
  <si>
    <t>v kolikor je potrebno mora izvajalec pred izvedbo posameznih sklopov izdelati delavniške načrte in za njih pridobiti potrditev projektanta,</t>
  </si>
  <si>
    <t>zamenjava ograje na zahodni strani Vrtne igralnice vključno z odstranitvijo obstoječe ograje in stebrov s temelji.</t>
  </si>
  <si>
    <t>Prunus avium, češnja (KG, o=14-16cm),</t>
  </si>
  <si>
    <t>Tilia platyphyllos, lipa  (KG, o=16-18cm),</t>
  </si>
  <si>
    <t>sadno drevje (v=200-250cm).</t>
  </si>
  <si>
    <t>Quercus robur, dob (KG, o=18-20cm),</t>
  </si>
  <si>
    <t>Dobava rodovitne prsti, kvalitetne njivske zemlje (za sadilne jame, mešanje in fino planiranje zatravljenih in zasajenih površin); upoštevati nabavo, nakladanje in dovoz.</t>
  </si>
  <si>
    <t>zelenjavne grede.</t>
  </si>
  <si>
    <t>Zasipavanje in planiranje zemljine po zaključku gradbenih del; uporabi se material iz izkopa; vključno z nakladanjem materiala na gradbiščni deponiji in dovozom materiala do mesta vgradnje. OCENA!</t>
  </si>
  <si>
    <t>lesene okroglice premera 30cm, višine 30cm iz kvalitetnega lesa (hrast, macesen) zaščitene z ustreznim zaščitnim sredstvom in s postopkom vakuumsko tlačne impregnacije (impregnacijska sredstva za globinsko zaščito lesa morajo ustrezati zahtevam standarda SIST EN 335-2, 4. razred). Okroglice se polaga zamaknjeno z razmakom do 10cm,</t>
  </si>
  <si>
    <r>
      <t>Dobava, transport in vgrajevanje potrebnih materialov za izdelavo utrjene površine parkirišča; upoštevati vsa potrebna dela, materiale in transporte</t>
    </r>
    <r>
      <rPr>
        <sz val="10"/>
        <rFont val="Swis721 Cn BT"/>
        <family val="2"/>
      </rPr>
      <t>:</t>
    </r>
  </si>
  <si>
    <t>zmrzlinsko odporen tamponski drobljenec TD 0-32 v debelini najmanj 25cm, vgrajen v predvidenih naklonih, Ev2 ≥ 80MN/m2.</t>
  </si>
  <si>
    <t>zmrzlinsko odporen kamniti nasipni material KNM 0-60, 30cm, utrjen do potrebne trdnosti (Ev2 ≥ 60MN/m2).</t>
  </si>
  <si>
    <t>Fino planiranje in mehansko utrjevanje planuma pod utrjenimi površinami po izvedbi rušitev, izkopov in nasipov; planiranje planuma s točnostjo +- 3cm; utrjevanje do potrebne trdnosti (nasip Ev2 ≥ 40MN/m2 oziroma Ev2 ≥ 25MN/m2 na raščenem terenu).</t>
  </si>
  <si>
    <t>po vgradnji se okoli lesenih okroglic nabije rodovitno prst,</t>
  </si>
  <si>
    <t>zmrzlinsko odporen tamponski drobljenec TD 0-32 v debelini najmanj 20cm, Ev2 ≥ 40MN/m2.</t>
  </si>
  <si>
    <t>Dobava in montaža plastificirane kovinske žičnate ograje skupne višine 1,80m. Ograja je sestavljena iz kovinske mrežne vroče cinkane in plastificirane ograje višine 1,80m, kovinskih vroče cinkanih in plastificiranih ali prašno barvanih stebrov višine 2,50m, vroče cinkanih in plastificiranih ali prašno barvanih kovinskih podpor za stebre, točkovnih betonskih temeljev iz C20/25 dimenzije 30/30/50cm za temeljenje stebrov, točkovnih betonskih temeljev iz C20/25 dimenzije 50/50/30 za temeljenje podpornih stebrov in napenjalnih žic (4 po višini). Razdalja med stebri je lahko največ 2,50m, začetni, napenjalni in vogalni stebri morajo imeti opore. Mreža mora biti taka, da onemogoča plezanje otrok! Montaža po navodilih proizvajalca; upoštevati vsa potrebna dela, materiale in transporte:</t>
  </si>
  <si>
    <t>Dobava in montaža enokrilnih vrat širine 1,20m in višine 1,80m (po sistemu kovinske mrežne ograje) vključno s točkovnimi temelji. Vrata iz kovinskih vroče cinkanih profilov, plastificirana ali prašno barvana, s polnilom iz kovinske mrežne vroče cinkane in plastificirane ograje, pritrjena na točkovno temeljene (po navodilih proizvajalca) kovinske vroče cinkane in plastificirane ali prašno barvane stebre višine 2,50m. Tečaji iz nerjaveče kovine morajo omogočati kot odpiranja vsaj 180°. Kljuka in ključavnica morata biti odporni na vremenske razmere. Vrata morajo biti taka, da onemogočajo plezanje otrok! Montaža po navodilih proizvajalca; upoštevati vsa potrebna dela, materiale in transporte.</t>
  </si>
  <si>
    <t>Dobava in montaža dvokrilnih vrat širine 3,00m in višine 1,80m (po sistemu kovinske mrežne ograje) vključno s točkovnimi temelji. Eno krilo širine 1,20m, drugo krilo širine 1,80m. Vrata iz kovinskih vroče cinkanih profilov, plastificirana ali prašno barvana, s polnilom iz kovinske mrežne vroče cinkane in plastificirane ograje, pritrjena na točkovno temeljene (po navodilih proizvajalca) kovinske vroče cinkane in plastificirane ali prašno barvane stebre višine 2,50m. Tečaji iz nerjaveče kovine morajo omogočati kot odpiranja vsaj 180°. Kljuka in ključavnica morata biti odporni na vremenske razmere. Vrata morajo biti taka, da onemogočajo plezanje otrok! Montaža po navodilih proizvajalca; upoštevati vsa potrebna dela, materiale in transporte.</t>
  </si>
  <si>
    <t>Izdelava, dobava, transport in montaža informacijske table iz Predloga uličnega pohištva in cestne opreme v občini Bled. Tabla je sestavljena iz dveh lesenih okvirjev višine 250cm iz hrastovega lesa prereza 14/6cm. Okvirja sta 2cm razmaknjena, da iz obeh strani oklepata oglasno ploščo iz vezane plošče dimenzij 100x140cm. Oglasna plošča je od tal dvignjena za 40cm. Okvir je pritrjen s temeljnimi nastavki, vijačenimi v točkovna temelja dimenzije 30/30/60cm iz C20/25. Leseni deli morajo biti zaščiteni z ustreznim zaščitnim sredstvom in s postopkom vakuumsko tlačne impregnacije (impregnacijska sredstva za globinsko zaščito lesa morajo ustrezati zahtevam standarda SIST EN 335-2, 4. razred), vsi kovinski deli morajo biti vroče cinkani in prašno barvani v tonu po izbiri projektanta, vijaki morajo biti iz nerjavečega železa; upoštevati vsa potrebna dela, materiale in transporte.</t>
  </si>
  <si>
    <t>Dobava, transport in montaža igrala vključno s TEMELJI po navodilih proizvajalca. Večnamensko plezalo kot npr. Richter Spielgeräte Climbing Structure 02 6.51002 ali enakovredno; igralo je sestavljeno iz debel robinije okroglega prereza, mreže iz 6 nitne vrvi (vrv iz šestih kovinskih pletenic ovitih s PES prejo) in spojnega okovja. Igralo je nameščeno na 15 prefabriciranih betonskih temeljev 0,80/0,80/0,60m. Dimenzije igrala so 17,85x6,70m, varnostno območje igrala je 21,05x9,80m. Montaža po navodilih proizvajalca; upoštevati vse potrebne materiale in delo.</t>
  </si>
  <si>
    <t>Dobava, transport in vgrajevanje potrebnih materialov za izdelavo obrobe dvignjene grede premera 1,20m, dolžine 3,80m; uporabi se globinsko impregnirane lesene okroglice (impregnacijska sredstva za globinsko zaščito lesa morajo ustrezati zahtevam standarda SIST EN 335-2, 4. razred) premera 8cm in dolžine 100cm; upoštevati vsa potrebna dela, materiale in transporte.</t>
  </si>
  <si>
    <t>Izdelava, dobava, transport in montaža pitnika s priključkom za vodo po zgledu obstoječih pitnikov v središču Bleda; Pitnik v obliki kvadra dimenzije 30/15/145cm, izdelan iz brušenega betona C30/37; XC4; XD3; XF4, rečni prodec 8-16mm, robovi zaobljeni z r=1cm. Pitnik ima na višini 1,05m nameščeno nerjavečo pipo z gumbom na pritisk, na zadnji strani pa pipo, ki omogoča priključitev vrtnih cevi. Pitnik je s točkovnimi sidri pritrjen na betonski temelj dimenzije 60/50/60cm iz C20/25. Pred pitnikom se za odvod vode namesti kanalizacijsko cev fi60cm, globine min. 1,00m v katero se nasuje kugle; upoštevati vsa potrebna dela, materiale in transporte.</t>
  </si>
  <si>
    <t>V popisu je upoštevana izvedba širitve parkirišča (robnik in utrjena površina) do predvidenega robu obravnavanega območja. Višinske kote v projektu so določene ob predpostavki, da bo zahodni del parkirišča padal za 2% proti osrednji tlakovani cesti na parkirišču. Napeljava vode do pitnika ni predmet tega načrta / projekta!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</si>
</sst>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S_I_T_-;\-* #,##0.00\ _S_I_T_-;_-* &quot;-&quot;??\ _S_I_T_-;_-@_-"/>
    <numFmt numFmtId="165" formatCode="#,##0.00\ &quot;SIT&quot;"/>
    <numFmt numFmtId="166" formatCode="#,##0.00\ [$EUR]"/>
    <numFmt numFmtId="167" formatCode="#,##0.00\ [$SIT]"/>
  </numFmts>
  <fonts count="13" x14ac:knownFonts="1">
    <font>
      <sz val="11"/>
      <name val="Swis721 Cn BT"/>
      <family val="2"/>
    </font>
    <font>
      <sz val="11"/>
      <color theme="1"/>
      <name val="Calibri"/>
      <family val="2"/>
      <charset val="238"/>
      <scheme val="minor"/>
    </font>
    <font>
      <sz val="10"/>
      <name val="Arial CE"/>
      <charset val="238"/>
    </font>
    <font>
      <sz val="11"/>
      <name val="Swis721 Cn BT"/>
      <family val="2"/>
    </font>
    <font>
      <sz val="11"/>
      <color rgb="FFFF0000"/>
      <name val="Swis721 Cn BT"/>
      <family val="2"/>
    </font>
    <font>
      <sz val="10"/>
      <name val="Arial"/>
      <family val="2"/>
      <charset val="238"/>
    </font>
    <font>
      <b/>
      <i/>
      <sz val="11"/>
      <name val="Swis721 Cn BT"/>
      <family val="2"/>
    </font>
    <font>
      <b/>
      <sz val="11"/>
      <name val="Swis721 Cn BT"/>
      <family val="2"/>
    </font>
    <font>
      <sz val="11"/>
      <name val="Swis721 BlkCn BT"/>
      <family val="2"/>
    </font>
    <font>
      <sz val="9"/>
      <color theme="1" tint="0.249977111117893"/>
      <name val="Swis721 Cn BT"/>
      <family val="2"/>
    </font>
    <font>
      <sz val="11"/>
      <color theme="1" tint="0.499984740745262"/>
      <name val="Swis721 Cn BT"/>
      <family val="2"/>
    </font>
    <font>
      <i/>
      <sz val="11"/>
      <name val="Swis721 Cn BT"/>
      <family val="2"/>
    </font>
    <font>
      <sz val="10"/>
      <name val="Swis721 Cn BT"/>
      <family val="2"/>
    </font>
  </fonts>
  <fills count="4">
    <fill>
      <patternFill patternType="none"/>
    </fill>
    <fill>
      <patternFill patternType="gray125"/>
    </fill>
    <fill>
      <patternFill patternType="solid">
        <fgColor indexed="65"/>
        <bgColor indexed="64"/>
      </patternFill>
    </fill>
    <fill>
      <patternFill patternType="solid">
        <fgColor theme="0" tint="-0.14999847407452621"/>
        <bgColor indexed="64"/>
      </patternFill>
    </fill>
  </fills>
  <borders count="3">
    <border>
      <left/>
      <right/>
      <top/>
      <bottom/>
      <diagonal/>
    </border>
    <border>
      <left/>
      <right/>
      <top style="medium">
        <color auto="1"/>
      </top>
      <bottom style="medium">
        <color auto="1"/>
      </bottom>
      <diagonal/>
    </border>
    <border>
      <left/>
      <right/>
      <top style="thin">
        <color auto="1"/>
      </top>
      <bottom style="thin">
        <color auto="1"/>
      </bottom>
      <diagonal/>
    </border>
  </borders>
  <cellStyleXfs count="8">
    <xf numFmtId="0" fontId="0" fillId="0" borderId="0"/>
    <xf numFmtId="164" fontId="2" fillId="0" borderId="0" applyFont="0" applyFill="0" applyBorder="0" applyAlignment="0" applyProtection="0"/>
    <xf numFmtId="0" fontId="2" fillId="0" borderId="0"/>
    <xf numFmtId="0" fontId="3" fillId="0" borderId="0">
      <alignment horizontal="left" vertical="top" wrapText="1"/>
    </xf>
    <xf numFmtId="0" fontId="4" fillId="0" borderId="0">
      <alignment horizontal="left" vertical="top" wrapText="1"/>
    </xf>
    <xf numFmtId="0" fontId="5" fillId="0" borderId="0"/>
    <xf numFmtId="166" fontId="3" fillId="3" borderId="0">
      <alignment horizontal="right" vertical="top" wrapText="1"/>
      <protection locked="0"/>
    </xf>
    <xf numFmtId="0" fontId="1" fillId="0" borderId="0"/>
  </cellStyleXfs>
  <cellXfs count="109">
    <xf numFmtId="0" fontId="0" fillId="0" borderId="0" xfId="0"/>
    <xf numFmtId="1" fontId="6" fillId="0" borderId="0" xfId="0" applyNumberFormat="1" applyFont="1" applyFill="1" applyBorder="1" applyAlignment="1">
      <alignment horizontal="center" vertical="top"/>
    </xf>
    <xf numFmtId="2" fontId="6" fillId="0" borderId="0" xfId="0" applyNumberFormat="1" applyFont="1" applyBorder="1" applyAlignment="1">
      <alignment horizontal="left" vertical="top"/>
    </xf>
    <xf numFmtId="0" fontId="7" fillId="0" borderId="0" xfId="0" applyFont="1" applyAlignment="1">
      <alignment vertical="top"/>
    </xf>
    <xf numFmtId="0" fontId="6" fillId="0" borderId="0" xfId="0" applyFont="1" applyBorder="1" applyAlignment="1">
      <alignment vertical="top"/>
    </xf>
    <xf numFmtId="0" fontId="7" fillId="0" borderId="0" xfId="0" applyFont="1" applyAlignment="1">
      <alignment horizontal="left" vertical="top" wrapText="1"/>
    </xf>
    <xf numFmtId="0" fontId="8" fillId="0" borderId="0" xfId="0" applyFont="1" applyAlignment="1">
      <alignment horizontal="left" vertical="top"/>
    </xf>
    <xf numFmtId="165" fontId="7" fillId="0" borderId="0" xfId="0" applyNumberFormat="1" applyFont="1" applyBorder="1" applyAlignment="1">
      <alignment horizontal="left" vertical="top"/>
    </xf>
    <xf numFmtId="2" fontId="6" fillId="0" borderId="0" xfId="0" applyNumberFormat="1" applyFont="1" applyFill="1" applyBorder="1" applyAlignment="1">
      <alignment horizontal="left" vertical="top"/>
    </xf>
    <xf numFmtId="1" fontId="6" fillId="0" borderId="0" xfId="0" applyNumberFormat="1" applyFont="1" applyFill="1" applyBorder="1" applyAlignment="1">
      <alignment horizontal="center" vertical="top" wrapText="1"/>
    </xf>
    <xf numFmtId="0" fontId="6" fillId="0" borderId="0" xfId="0" applyFont="1" applyBorder="1" applyAlignment="1">
      <alignment horizontal="left" vertical="top" wrapText="1"/>
    </xf>
    <xf numFmtId="0" fontId="6" fillId="0" borderId="0" xfId="0" applyFont="1" applyBorder="1" applyAlignment="1">
      <alignment horizontal="left" vertical="top"/>
    </xf>
    <xf numFmtId="166" fontId="7" fillId="0" borderId="0" xfId="0" applyNumberFormat="1" applyFont="1" applyBorder="1" applyAlignment="1">
      <alignment horizontal="right" vertical="top"/>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xf>
    <xf numFmtId="4" fontId="6" fillId="0" borderId="1" xfId="0" applyNumberFormat="1" applyFont="1" applyFill="1" applyBorder="1" applyAlignment="1">
      <alignment horizontal="right" vertical="top"/>
    </xf>
    <xf numFmtId="166" fontId="7" fillId="0" borderId="1" xfId="0" applyNumberFormat="1" applyFont="1" applyFill="1" applyBorder="1" applyAlignment="1">
      <alignment horizontal="right" vertical="top"/>
    </xf>
    <xf numFmtId="0" fontId="7" fillId="0" borderId="0" xfId="0" applyFont="1" applyFill="1" applyBorder="1" applyAlignment="1">
      <alignment horizontal="left" vertical="top" wrapText="1"/>
    </xf>
    <xf numFmtId="1" fontId="6" fillId="0" borderId="2" xfId="0" applyNumberFormat="1" applyFont="1" applyFill="1" applyBorder="1" applyAlignment="1">
      <alignment horizontal="center" vertical="top" wrapText="1"/>
    </xf>
    <xf numFmtId="0" fontId="7" fillId="0" borderId="2" xfId="0" applyFont="1" applyBorder="1" applyAlignment="1">
      <alignment horizontal="left" vertical="top" wrapText="1"/>
    </xf>
    <xf numFmtId="0" fontId="7" fillId="0" borderId="0" xfId="0" applyFont="1" applyFill="1" applyBorder="1" applyAlignment="1">
      <alignment horizontal="center" vertical="top" wrapText="1"/>
    </xf>
    <xf numFmtId="4" fontId="7" fillId="0" borderId="0" xfId="0" applyNumberFormat="1" applyFont="1" applyFill="1" applyBorder="1" applyAlignment="1">
      <alignment horizontal="right" vertical="top" wrapText="1"/>
    </xf>
    <xf numFmtId="166" fontId="7" fillId="0" borderId="0" xfId="0" applyNumberFormat="1" applyFont="1" applyFill="1" applyBorder="1" applyAlignment="1">
      <alignment horizontal="right" vertical="top" wrapText="1"/>
    </xf>
    <xf numFmtId="166" fontId="7" fillId="0" borderId="0" xfId="0" applyNumberFormat="1" applyFont="1" applyFill="1" applyAlignment="1">
      <alignment horizontal="right" vertical="top" wrapText="1"/>
    </xf>
    <xf numFmtId="0" fontId="7" fillId="0" borderId="0" xfId="0" applyFont="1" applyFill="1" applyBorder="1" applyAlignment="1">
      <alignment vertical="top" wrapText="1"/>
    </xf>
    <xf numFmtId="0" fontId="9" fillId="0" borderId="0" xfId="0" applyFont="1" applyFill="1" applyBorder="1" applyAlignment="1">
      <alignment horizontal="right" vertical="top" wrapText="1"/>
    </xf>
    <xf numFmtId="0" fontId="9" fillId="0" borderId="0" xfId="0" applyFont="1" applyFill="1" applyBorder="1" applyAlignment="1">
      <alignment horizontal="left" vertical="top" wrapText="1"/>
    </xf>
    <xf numFmtId="0" fontId="9" fillId="0" borderId="0" xfId="0" applyFont="1" applyFill="1" applyBorder="1" applyAlignment="1">
      <alignment horizontal="center" vertical="top" wrapText="1"/>
    </xf>
    <xf numFmtId="4" fontId="9" fillId="0" borderId="0" xfId="0" applyNumberFormat="1" applyFont="1" applyFill="1" applyBorder="1" applyAlignment="1">
      <alignment horizontal="right" vertical="top" wrapText="1"/>
    </xf>
    <xf numFmtId="0" fontId="9" fillId="0" borderId="0" xfId="0" applyFont="1" applyBorder="1" applyAlignment="1">
      <alignment horizontal="left" vertical="top" wrapText="1"/>
    </xf>
    <xf numFmtId="166" fontId="9" fillId="0" borderId="0" xfId="0" applyNumberFormat="1" applyFont="1" applyFill="1" applyAlignment="1">
      <alignment horizontal="right" vertical="top" wrapText="1"/>
    </xf>
    <xf numFmtId="0" fontId="7" fillId="0" borderId="0" xfId="0" applyFont="1" applyBorder="1" applyAlignment="1">
      <alignment horizontal="center" vertical="top" wrapText="1"/>
    </xf>
    <xf numFmtId="166" fontId="7" fillId="0" borderId="0" xfId="0" applyNumberFormat="1" applyFont="1" applyBorder="1" applyAlignment="1">
      <alignment horizontal="right" vertical="top" wrapText="1"/>
    </xf>
    <xf numFmtId="166" fontId="7" fillId="0" borderId="0" xfId="0" applyNumberFormat="1" applyFont="1" applyAlignment="1">
      <alignment horizontal="right" vertical="top" wrapText="1"/>
    </xf>
    <xf numFmtId="4" fontId="9" fillId="0" borderId="0" xfId="0" applyNumberFormat="1" applyFont="1" applyBorder="1" applyAlignment="1">
      <alignment horizontal="left" vertical="top" wrapText="1"/>
    </xf>
    <xf numFmtId="165" fontId="7" fillId="0" borderId="0" xfId="0" applyNumberFormat="1" applyFont="1" applyAlignment="1">
      <alignment horizontal="right" vertical="top" wrapText="1"/>
    </xf>
    <xf numFmtId="1" fontId="10" fillId="0" borderId="0" xfId="0" applyNumberFormat="1" applyFont="1" applyFill="1" applyBorder="1" applyAlignment="1">
      <alignment horizontal="right" vertical="top" wrapText="1"/>
    </xf>
    <xf numFmtId="1" fontId="11" fillId="0" borderId="0" xfId="0" applyNumberFormat="1" applyFont="1" applyFill="1" applyBorder="1" applyAlignment="1">
      <alignment horizontal="center" vertical="top" wrapText="1"/>
    </xf>
    <xf numFmtId="4" fontId="7" fillId="0" borderId="0" xfId="0" applyNumberFormat="1" applyFont="1" applyBorder="1" applyAlignment="1">
      <alignment horizontal="right" vertical="top" wrapText="1"/>
    </xf>
    <xf numFmtId="0" fontId="7"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4" fontId="3" fillId="0" borderId="0" xfId="0" applyNumberFormat="1" applyFont="1" applyFill="1" applyBorder="1" applyAlignment="1">
      <alignment horizontal="right" vertical="top" wrapText="1"/>
    </xf>
    <xf numFmtId="166" fontId="3" fillId="0" borderId="0" xfId="0" applyNumberFormat="1" applyFont="1" applyFill="1" applyAlignment="1">
      <alignment horizontal="right" vertical="top" wrapText="1"/>
    </xf>
    <xf numFmtId="0" fontId="3" fillId="0" borderId="0" xfId="0" applyFont="1" applyFill="1" applyBorder="1" applyAlignment="1">
      <alignment vertical="top" wrapText="1"/>
    </xf>
    <xf numFmtId="0" fontId="3" fillId="0" borderId="0" xfId="0" applyFont="1" applyBorder="1" applyAlignment="1">
      <alignment horizontal="center" vertical="top" wrapText="1"/>
    </xf>
    <xf numFmtId="166" fontId="3" fillId="0" borderId="0" xfId="0" applyNumberFormat="1" applyFont="1" applyBorder="1" applyAlignment="1">
      <alignment horizontal="right" vertical="top" wrapText="1"/>
    </xf>
    <xf numFmtId="166" fontId="3" fillId="0" borderId="0" xfId="0" applyNumberFormat="1" applyFont="1" applyAlignment="1">
      <alignment horizontal="right" vertical="top" wrapText="1"/>
    </xf>
    <xf numFmtId="166" fontId="3" fillId="0" borderId="0" xfId="0" applyNumberFormat="1" applyFont="1" applyFill="1" applyBorder="1" applyAlignment="1">
      <alignment horizontal="right" vertical="top" wrapText="1"/>
    </xf>
    <xf numFmtId="1" fontId="3" fillId="0" borderId="0" xfId="0" applyNumberFormat="1" applyFont="1" applyFill="1" applyBorder="1" applyAlignment="1">
      <alignment horizontal="right" vertical="top" wrapText="1"/>
    </xf>
    <xf numFmtId="0" fontId="3" fillId="0" borderId="0" xfId="3" applyFont="1" applyAlignment="1">
      <alignment horizontal="left" vertical="top" wrapText="1"/>
    </xf>
    <xf numFmtId="0" fontId="3" fillId="0" borderId="0" xfId="0" applyFont="1" applyBorder="1" applyAlignment="1">
      <alignment horizontal="left" vertical="top" wrapText="1"/>
    </xf>
    <xf numFmtId="4" fontId="3" fillId="0" borderId="0" xfId="0" applyNumberFormat="1" applyFont="1" applyBorder="1" applyAlignment="1">
      <alignment horizontal="right" vertical="top"/>
    </xf>
    <xf numFmtId="165" fontId="3" fillId="0" borderId="0" xfId="0" applyNumberFormat="1" applyFont="1" applyBorder="1" applyAlignment="1">
      <alignment horizontal="right" vertical="top"/>
    </xf>
    <xf numFmtId="0" fontId="3" fillId="0" borderId="0" xfId="0" applyFont="1" applyBorder="1" applyAlignment="1">
      <alignment vertical="top"/>
    </xf>
    <xf numFmtId="0" fontId="3" fillId="0" borderId="0" xfId="0" applyFont="1" applyBorder="1" applyAlignment="1">
      <alignment horizontal="left" vertical="top"/>
    </xf>
    <xf numFmtId="0" fontId="3" fillId="0" borderId="0" xfId="0" applyFont="1" applyAlignment="1">
      <alignment horizontal="left" vertical="top"/>
    </xf>
    <xf numFmtId="0" fontId="3" fillId="0" borderId="0" xfId="0" applyFont="1" applyBorder="1" applyAlignment="1">
      <alignment horizontal="center" vertical="top"/>
    </xf>
    <xf numFmtId="0" fontId="3" fillId="0" borderId="0" xfId="0" applyFont="1" applyFill="1" applyBorder="1" applyAlignment="1">
      <alignment horizontal="center" vertical="top"/>
    </xf>
    <xf numFmtId="4" fontId="3" fillId="0" borderId="0" xfId="0" applyNumberFormat="1" applyFont="1" applyFill="1" applyBorder="1" applyAlignment="1">
      <alignment horizontal="right" vertical="top"/>
    </xf>
    <xf numFmtId="165" fontId="3" fillId="0" borderId="0" xfId="0" applyNumberFormat="1" applyFont="1" applyFill="1" applyBorder="1" applyAlignment="1">
      <alignment horizontal="right" vertical="top"/>
    </xf>
    <xf numFmtId="0" fontId="3" fillId="0" borderId="0" xfId="0" applyFont="1" applyFill="1" applyBorder="1" applyAlignment="1">
      <alignment vertical="top"/>
    </xf>
    <xf numFmtId="0" fontId="3" fillId="0" borderId="0" xfId="0" applyFont="1" applyBorder="1" applyAlignment="1">
      <alignment horizontal="right" vertical="top"/>
    </xf>
    <xf numFmtId="166" fontId="3" fillId="0" borderId="0" xfId="0" applyNumberFormat="1" applyFont="1" applyBorder="1" applyAlignment="1">
      <alignment horizontal="right" vertical="top"/>
    </xf>
    <xf numFmtId="166" fontId="3" fillId="0" borderId="0" xfId="0" applyNumberFormat="1" applyFont="1" applyBorder="1" applyAlignment="1">
      <alignment vertical="top"/>
    </xf>
    <xf numFmtId="166" fontId="3" fillId="2" borderId="0" xfId="0" applyNumberFormat="1" applyFont="1" applyFill="1" applyBorder="1" applyAlignment="1">
      <alignment vertical="top"/>
    </xf>
    <xf numFmtId="0" fontId="3" fillId="2" borderId="0" xfId="0" applyFont="1" applyFill="1" applyBorder="1" applyAlignment="1">
      <alignment vertical="top"/>
    </xf>
    <xf numFmtId="0" fontId="3" fillId="0" borderId="0" xfId="0" applyNumberFormat="1" applyFont="1" applyBorder="1" applyAlignment="1">
      <alignment horizontal="right" vertical="top"/>
    </xf>
    <xf numFmtId="165" fontId="3" fillId="0" borderId="1" xfId="0" applyNumberFormat="1" applyFont="1" applyFill="1" applyBorder="1" applyAlignment="1">
      <alignment horizontal="right" vertical="top"/>
    </xf>
    <xf numFmtId="0" fontId="3" fillId="0" borderId="0" xfId="0" applyFont="1" applyAlignment="1">
      <alignment vertical="top" wrapText="1"/>
    </xf>
    <xf numFmtId="1" fontId="3" fillId="0" borderId="0" xfId="0" applyNumberFormat="1" applyFont="1" applyFill="1" applyBorder="1" applyAlignment="1">
      <alignment horizontal="left" vertical="top" wrapText="1"/>
    </xf>
    <xf numFmtId="0" fontId="3" fillId="0" borderId="2" xfId="0" applyFont="1" applyBorder="1" applyAlignment="1">
      <alignment horizontal="center" vertical="top" wrapText="1"/>
    </xf>
    <xf numFmtId="4" fontId="3" fillId="0" borderId="2" xfId="0" applyNumberFormat="1" applyFont="1" applyBorder="1" applyAlignment="1">
      <alignment horizontal="right" vertical="top" wrapText="1"/>
    </xf>
    <xf numFmtId="165" fontId="3" fillId="0" borderId="2" xfId="0" applyNumberFormat="1" applyFont="1" applyBorder="1" applyAlignment="1">
      <alignment horizontal="right" vertical="top" wrapText="1"/>
    </xf>
    <xf numFmtId="167" fontId="3" fillId="0" borderId="0" xfId="0" applyNumberFormat="1" applyFont="1" applyBorder="1" applyAlignment="1">
      <alignment horizontal="right" vertical="top" wrapText="1"/>
    </xf>
    <xf numFmtId="4" fontId="3" fillId="0" borderId="0" xfId="0" applyNumberFormat="1" applyFont="1" applyBorder="1" applyAlignment="1">
      <alignment horizontal="right" vertical="top" wrapText="1"/>
    </xf>
    <xf numFmtId="165" fontId="3" fillId="0" borderId="0" xfId="0" applyNumberFormat="1" applyFont="1" applyBorder="1" applyAlignment="1">
      <alignment horizontal="right" vertical="top" wrapText="1"/>
    </xf>
    <xf numFmtId="4" fontId="3" fillId="0" borderId="0" xfId="0" applyNumberFormat="1" applyFont="1" applyAlignment="1">
      <alignment horizontal="right" vertical="top" wrapText="1"/>
    </xf>
    <xf numFmtId="166" fontId="3" fillId="0" borderId="0" xfId="0" applyNumberFormat="1" applyFont="1" applyBorder="1" applyAlignment="1">
      <alignment vertical="top" wrapText="1"/>
    </xf>
    <xf numFmtId="4" fontId="3" fillId="0" borderId="0" xfId="0" applyNumberFormat="1" applyFont="1" applyBorder="1" applyAlignment="1">
      <alignment horizontal="center" vertical="top" wrapText="1"/>
    </xf>
    <xf numFmtId="166" fontId="3" fillId="3" borderId="0" xfId="6" applyFont="1" applyAlignment="1">
      <alignment horizontal="right" vertical="top" wrapText="1"/>
      <protection locked="0"/>
    </xf>
    <xf numFmtId="0" fontId="9" fillId="0" borderId="0" xfId="0" applyFont="1" applyFill="1" applyBorder="1" applyAlignment="1">
      <alignment vertical="top" wrapText="1"/>
    </xf>
    <xf numFmtId="4" fontId="9" fillId="0" borderId="0" xfId="0" applyNumberFormat="1" applyFont="1" applyFill="1" applyBorder="1" applyAlignment="1">
      <alignment vertical="top" wrapText="1"/>
    </xf>
    <xf numFmtId="0" fontId="11" fillId="0" borderId="0" xfId="0" applyFont="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Alignment="1">
      <alignment horizontal="justify" vertical="top"/>
    </xf>
    <xf numFmtId="0" fontId="3" fillId="0" borderId="0" xfId="0" applyFont="1" applyBorder="1" applyAlignment="1">
      <alignment horizontal="left" vertical="top" wrapText="1"/>
    </xf>
    <xf numFmtId="0" fontId="3" fillId="0" borderId="0" xfId="0" applyFont="1" applyBorder="1" applyAlignment="1">
      <alignment wrapText="1"/>
    </xf>
    <xf numFmtId="0" fontId="0" fillId="0" borderId="0" xfId="0" applyFont="1" applyBorder="1" applyAlignment="1">
      <alignment vertical="top" wrapText="1"/>
    </xf>
    <xf numFmtId="0" fontId="0" fillId="0" borderId="0" xfId="0" applyFont="1" applyBorder="1" applyAlignment="1">
      <alignment horizontal="center" vertical="top" wrapText="1"/>
    </xf>
    <xf numFmtId="0" fontId="3" fillId="0" borderId="0" xfId="0" applyFont="1" applyFill="1" applyBorder="1" applyAlignment="1">
      <alignment wrapText="1"/>
    </xf>
    <xf numFmtId="0" fontId="0" fillId="0" borderId="0" xfId="3" applyFont="1" applyFill="1" applyAlignment="1">
      <alignment horizontal="left" vertical="top" wrapText="1"/>
    </xf>
    <xf numFmtId="0" fontId="0" fillId="0" borderId="0" xfId="0" applyFont="1" applyBorder="1" applyAlignment="1">
      <alignment horizontal="left" vertical="top" wrapText="1"/>
    </xf>
    <xf numFmtId="165" fontId="3" fillId="0" borderId="0" xfId="0" applyNumberFormat="1" applyFont="1" applyAlignment="1">
      <alignment horizontal="right" vertical="top" wrapText="1"/>
    </xf>
    <xf numFmtId="4" fontId="3" fillId="0" borderId="0" xfId="0" applyNumberFormat="1" applyFont="1" applyFill="1" applyBorder="1" applyAlignment="1">
      <alignment vertical="top" wrapText="1"/>
    </xf>
    <xf numFmtId="0" fontId="0"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Font="1" applyBorder="1" applyAlignment="1">
      <alignment horizontal="left" vertical="top" wrapText="1"/>
    </xf>
    <xf numFmtId="0" fontId="7"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0" fontId="0" fillId="0" borderId="0" xfId="0" applyFont="1" applyAlignment="1">
      <alignment vertical="top" wrapText="1"/>
    </xf>
    <xf numFmtId="0" fontId="3" fillId="0" borderId="0" xfId="0" applyFont="1" applyFill="1" applyBorder="1" applyAlignment="1">
      <alignment horizontal="left" vertical="top" wrapText="1"/>
    </xf>
    <xf numFmtId="0" fontId="0" fillId="0" borderId="0" xfId="0" applyFont="1" applyBorder="1" applyAlignment="1">
      <alignment horizontal="left" vertical="top" wrapText="1"/>
    </xf>
  </cellXfs>
  <cellStyles count="8">
    <cellStyle name="Comma 2" xfId="1" xr:uid="{00000000-0005-0000-0000-000000000000}"/>
    <cellStyle name="Navadno 3" xfId="2" xr:uid="{00000000-0005-0000-0000-000001000000}"/>
    <cellStyle name="Normal" xfId="0" builtinId="0" customBuiltin="1"/>
    <cellStyle name="Normal 2" xfId="5" xr:uid="{00000000-0005-0000-0000-000003000000}"/>
    <cellStyle name="Normal 3" xfId="7" xr:uid="{B6709F4B-73A8-4E87-A920-56589A0E88D9}"/>
    <cellStyle name="popis cena na enoto" xfId="6" xr:uid="{00000000-0005-0000-0000-000004000000}"/>
    <cellStyle name="popis opomba" xfId="4" xr:uid="{00000000-0005-0000-0000-000005000000}"/>
    <cellStyle name="popis postavka" xfId="3"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08CEE-AA47-4AFD-9EF2-A636896AB377}">
  <dimension ref="A1:IE238"/>
  <sheetViews>
    <sheetView showZeros="0" tabSelected="1" view="pageBreakPreview" zoomScaleSheetLayoutView="100" workbookViewId="0"/>
  </sheetViews>
  <sheetFormatPr defaultColWidth="8.7109375" defaultRowHeight="15" x14ac:dyDescent="0.25"/>
  <cols>
    <col min="1" max="1" width="4.140625" style="1" customWidth="1"/>
    <col min="2" max="2" width="36.28515625" style="52" customWidth="1"/>
    <col min="3" max="3" width="5.7109375" style="58" customWidth="1"/>
    <col min="4" max="4" width="8.28515625" style="53" customWidth="1"/>
    <col min="5" max="5" width="13.28515625" style="54" customWidth="1"/>
    <col min="6" max="6" width="15.28515625" style="54" customWidth="1"/>
    <col min="7" max="7" width="13.42578125" style="55" customWidth="1"/>
    <col min="8" max="16384" width="8.7109375" style="55"/>
  </cols>
  <sheetData>
    <row r="1" spans="1:239" ht="15" customHeight="1" x14ac:dyDescent="0.25">
      <c r="B1" s="2" t="s">
        <v>20</v>
      </c>
      <c r="C1" s="3" t="s">
        <v>102</v>
      </c>
    </row>
    <row r="2" spans="1:239" ht="15" customHeight="1" x14ac:dyDescent="0.25">
      <c r="C2" s="3" t="s">
        <v>103</v>
      </c>
      <c r="D2" s="4"/>
      <c r="E2" s="4"/>
      <c r="F2" s="4"/>
    </row>
    <row r="3" spans="1:239" ht="15" customHeight="1" x14ac:dyDescent="0.25">
      <c r="C3" s="3"/>
      <c r="E3" s="4"/>
      <c r="F3" s="4"/>
    </row>
    <row r="4" spans="1:239" ht="15" customHeight="1" x14ac:dyDescent="0.25">
      <c r="C4" s="3"/>
      <c r="E4" s="4"/>
      <c r="F4" s="4"/>
    </row>
    <row r="5" spans="1:239" ht="15" customHeight="1" x14ac:dyDescent="0.25">
      <c r="B5" s="2" t="s">
        <v>28</v>
      </c>
      <c r="C5" s="103" t="s">
        <v>104</v>
      </c>
      <c r="D5" s="103"/>
      <c r="E5" s="103"/>
      <c r="F5" s="103"/>
    </row>
    <row r="6" spans="1:239" ht="15" customHeight="1" x14ac:dyDescent="0.25">
      <c r="B6" s="2"/>
      <c r="C6" s="103"/>
      <c r="D6" s="103"/>
      <c r="E6" s="103"/>
      <c r="F6" s="103"/>
    </row>
    <row r="7" spans="1:239" s="56" customFormat="1" ht="15" customHeight="1" x14ac:dyDescent="0.25">
      <c r="A7" s="1"/>
      <c r="B7" s="52"/>
      <c r="C7" s="3"/>
      <c r="D7" s="3"/>
      <c r="E7" s="3"/>
      <c r="F7" s="3"/>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row>
    <row r="8" spans="1:239" s="56" customFormat="1" ht="15" customHeight="1" x14ac:dyDescent="0.25">
      <c r="A8" s="1"/>
      <c r="B8" s="52"/>
      <c r="C8" s="5"/>
      <c r="D8" s="5"/>
      <c r="E8" s="5"/>
      <c r="F8" s="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row>
    <row r="9" spans="1:239" s="56" customFormat="1" ht="15" customHeight="1" x14ac:dyDescent="0.25">
      <c r="A9" s="1"/>
      <c r="B9" s="52"/>
      <c r="C9" s="3" t="s">
        <v>31</v>
      </c>
      <c r="D9" s="5"/>
      <c r="E9" s="5"/>
      <c r="F9" s="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row>
    <row r="10" spans="1:239" s="56" customFormat="1" ht="15" customHeight="1" x14ac:dyDescent="0.25">
      <c r="A10" s="1"/>
      <c r="B10" s="52"/>
      <c r="C10" s="57"/>
      <c r="D10" s="5"/>
      <c r="E10" s="5"/>
      <c r="F10" s="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row>
    <row r="11" spans="1:239" s="56" customFormat="1" ht="15" customHeight="1" x14ac:dyDescent="0.25">
      <c r="A11" s="1"/>
      <c r="B11" s="52"/>
      <c r="C11" s="5"/>
      <c r="D11" s="5"/>
      <c r="E11" s="5"/>
      <c r="F11" s="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row>
    <row r="12" spans="1:239" s="56" customFormat="1" ht="15" customHeight="1" x14ac:dyDescent="0.25">
      <c r="A12" s="1"/>
      <c r="B12" s="52"/>
      <c r="C12" s="6" t="s">
        <v>36</v>
      </c>
      <c r="D12" s="5"/>
      <c r="E12" s="5"/>
      <c r="F12" s="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row>
    <row r="13" spans="1:239" s="56" customFormat="1" ht="15" customHeight="1" x14ac:dyDescent="0.25">
      <c r="A13" s="1"/>
      <c r="B13" s="52"/>
      <c r="C13" s="5"/>
      <c r="D13" s="5"/>
      <c r="E13" s="5"/>
      <c r="F13" s="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row>
    <row r="14" spans="1:239" s="56" customFormat="1" ht="15" customHeight="1" x14ac:dyDescent="0.25">
      <c r="A14" s="1"/>
      <c r="B14" s="52"/>
      <c r="C14" s="58"/>
      <c r="D14" s="53"/>
      <c r="E14" s="54"/>
      <c r="F14" s="54"/>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row>
    <row r="15" spans="1:239" s="56" customFormat="1" ht="15" customHeight="1" x14ac:dyDescent="0.25">
      <c r="A15" s="1"/>
      <c r="B15" s="2" t="s">
        <v>21</v>
      </c>
      <c r="C15" s="3" t="s">
        <v>27</v>
      </c>
      <c r="D15" s="53"/>
      <c r="E15" s="54"/>
      <c r="F15" s="54"/>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row>
    <row r="16" spans="1:239" s="56" customFormat="1" ht="15" customHeight="1" x14ac:dyDescent="0.25">
      <c r="A16" s="1"/>
      <c r="B16" s="52"/>
      <c r="C16" s="3" t="s">
        <v>55</v>
      </c>
      <c r="D16" s="53"/>
      <c r="E16" s="54"/>
      <c r="F16" s="54"/>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row>
    <row r="17" spans="1:239" s="56" customFormat="1" ht="15" customHeight="1" x14ac:dyDescent="0.25">
      <c r="A17" s="1"/>
      <c r="B17" s="52"/>
      <c r="C17" s="3" t="s">
        <v>56</v>
      </c>
      <c r="D17" s="53"/>
      <c r="E17" s="54"/>
      <c r="F17" s="54"/>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row>
    <row r="18" spans="1:239" s="56" customFormat="1" ht="15" customHeight="1" x14ac:dyDescent="0.25">
      <c r="A18" s="1"/>
      <c r="B18" s="52"/>
      <c r="C18" s="3" t="s">
        <v>22</v>
      </c>
      <c r="D18" s="53"/>
      <c r="E18" s="54"/>
      <c r="F18" s="54"/>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row>
    <row r="19" spans="1:239" s="56" customFormat="1" ht="15" customHeight="1" x14ac:dyDescent="0.25">
      <c r="A19" s="1"/>
      <c r="B19" s="52"/>
      <c r="C19" s="58"/>
      <c r="D19" s="53"/>
      <c r="E19" s="54"/>
      <c r="F19" s="54"/>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row>
    <row r="20" spans="1:239" s="56" customFormat="1" ht="15" customHeight="1" x14ac:dyDescent="0.25">
      <c r="A20" s="1"/>
      <c r="B20" s="52"/>
      <c r="C20" s="58"/>
      <c r="D20" s="53"/>
      <c r="E20" s="54"/>
      <c r="F20" s="54"/>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row>
    <row r="21" spans="1:239" ht="15" customHeight="1" x14ac:dyDescent="0.25">
      <c r="B21" s="4" t="s">
        <v>60</v>
      </c>
      <c r="C21" s="7" t="s">
        <v>16</v>
      </c>
    </row>
    <row r="22" spans="1:239" ht="15" customHeight="1" x14ac:dyDescent="0.25">
      <c r="B22" s="2"/>
      <c r="C22" s="7"/>
    </row>
    <row r="23" spans="1:239" ht="15" customHeight="1" x14ac:dyDescent="0.25">
      <c r="B23" s="2"/>
    </row>
    <row r="24" spans="1:239" ht="15" customHeight="1" x14ac:dyDescent="0.25">
      <c r="B24" s="8" t="s">
        <v>30</v>
      </c>
      <c r="C24" s="59"/>
      <c r="D24" s="60"/>
      <c r="E24" s="61"/>
      <c r="F24" s="61"/>
    </row>
    <row r="25" spans="1:239" s="62" customFormat="1" ht="15" customHeight="1" x14ac:dyDescent="0.25">
      <c r="A25" s="1"/>
      <c r="B25" s="2"/>
      <c r="C25" s="58"/>
      <c r="D25" s="53"/>
      <c r="E25" s="54"/>
      <c r="F25" s="54"/>
    </row>
    <row r="26" spans="1:239" ht="15" customHeight="1" x14ac:dyDescent="0.25">
      <c r="B26" s="2"/>
    </row>
    <row r="27" spans="1:239" ht="15" customHeight="1" x14ac:dyDescent="0.25">
      <c r="A27" s="9" t="s">
        <v>4</v>
      </c>
      <c r="B27" s="10" t="s">
        <v>23</v>
      </c>
      <c r="E27" s="63"/>
      <c r="F27" s="64">
        <f>+F73</f>
        <v>0</v>
      </c>
    </row>
    <row r="28" spans="1:239" ht="15" customHeight="1" x14ac:dyDescent="0.25">
      <c r="A28" s="9" t="s">
        <v>10</v>
      </c>
      <c r="B28" s="10" t="s">
        <v>64</v>
      </c>
      <c r="E28" s="63"/>
      <c r="F28" s="64">
        <f>+F91</f>
        <v>0</v>
      </c>
    </row>
    <row r="29" spans="1:239" ht="15" customHeight="1" x14ac:dyDescent="0.25">
      <c r="A29" s="9" t="s">
        <v>11</v>
      </c>
      <c r="B29" s="10" t="s">
        <v>69</v>
      </c>
      <c r="E29" s="63"/>
      <c r="F29" s="64">
        <f>+F124</f>
        <v>0</v>
      </c>
    </row>
    <row r="30" spans="1:239" ht="15" customHeight="1" x14ac:dyDescent="0.25">
      <c r="A30" s="9" t="s">
        <v>12</v>
      </c>
      <c r="B30" s="11" t="s">
        <v>25</v>
      </c>
      <c r="F30" s="64">
        <f>+F164</f>
        <v>0</v>
      </c>
    </row>
    <row r="31" spans="1:239" ht="15" customHeight="1" x14ac:dyDescent="0.25">
      <c r="A31" s="9" t="s">
        <v>19</v>
      </c>
      <c r="B31" s="11" t="s">
        <v>89</v>
      </c>
      <c r="E31" s="63"/>
      <c r="F31" s="64">
        <f>+F178</f>
        <v>0</v>
      </c>
      <c r="G31" s="65"/>
    </row>
    <row r="32" spans="1:239" ht="15" customHeight="1" x14ac:dyDescent="0.25">
      <c r="A32" s="9" t="s">
        <v>29</v>
      </c>
      <c r="B32" s="11" t="s">
        <v>58</v>
      </c>
      <c r="E32" s="63"/>
      <c r="F32" s="64">
        <f>+F209</f>
        <v>0</v>
      </c>
    </row>
    <row r="33" spans="1:7" ht="15" customHeight="1" x14ac:dyDescent="0.25">
      <c r="A33" s="9" t="s">
        <v>74</v>
      </c>
      <c r="B33" s="10" t="s">
        <v>15</v>
      </c>
      <c r="E33" s="63"/>
      <c r="F33" s="64">
        <f>+F237</f>
        <v>0</v>
      </c>
    </row>
    <row r="34" spans="1:7" ht="15" customHeight="1" x14ac:dyDescent="0.25">
      <c r="A34" s="9"/>
      <c r="B34" s="10"/>
      <c r="E34" s="63"/>
    </row>
    <row r="35" spans="1:7" s="67" customFormat="1" ht="15" customHeight="1" x14ac:dyDescent="0.25">
      <c r="A35" s="1"/>
      <c r="B35" s="10" t="s">
        <v>1</v>
      </c>
      <c r="C35" s="58"/>
      <c r="D35" s="53"/>
      <c r="E35" s="54"/>
      <c r="F35" s="12">
        <f>SUM(F27:F34)</f>
        <v>0</v>
      </c>
      <c r="G35" s="66"/>
    </row>
    <row r="36" spans="1:7" s="67" customFormat="1" ht="15" customHeight="1" x14ac:dyDescent="0.25">
      <c r="A36" s="1"/>
      <c r="B36" s="52"/>
      <c r="C36" s="58"/>
      <c r="D36" s="53"/>
      <c r="E36" s="54"/>
      <c r="F36" s="54"/>
      <c r="G36" s="66"/>
    </row>
    <row r="37" spans="1:7" s="67" customFormat="1" ht="15" customHeight="1" x14ac:dyDescent="0.25">
      <c r="A37" s="1"/>
      <c r="B37" s="84" t="s">
        <v>33</v>
      </c>
      <c r="C37" s="58"/>
      <c r="D37" s="53"/>
      <c r="E37" s="63"/>
      <c r="F37" s="64">
        <f>+F35*0.22</f>
        <v>0</v>
      </c>
    </row>
    <row r="38" spans="1:7" s="67" customFormat="1" ht="15" customHeight="1" thickBot="1" x14ac:dyDescent="0.3">
      <c r="A38" s="1"/>
      <c r="B38" s="11"/>
      <c r="C38" s="58"/>
      <c r="D38" s="53"/>
      <c r="E38" s="63"/>
      <c r="F38" s="68"/>
    </row>
    <row r="39" spans="1:7" s="67" customFormat="1" ht="15" customHeight="1" thickBot="1" x14ac:dyDescent="0.3">
      <c r="A39" s="1"/>
      <c r="B39" s="13" t="s">
        <v>34</v>
      </c>
      <c r="C39" s="14"/>
      <c r="D39" s="15"/>
      <c r="E39" s="69"/>
      <c r="F39" s="16">
        <f>+F35+F37</f>
        <v>0</v>
      </c>
    </row>
    <row r="40" spans="1:7" s="67" customFormat="1" ht="15" customHeight="1" x14ac:dyDescent="0.25">
      <c r="A40" s="1"/>
      <c r="B40" s="70"/>
      <c r="C40" s="70"/>
      <c r="D40" s="70"/>
      <c r="E40" s="70"/>
      <c r="F40" s="70"/>
    </row>
    <row r="41" spans="1:7" s="67" customFormat="1" ht="15" customHeight="1" x14ac:dyDescent="0.25">
      <c r="A41" s="1"/>
      <c r="B41" s="106" t="s">
        <v>154</v>
      </c>
      <c r="C41" s="106"/>
      <c r="D41" s="106"/>
      <c r="E41" s="106"/>
      <c r="F41" s="106"/>
    </row>
    <row r="42" spans="1:7" s="67" customFormat="1" ht="15" customHeight="1" x14ac:dyDescent="0.25">
      <c r="A42" s="1"/>
      <c r="B42" s="106"/>
      <c r="C42" s="106"/>
      <c r="D42" s="106"/>
      <c r="E42" s="106"/>
      <c r="F42" s="106"/>
    </row>
    <row r="43" spans="1:7" s="67" customFormat="1" ht="15" customHeight="1" x14ac:dyDescent="0.25">
      <c r="A43" s="1"/>
      <c r="B43" s="106"/>
      <c r="C43" s="106"/>
      <c r="D43" s="106"/>
      <c r="E43" s="106"/>
      <c r="F43" s="106"/>
    </row>
    <row r="44" spans="1:7" s="67" customFormat="1" ht="15" customHeight="1" x14ac:dyDescent="0.25">
      <c r="A44" s="1"/>
      <c r="B44" s="106"/>
      <c r="C44" s="106"/>
      <c r="D44" s="106"/>
      <c r="E44" s="106"/>
      <c r="F44" s="106"/>
    </row>
    <row r="45" spans="1:7" s="67" customFormat="1" ht="15" customHeight="1" x14ac:dyDescent="0.25">
      <c r="A45" s="1"/>
      <c r="B45" s="90"/>
      <c r="C45" s="90"/>
      <c r="D45" s="90"/>
      <c r="E45" s="90"/>
      <c r="F45" s="90"/>
    </row>
    <row r="46" spans="1:7" s="67" customFormat="1" ht="15" customHeight="1" x14ac:dyDescent="0.25">
      <c r="A46" s="1"/>
      <c r="B46" s="70"/>
      <c r="C46" s="70"/>
      <c r="D46" s="70"/>
      <c r="E46" s="70"/>
      <c r="F46" s="70"/>
    </row>
    <row r="47" spans="1:7" s="67" customFormat="1" ht="15" customHeight="1" x14ac:dyDescent="0.25">
      <c r="A47" s="1"/>
      <c r="B47" s="17" t="s">
        <v>101</v>
      </c>
      <c r="C47" s="70"/>
      <c r="D47" s="70"/>
      <c r="E47" s="70"/>
      <c r="F47" s="70"/>
    </row>
    <row r="48" spans="1:7" s="67" customFormat="1" ht="15" customHeight="1" x14ac:dyDescent="0.25">
      <c r="A48" s="1"/>
      <c r="B48" s="70"/>
      <c r="C48" s="70"/>
      <c r="D48" s="70"/>
      <c r="E48" s="70"/>
      <c r="F48" s="70"/>
    </row>
    <row r="49" spans="1:6" s="40" customFormat="1" x14ac:dyDescent="0.25">
      <c r="A49" s="71"/>
      <c r="B49" s="105" t="s">
        <v>38</v>
      </c>
      <c r="C49" s="105"/>
      <c r="D49" s="105"/>
      <c r="E49" s="105"/>
      <c r="F49" s="105"/>
    </row>
    <row r="50" spans="1:6" s="40" customFormat="1" ht="60" customHeight="1" x14ac:dyDescent="0.25">
      <c r="A50" s="50" t="s">
        <v>24</v>
      </c>
      <c r="B50" s="104" t="s">
        <v>46</v>
      </c>
      <c r="C50" s="104"/>
      <c r="D50" s="104"/>
      <c r="E50" s="104"/>
      <c r="F50" s="104"/>
    </row>
    <row r="51" spans="1:6" s="40" customFormat="1" ht="30" customHeight="1" x14ac:dyDescent="0.25">
      <c r="A51" s="50" t="s">
        <v>24</v>
      </c>
      <c r="B51" s="104" t="s">
        <v>59</v>
      </c>
      <c r="C51" s="104"/>
      <c r="D51" s="104"/>
      <c r="E51" s="104"/>
      <c r="F51" s="104"/>
    </row>
    <row r="52" spans="1:6" s="40" customFormat="1" ht="45" customHeight="1" x14ac:dyDescent="0.25">
      <c r="A52" s="50" t="s">
        <v>24</v>
      </c>
      <c r="B52" s="104" t="s">
        <v>50</v>
      </c>
      <c r="C52" s="104"/>
      <c r="D52" s="104"/>
      <c r="E52" s="104"/>
      <c r="F52" s="104"/>
    </row>
    <row r="53" spans="1:6" s="40" customFormat="1" ht="45" customHeight="1" x14ac:dyDescent="0.25">
      <c r="A53" s="50" t="s">
        <v>24</v>
      </c>
      <c r="B53" s="104" t="s">
        <v>51</v>
      </c>
      <c r="C53" s="104"/>
      <c r="D53" s="104"/>
      <c r="E53" s="104"/>
      <c r="F53" s="104"/>
    </row>
    <row r="54" spans="1:6" s="40" customFormat="1" ht="45" customHeight="1" x14ac:dyDescent="0.25">
      <c r="A54" s="50" t="s">
        <v>24</v>
      </c>
      <c r="B54" s="104" t="s">
        <v>40</v>
      </c>
      <c r="C54" s="104"/>
      <c r="D54" s="104"/>
      <c r="E54" s="104"/>
      <c r="F54" s="104"/>
    </row>
    <row r="55" spans="1:6" s="40" customFormat="1" ht="45" customHeight="1" x14ac:dyDescent="0.25">
      <c r="A55" s="50" t="s">
        <v>24</v>
      </c>
      <c r="B55" s="104" t="s">
        <v>53</v>
      </c>
      <c r="C55" s="104"/>
      <c r="D55" s="104"/>
      <c r="E55" s="104"/>
      <c r="F55" s="104"/>
    </row>
    <row r="56" spans="1:6" s="40" customFormat="1" ht="45" customHeight="1" x14ac:dyDescent="0.25">
      <c r="A56" s="50" t="s">
        <v>24</v>
      </c>
      <c r="B56" s="104" t="s">
        <v>61</v>
      </c>
      <c r="C56" s="104"/>
      <c r="D56" s="104"/>
      <c r="E56" s="104"/>
      <c r="F56" s="104"/>
    </row>
    <row r="57" spans="1:6" s="40" customFormat="1" ht="30" customHeight="1" x14ac:dyDescent="0.25">
      <c r="A57" s="50" t="s">
        <v>24</v>
      </c>
      <c r="B57" s="104" t="s">
        <v>62</v>
      </c>
      <c r="C57" s="104"/>
      <c r="D57" s="104"/>
      <c r="E57" s="104"/>
      <c r="F57" s="104"/>
    </row>
    <row r="58" spans="1:6" s="40" customFormat="1" x14ac:dyDescent="0.25">
      <c r="A58" s="50" t="s">
        <v>24</v>
      </c>
      <c r="B58" s="104" t="s">
        <v>63</v>
      </c>
      <c r="C58" s="104"/>
      <c r="D58" s="104"/>
      <c r="E58" s="104"/>
      <c r="F58" s="104"/>
    </row>
    <row r="59" spans="1:6" s="40" customFormat="1" ht="15" customHeight="1" x14ac:dyDescent="0.25">
      <c r="A59" s="50" t="s">
        <v>24</v>
      </c>
      <c r="B59" s="104" t="s">
        <v>49</v>
      </c>
      <c r="C59" s="104"/>
      <c r="D59" s="104"/>
      <c r="E59" s="104"/>
      <c r="F59" s="104"/>
    </row>
    <row r="60" spans="1:6" s="40" customFormat="1" ht="30" customHeight="1" x14ac:dyDescent="0.25">
      <c r="A60" s="50" t="s">
        <v>24</v>
      </c>
      <c r="B60" s="104" t="s">
        <v>47</v>
      </c>
      <c r="C60" s="104"/>
      <c r="D60" s="104"/>
      <c r="E60" s="104"/>
      <c r="F60" s="104"/>
    </row>
    <row r="61" spans="1:6" s="40" customFormat="1" ht="15" customHeight="1" x14ac:dyDescent="0.25">
      <c r="A61" s="50" t="s">
        <v>24</v>
      </c>
      <c r="B61" s="104" t="s">
        <v>48</v>
      </c>
      <c r="C61" s="104"/>
      <c r="D61" s="104"/>
      <c r="E61" s="104"/>
      <c r="F61" s="104"/>
    </row>
    <row r="62" spans="1:6" s="45" customFormat="1" ht="45" customHeight="1" x14ac:dyDescent="0.25">
      <c r="A62" s="50" t="s">
        <v>24</v>
      </c>
      <c r="B62" s="107" t="s">
        <v>86</v>
      </c>
      <c r="C62" s="107"/>
      <c r="D62" s="107"/>
      <c r="E62" s="107"/>
      <c r="F62" s="107"/>
    </row>
    <row r="63" spans="1:6" s="40" customFormat="1" ht="30" customHeight="1" x14ac:dyDescent="0.25">
      <c r="A63" s="50" t="s">
        <v>24</v>
      </c>
      <c r="B63" s="104" t="s">
        <v>54</v>
      </c>
      <c r="C63" s="104"/>
      <c r="D63" s="104"/>
      <c r="E63" s="104"/>
      <c r="F63" s="104"/>
    </row>
    <row r="64" spans="1:6" s="40" customFormat="1" ht="30" customHeight="1" x14ac:dyDescent="0.25">
      <c r="A64" s="50" t="s">
        <v>24</v>
      </c>
      <c r="B64" s="104" t="s">
        <v>52</v>
      </c>
      <c r="C64" s="104"/>
      <c r="D64" s="104"/>
      <c r="E64" s="104"/>
      <c r="F64" s="104"/>
    </row>
    <row r="65" spans="1:239" s="40" customFormat="1" ht="30" customHeight="1" x14ac:dyDescent="0.25">
      <c r="A65" s="50" t="s">
        <v>24</v>
      </c>
      <c r="B65" s="104" t="s">
        <v>39</v>
      </c>
      <c r="C65" s="104"/>
      <c r="D65" s="104"/>
      <c r="E65" s="104"/>
      <c r="F65" s="104"/>
    </row>
    <row r="66" spans="1:239" s="67" customFormat="1" ht="15" customHeight="1" x14ac:dyDescent="0.25">
      <c r="A66" s="1"/>
      <c r="B66" s="70"/>
      <c r="C66" s="70"/>
      <c r="D66" s="70"/>
      <c r="E66" s="70"/>
      <c r="F66" s="70"/>
    </row>
    <row r="67" spans="1:239" s="40" customFormat="1" ht="15" customHeight="1" x14ac:dyDescent="0.25">
      <c r="A67" s="18" t="s">
        <v>18</v>
      </c>
      <c r="B67" s="19" t="s">
        <v>5</v>
      </c>
      <c r="C67" s="72" t="s">
        <v>0</v>
      </c>
      <c r="D67" s="73" t="s">
        <v>6</v>
      </c>
      <c r="E67" s="74" t="s">
        <v>7</v>
      </c>
      <c r="F67" s="74" t="s">
        <v>17</v>
      </c>
    </row>
    <row r="68" spans="1:239" ht="15" customHeight="1" x14ac:dyDescent="0.2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c r="EO68" s="75"/>
      <c r="EP68" s="75"/>
      <c r="EQ68" s="75"/>
      <c r="ER68" s="75"/>
      <c r="ES68" s="75"/>
      <c r="ET68" s="75"/>
      <c r="EU68" s="75"/>
      <c r="EV68" s="75"/>
      <c r="EW68" s="75"/>
      <c r="EX68" s="75"/>
      <c r="EY68" s="75"/>
      <c r="EZ68" s="75"/>
      <c r="FA68" s="75"/>
      <c r="FB68" s="75"/>
      <c r="FC68" s="75"/>
      <c r="FD68" s="75"/>
      <c r="FE68" s="75"/>
      <c r="FF68" s="75"/>
      <c r="FG68" s="75"/>
      <c r="FH68" s="75"/>
      <c r="FI68" s="75"/>
      <c r="FJ68" s="75"/>
      <c r="FK68" s="75"/>
      <c r="FL68" s="75"/>
      <c r="FM68" s="75"/>
      <c r="FN68" s="75"/>
      <c r="FO68" s="75"/>
      <c r="FP68" s="75"/>
      <c r="FQ68" s="75"/>
      <c r="FR68" s="75"/>
      <c r="FS68" s="75"/>
      <c r="FT68" s="75"/>
      <c r="FU68" s="75"/>
      <c r="FV68" s="75"/>
      <c r="FW68" s="75"/>
      <c r="FX68" s="75"/>
      <c r="FY68" s="75"/>
      <c r="FZ68" s="75"/>
      <c r="GA68" s="75"/>
      <c r="GB68" s="75"/>
      <c r="GC68" s="75"/>
      <c r="GD68" s="75"/>
      <c r="GE68" s="75"/>
      <c r="GF68" s="75"/>
      <c r="GG68" s="75"/>
      <c r="GH68" s="75"/>
      <c r="GI68" s="75"/>
      <c r="GJ68" s="75"/>
      <c r="GK68" s="75"/>
      <c r="GL68" s="75"/>
      <c r="GM68" s="75"/>
      <c r="GN68" s="75"/>
      <c r="GO68" s="75"/>
      <c r="GP68" s="75"/>
      <c r="GQ68" s="75"/>
      <c r="GR68" s="75"/>
      <c r="GS68" s="75"/>
      <c r="GT68" s="75"/>
      <c r="GU68" s="75"/>
      <c r="GV68" s="75"/>
      <c r="GW68" s="75"/>
      <c r="GX68" s="75"/>
      <c r="GY68" s="75"/>
      <c r="GZ68" s="75"/>
      <c r="HA68" s="75"/>
      <c r="HB68" s="75"/>
      <c r="HC68" s="75"/>
      <c r="HD68" s="75"/>
      <c r="HE68" s="75"/>
      <c r="HF68" s="75"/>
      <c r="HG68" s="75"/>
      <c r="HH68" s="75"/>
      <c r="HI68" s="75"/>
      <c r="HJ68" s="75"/>
      <c r="HK68" s="75"/>
      <c r="HL68" s="75"/>
      <c r="HM68" s="75"/>
      <c r="HN68" s="75"/>
      <c r="HO68" s="75"/>
      <c r="HP68" s="75"/>
      <c r="HQ68" s="75"/>
      <c r="HR68" s="75"/>
      <c r="HS68" s="75"/>
      <c r="HT68" s="75"/>
      <c r="HU68" s="75"/>
      <c r="HV68" s="75"/>
      <c r="HW68" s="75"/>
      <c r="HX68" s="75"/>
      <c r="HY68" s="75"/>
      <c r="HZ68" s="75"/>
      <c r="IA68" s="75"/>
      <c r="IB68" s="75"/>
      <c r="IC68" s="75"/>
      <c r="ID68" s="75"/>
      <c r="IE68" s="75"/>
    </row>
    <row r="69" spans="1:239" s="40" customFormat="1" ht="15" customHeight="1" x14ac:dyDescent="0.25">
      <c r="A69" s="9" t="s">
        <v>4</v>
      </c>
      <c r="B69" s="10" t="s">
        <v>23</v>
      </c>
      <c r="C69" s="46"/>
      <c r="D69" s="76"/>
      <c r="E69" s="47"/>
      <c r="F69" s="48"/>
    </row>
    <row r="70" spans="1:239" s="40" customFormat="1" x14ac:dyDescent="0.25">
      <c r="A70" s="9"/>
      <c r="B70" s="52"/>
      <c r="C70" s="46"/>
      <c r="D70" s="43"/>
      <c r="E70" s="47"/>
      <c r="F70" s="48"/>
    </row>
    <row r="71" spans="1:239" s="40" customFormat="1" ht="30" x14ac:dyDescent="0.25">
      <c r="A71" s="9">
        <v>1</v>
      </c>
      <c r="B71" s="51" t="s">
        <v>84</v>
      </c>
      <c r="C71" s="46" t="s">
        <v>2</v>
      </c>
      <c r="D71" s="43">
        <v>1</v>
      </c>
      <c r="E71" s="81"/>
      <c r="F71" s="48">
        <f>+E71*D71</f>
        <v>0</v>
      </c>
    </row>
    <row r="72" spans="1:239" s="45" customFormat="1" x14ac:dyDescent="0.25">
      <c r="A72" s="9"/>
      <c r="B72" s="41"/>
      <c r="C72" s="42"/>
      <c r="D72" s="43"/>
      <c r="E72" s="49"/>
      <c r="F72" s="44"/>
    </row>
    <row r="73" spans="1:239" s="24" customFormat="1" x14ac:dyDescent="0.25">
      <c r="A73" s="9" t="s">
        <v>4</v>
      </c>
      <c r="B73" s="10" t="s">
        <v>32</v>
      </c>
      <c r="C73" s="20"/>
      <c r="D73" s="21"/>
      <c r="E73" s="22"/>
      <c r="F73" s="23">
        <f>SUM(F69:F72)</f>
        <v>0</v>
      </c>
    </row>
    <row r="74" spans="1:239" s="24" customFormat="1" x14ac:dyDescent="0.25">
      <c r="A74" s="9"/>
      <c r="B74" s="10"/>
      <c r="C74" s="20"/>
      <c r="D74" s="21"/>
      <c r="E74" s="22"/>
      <c r="F74" s="23"/>
    </row>
    <row r="75" spans="1:239" s="24" customFormat="1" x14ac:dyDescent="0.25">
      <c r="A75" s="9"/>
      <c r="B75" s="10"/>
      <c r="C75" s="20"/>
      <c r="D75" s="21"/>
      <c r="E75" s="22"/>
      <c r="F75" s="23"/>
    </row>
    <row r="76" spans="1:239" s="40" customFormat="1" ht="15" customHeight="1" x14ac:dyDescent="0.25">
      <c r="A76" s="9" t="s">
        <v>10</v>
      </c>
      <c r="B76" s="10" t="s">
        <v>64</v>
      </c>
      <c r="C76" s="46"/>
      <c r="D76" s="76"/>
      <c r="E76" s="47"/>
      <c r="F76" s="48"/>
    </row>
    <row r="77" spans="1:239" s="40" customFormat="1" x14ac:dyDescent="0.25">
      <c r="A77" s="9"/>
      <c r="B77" s="52"/>
      <c r="C77" s="46"/>
      <c r="D77" s="43"/>
      <c r="E77" s="47"/>
      <c r="F77" s="48"/>
    </row>
    <row r="78" spans="1:239" s="40" customFormat="1" x14ac:dyDescent="0.25">
      <c r="A78" s="9"/>
      <c r="B78" s="52" t="s">
        <v>37</v>
      </c>
      <c r="C78" s="46"/>
      <c r="D78" s="43"/>
      <c r="E78" s="47"/>
      <c r="F78" s="48"/>
    </row>
    <row r="79" spans="1:239" s="40" customFormat="1" x14ac:dyDescent="0.25">
      <c r="A79" s="50" t="s">
        <v>24</v>
      </c>
      <c r="B79" s="104" t="s">
        <v>65</v>
      </c>
      <c r="C79" s="104"/>
      <c r="D79" s="104"/>
      <c r="E79" s="104"/>
      <c r="F79" s="104"/>
    </row>
    <row r="80" spans="1:239" s="40" customFormat="1" ht="30" customHeight="1" x14ac:dyDescent="0.25">
      <c r="A80" s="50" t="s">
        <v>24</v>
      </c>
      <c r="B80" s="104" t="s">
        <v>66</v>
      </c>
      <c r="C80" s="104"/>
      <c r="D80" s="104"/>
      <c r="E80" s="104"/>
      <c r="F80" s="104"/>
    </row>
    <row r="81" spans="1:9" s="40" customFormat="1" ht="45" customHeight="1" x14ac:dyDescent="0.25">
      <c r="A81" s="50" t="s">
        <v>24</v>
      </c>
      <c r="B81" s="104" t="s">
        <v>85</v>
      </c>
      <c r="C81" s="104"/>
      <c r="D81" s="104"/>
      <c r="E81" s="104"/>
      <c r="F81" s="104"/>
    </row>
    <row r="82" spans="1:9" s="40" customFormat="1" ht="30" customHeight="1" x14ac:dyDescent="0.25">
      <c r="A82" s="50" t="s">
        <v>24</v>
      </c>
      <c r="B82" s="104" t="s">
        <v>67</v>
      </c>
      <c r="C82" s="104"/>
      <c r="D82" s="104"/>
      <c r="E82" s="104"/>
      <c r="F82" s="104"/>
    </row>
    <row r="83" spans="1:9" s="40" customFormat="1" ht="45" customHeight="1" x14ac:dyDescent="0.25">
      <c r="A83" s="50" t="s">
        <v>24</v>
      </c>
      <c r="B83" s="104" t="s">
        <v>88</v>
      </c>
      <c r="C83" s="104"/>
      <c r="D83" s="104"/>
      <c r="E83" s="104"/>
      <c r="F83" s="104"/>
    </row>
    <row r="84" spans="1:9" s="40" customFormat="1" x14ac:dyDescent="0.25">
      <c r="A84" s="9"/>
      <c r="B84" s="52"/>
      <c r="C84" s="46"/>
      <c r="D84" s="43"/>
      <c r="E84" s="47"/>
      <c r="F84" s="48"/>
    </row>
    <row r="85" spans="1:9" s="45" customFormat="1" ht="75" customHeight="1" x14ac:dyDescent="0.25">
      <c r="A85" s="9">
        <v>1</v>
      </c>
      <c r="B85" s="85" t="s">
        <v>105</v>
      </c>
      <c r="C85" s="42" t="s">
        <v>3</v>
      </c>
      <c r="D85" s="43">
        <v>7.1</v>
      </c>
      <c r="E85" s="81"/>
      <c r="F85" s="44">
        <f>+E85*D85</f>
        <v>0</v>
      </c>
    </row>
    <row r="86" spans="1:9" s="40" customFormat="1" x14ac:dyDescent="0.25">
      <c r="A86" s="9"/>
      <c r="B86" s="52"/>
      <c r="C86" s="46"/>
      <c r="D86" s="43"/>
      <c r="E86" s="47"/>
      <c r="F86" s="48"/>
    </row>
    <row r="87" spans="1:9" s="45" customFormat="1" ht="75" x14ac:dyDescent="0.25">
      <c r="A87" s="9">
        <v>2</v>
      </c>
      <c r="B87" s="85" t="s">
        <v>106</v>
      </c>
      <c r="C87" s="42" t="s">
        <v>2</v>
      </c>
      <c r="D87" s="43">
        <v>3</v>
      </c>
      <c r="E87" s="81"/>
      <c r="F87" s="44">
        <f>+E87*D87</f>
        <v>0</v>
      </c>
    </row>
    <row r="88" spans="1:9" s="40" customFormat="1" x14ac:dyDescent="0.25">
      <c r="A88" s="9"/>
      <c r="B88" s="104"/>
      <c r="C88" s="104"/>
      <c r="D88" s="104"/>
      <c r="E88" s="104"/>
      <c r="F88" s="104"/>
    </row>
    <row r="89" spans="1:9" s="40" customFormat="1" ht="45" x14ac:dyDescent="0.25">
      <c r="A89" s="9">
        <v>3</v>
      </c>
      <c r="B89" s="52" t="s">
        <v>77</v>
      </c>
      <c r="C89" s="46" t="s">
        <v>9</v>
      </c>
      <c r="D89" s="43"/>
      <c r="E89" s="44">
        <f>SUM(F84:F88)*0.05</f>
        <v>0</v>
      </c>
      <c r="F89" s="44">
        <f>+E89</f>
        <v>0</v>
      </c>
    </row>
    <row r="90" spans="1:9" s="40" customFormat="1" x14ac:dyDescent="0.25">
      <c r="A90" s="9"/>
      <c r="B90" s="52"/>
      <c r="C90" s="46"/>
      <c r="D90" s="43"/>
      <c r="E90" s="47"/>
      <c r="F90" s="48"/>
    </row>
    <row r="91" spans="1:9" s="40" customFormat="1" x14ac:dyDescent="0.25">
      <c r="A91" s="9" t="s">
        <v>10</v>
      </c>
      <c r="B91" s="11" t="s">
        <v>68</v>
      </c>
      <c r="C91" s="31"/>
      <c r="D91" s="21"/>
      <c r="E91" s="32"/>
      <c r="F91" s="23">
        <f>SUM(F76:F90)</f>
        <v>0</v>
      </c>
    </row>
    <row r="92" spans="1:9" s="40" customFormat="1" x14ac:dyDescent="0.25">
      <c r="A92" s="9"/>
      <c r="B92" s="10"/>
      <c r="C92" s="31"/>
      <c r="D92" s="21"/>
      <c r="E92" s="32"/>
      <c r="F92" s="33"/>
    </row>
    <row r="93" spans="1:9" x14ac:dyDescent="0.25">
      <c r="D93" s="60"/>
    </row>
    <row r="94" spans="1:9" s="40" customFormat="1" x14ac:dyDescent="0.25">
      <c r="A94" s="9" t="s">
        <v>11</v>
      </c>
      <c r="B94" s="10" t="s">
        <v>69</v>
      </c>
      <c r="C94" s="46"/>
      <c r="D94" s="43"/>
      <c r="E94" s="47"/>
      <c r="F94" s="48"/>
      <c r="G94" s="52"/>
      <c r="H94" s="52"/>
    </row>
    <row r="95" spans="1:9" s="40" customFormat="1" x14ac:dyDescent="0.25">
      <c r="A95" s="9"/>
      <c r="B95" s="10"/>
      <c r="C95" s="46"/>
      <c r="D95" s="43"/>
      <c r="E95" s="47"/>
      <c r="F95" s="48"/>
      <c r="G95" s="26"/>
      <c r="H95" s="26"/>
      <c r="I95" s="82"/>
    </row>
    <row r="96" spans="1:9" s="40" customFormat="1" x14ac:dyDescent="0.25">
      <c r="A96" s="9"/>
      <c r="B96" s="52" t="s">
        <v>37</v>
      </c>
      <c r="C96" s="46"/>
      <c r="D96" s="43"/>
      <c r="E96" s="47"/>
      <c r="F96" s="48"/>
    </row>
    <row r="97" spans="1:6" s="40" customFormat="1" ht="45" customHeight="1" x14ac:dyDescent="0.25">
      <c r="A97" s="50" t="s">
        <v>24</v>
      </c>
      <c r="B97" s="104" t="s">
        <v>70</v>
      </c>
      <c r="C97" s="104"/>
      <c r="D97" s="104"/>
      <c r="E97" s="104"/>
      <c r="F97" s="104"/>
    </row>
    <row r="98" spans="1:6" s="40" customFormat="1" ht="45" customHeight="1" x14ac:dyDescent="0.25">
      <c r="A98" s="50" t="s">
        <v>24</v>
      </c>
      <c r="B98" s="104" t="s">
        <v>71</v>
      </c>
      <c r="C98" s="104"/>
      <c r="D98" s="104"/>
      <c r="E98" s="104"/>
      <c r="F98" s="104"/>
    </row>
    <row r="99" spans="1:6" s="40" customFormat="1" ht="75" customHeight="1" x14ac:dyDescent="0.25">
      <c r="A99" s="50" t="s">
        <v>24</v>
      </c>
      <c r="B99" s="104" t="s">
        <v>72</v>
      </c>
      <c r="C99" s="104"/>
      <c r="D99" s="104"/>
      <c r="E99" s="104"/>
      <c r="F99" s="104"/>
    </row>
    <row r="100" spans="1:6" s="40" customFormat="1" x14ac:dyDescent="0.25">
      <c r="A100" s="9"/>
      <c r="B100" s="52"/>
      <c r="C100" s="46"/>
      <c r="D100" s="43"/>
      <c r="E100" s="47"/>
      <c r="F100" s="48"/>
    </row>
    <row r="101" spans="1:6" s="40" customFormat="1" ht="45" x14ac:dyDescent="0.25">
      <c r="A101" s="9">
        <v>1</v>
      </c>
      <c r="B101" s="87" t="s">
        <v>107</v>
      </c>
      <c r="C101" s="46" t="s">
        <v>8</v>
      </c>
      <c r="D101" s="43">
        <f>SUM(D102:D104)*0.1</f>
        <v>214.29400000000001</v>
      </c>
      <c r="E101" s="81"/>
      <c r="F101" s="48">
        <f>+E101*D101</f>
        <v>0</v>
      </c>
    </row>
    <row r="102" spans="1:6" s="82" customFormat="1" ht="12" x14ac:dyDescent="0.25">
      <c r="A102" s="25" t="s">
        <v>24</v>
      </c>
      <c r="B102" s="26" t="s">
        <v>91</v>
      </c>
      <c r="C102" s="27" t="s">
        <v>3</v>
      </c>
      <c r="D102" s="28">
        <v>654.59</v>
      </c>
      <c r="E102" s="29"/>
      <c r="F102" s="30"/>
    </row>
    <row r="103" spans="1:6" s="82" customFormat="1" ht="24" x14ac:dyDescent="0.25">
      <c r="A103" s="25" t="s">
        <v>24</v>
      </c>
      <c r="B103" s="26" t="s">
        <v>109</v>
      </c>
      <c r="C103" s="27" t="s">
        <v>3</v>
      </c>
      <c r="D103" s="28">
        <v>1421.84</v>
      </c>
      <c r="E103" s="29"/>
      <c r="F103" s="30"/>
    </row>
    <row r="104" spans="1:6" s="82" customFormat="1" ht="12" x14ac:dyDescent="0.25">
      <c r="A104" s="25" t="s">
        <v>24</v>
      </c>
      <c r="B104" s="26" t="s">
        <v>110</v>
      </c>
      <c r="C104" s="27" t="s">
        <v>3</v>
      </c>
      <c r="D104" s="28">
        <v>66.510000000000005</v>
      </c>
      <c r="E104" s="29"/>
      <c r="F104" s="30"/>
    </row>
    <row r="105" spans="1:6" s="40" customFormat="1" x14ac:dyDescent="0.25">
      <c r="A105" s="9"/>
      <c r="B105" s="52"/>
      <c r="C105" s="46"/>
      <c r="D105" s="43"/>
      <c r="E105" s="47"/>
      <c r="F105" s="48"/>
    </row>
    <row r="106" spans="1:6" s="40" customFormat="1" ht="90" x14ac:dyDescent="0.25">
      <c r="A106" s="9">
        <v>2</v>
      </c>
      <c r="B106" s="87" t="s">
        <v>108</v>
      </c>
      <c r="C106" s="46" t="s">
        <v>8</v>
      </c>
      <c r="D106" s="43">
        <f>SUM(D107:D109)</f>
        <v>809.60199999999986</v>
      </c>
      <c r="E106" s="81"/>
      <c r="F106" s="48">
        <f>+E106*D106</f>
        <v>0</v>
      </c>
    </row>
    <row r="107" spans="1:6" s="82" customFormat="1" ht="12" x14ac:dyDescent="0.25">
      <c r="A107" s="25" t="s">
        <v>24</v>
      </c>
      <c r="B107" s="26" t="s">
        <v>111</v>
      </c>
      <c r="C107" s="27" t="s">
        <v>8</v>
      </c>
      <c r="D107" s="28">
        <f>138.9*0.2+218.64*0.35+14.11*0.35</f>
        <v>109.24249999999999</v>
      </c>
      <c r="E107" s="29"/>
      <c r="F107" s="30"/>
    </row>
    <row r="108" spans="1:6" s="82" customFormat="1" ht="24" x14ac:dyDescent="0.25">
      <c r="A108" s="25" t="s">
        <v>24</v>
      </c>
      <c r="B108" s="26" t="s">
        <v>112</v>
      </c>
      <c r="C108" s="27" t="s">
        <v>8</v>
      </c>
      <c r="D108" s="28">
        <v>670.43</v>
      </c>
      <c r="E108" s="29"/>
      <c r="F108" s="30"/>
    </row>
    <row r="109" spans="1:6" s="82" customFormat="1" ht="12" x14ac:dyDescent="0.25">
      <c r="A109" s="25" t="s">
        <v>24</v>
      </c>
      <c r="B109" s="26" t="s">
        <v>110</v>
      </c>
      <c r="C109" s="27" t="s">
        <v>8</v>
      </c>
      <c r="D109" s="28">
        <f>66.51*0.45</f>
        <v>29.929500000000004</v>
      </c>
      <c r="E109" s="29"/>
      <c r="F109" s="30"/>
    </row>
    <row r="110" spans="1:6" s="40" customFormat="1" x14ac:dyDescent="0.25">
      <c r="A110" s="9"/>
      <c r="B110" s="52"/>
      <c r="C110" s="46"/>
      <c r="D110" s="43"/>
      <c r="E110" s="47"/>
      <c r="F110" s="48"/>
    </row>
    <row r="111" spans="1:6" s="40" customFormat="1" ht="135" x14ac:dyDescent="0.25">
      <c r="A111" s="9">
        <v>3</v>
      </c>
      <c r="B111" s="85" t="s">
        <v>113</v>
      </c>
      <c r="C111" s="46" t="s">
        <v>8</v>
      </c>
      <c r="D111" s="43">
        <f>+D106*0.1</f>
        <v>80.960199999999986</v>
      </c>
      <c r="E111" s="81"/>
      <c r="F111" s="48">
        <f>+E111*D111</f>
        <v>0</v>
      </c>
    </row>
    <row r="112" spans="1:6" s="40" customFormat="1" x14ac:dyDescent="0.25">
      <c r="A112" s="9"/>
      <c r="B112" s="52"/>
      <c r="C112" s="46"/>
      <c r="D112" s="43"/>
      <c r="E112" s="47"/>
      <c r="F112" s="48"/>
    </row>
    <row r="113" spans="1:7" s="40" customFormat="1" ht="105" x14ac:dyDescent="0.25">
      <c r="A113" s="9">
        <v>4</v>
      </c>
      <c r="B113" s="100" t="s">
        <v>144</v>
      </c>
      <c r="C113" s="46" t="s">
        <v>3</v>
      </c>
      <c r="D113" s="43">
        <f>SUM(D114:D115)</f>
        <v>412.07000000000005</v>
      </c>
      <c r="E113" s="81"/>
      <c r="F113" s="48">
        <f>+E113*D113</f>
        <v>0</v>
      </c>
    </row>
    <row r="114" spans="1:7" s="82" customFormat="1" ht="24" x14ac:dyDescent="0.25">
      <c r="A114" s="25" t="s">
        <v>24</v>
      </c>
      <c r="B114" s="26" t="s">
        <v>114</v>
      </c>
      <c r="C114" s="27" t="s">
        <v>3</v>
      </c>
      <c r="D114" s="28">
        <f>80.39+207.96+43.1+14.11</f>
        <v>345.56000000000006</v>
      </c>
      <c r="E114" s="34"/>
      <c r="F114" s="30"/>
      <c r="G114" s="83"/>
    </row>
    <row r="115" spans="1:7" s="82" customFormat="1" ht="12" x14ac:dyDescent="0.25">
      <c r="A115" s="25" t="s">
        <v>24</v>
      </c>
      <c r="B115" s="26" t="s">
        <v>115</v>
      </c>
      <c r="C115" s="27" t="s">
        <v>3</v>
      </c>
      <c r="D115" s="28">
        <v>66.510000000000005</v>
      </c>
      <c r="E115" s="29"/>
      <c r="F115" s="30"/>
    </row>
    <row r="116" spans="1:7" s="40" customFormat="1" x14ac:dyDescent="0.25">
      <c r="A116" s="9"/>
      <c r="B116" s="52"/>
      <c r="C116" s="46"/>
      <c r="D116" s="43"/>
      <c r="E116" s="47"/>
      <c r="F116" s="48"/>
    </row>
    <row r="117" spans="1:7" s="40" customFormat="1" ht="90" x14ac:dyDescent="0.25">
      <c r="A117" s="9">
        <v>5</v>
      </c>
      <c r="B117" s="87" t="s">
        <v>139</v>
      </c>
      <c r="C117" s="46" t="s">
        <v>8</v>
      </c>
      <c r="D117" s="43">
        <f>+(14.1129-5.5135)*0.35+12.35*0.2+16.5231*0.2+8.0888*0.35+1700*0.05</f>
        <v>96.615489999999994</v>
      </c>
      <c r="E117" s="81"/>
      <c r="F117" s="48">
        <f>+E117*D117</f>
        <v>0</v>
      </c>
    </row>
    <row r="118" spans="1:7" s="40" customFormat="1" x14ac:dyDescent="0.25">
      <c r="A118" s="9"/>
      <c r="B118" s="52"/>
      <c r="C118" s="46"/>
      <c r="D118" s="43"/>
      <c r="E118" s="47"/>
      <c r="F118" s="48"/>
    </row>
    <row r="119" spans="1:7" s="40" customFormat="1" ht="60" customHeight="1" x14ac:dyDescent="0.25">
      <c r="A119" s="9">
        <v>6</v>
      </c>
      <c r="B119" s="41" t="s">
        <v>93</v>
      </c>
      <c r="C119" s="46" t="s">
        <v>8</v>
      </c>
      <c r="D119" s="43">
        <f>SUM(D120:D120)</f>
        <v>632.02630999999985</v>
      </c>
      <c r="E119" s="81"/>
      <c r="F119" s="48">
        <f>+E119*D119</f>
        <v>0</v>
      </c>
    </row>
    <row r="120" spans="1:7" s="82" customFormat="1" ht="12" x14ac:dyDescent="0.25">
      <c r="A120" s="25" t="s">
        <v>24</v>
      </c>
      <c r="B120" s="26" t="s">
        <v>83</v>
      </c>
      <c r="C120" s="27" t="s">
        <v>8</v>
      </c>
      <c r="D120" s="28">
        <f>+D106-D111-D117</f>
        <v>632.02630999999985</v>
      </c>
      <c r="E120" s="29"/>
      <c r="F120" s="30"/>
    </row>
    <row r="121" spans="1:7" s="40" customFormat="1" x14ac:dyDescent="0.25">
      <c r="A121" s="9"/>
      <c r="B121" s="52"/>
      <c r="C121" s="46"/>
      <c r="D121" s="43"/>
      <c r="E121" s="47"/>
      <c r="F121" s="48"/>
    </row>
    <row r="122" spans="1:7" s="40" customFormat="1" ht="45" x14ac:dyDescent="0.25">
      <c r="A122" s="9">
        <v>7</v>
      </c>
      <c r="B122" s="52" t="s">
        <v>78</v>
      </c>
      <c r="C122" s="46" t="s">
        <v>9</v>
      </c>
      <c r="D122" s="43"/>
      <c r="E122" s="47">
        <f>SUM(F94:F121)*0.05</f>
        <v>0</v>
      </c>
      <c r="F122" s="48">
        <f>+E122</f>
        <v>0</v>
      </c>
    </row>
    <row r="123" spans="1:7" s="40" customFormat="1" x14ac:dyDescent="0.25">
      <c r="A123" s="9"/>
      <c r="B123" s="52"/>
      <c r="C123" s="46"/>
      <c r="D123" s="43"/>
      <c r="E123" s="47"/>
      <c r="F123" s="48"/>
    </row>
    <row r="124" spans="1:7" s="40" customFormat="1" x14ac:dyDescent="0.25">
      <c r="A124" s="9" t="s">
        <v>11</v>
      </c>
      <c r="B124" s="10" t="s">
        <v>73</v>
      </c>
      <c r="C124" s="31"/>
      <c r="D124" s="21"/>
      <c r="E124" s="32"/>
      <c r="F124" s="33">
        <f>SUM(F94:F123)</f>
        <v>0</v>
      </c>
    </row>
    <row r="125" spans="1:7" s="40" customFormat="1" x14ac:dyDescent="0.25">
      <c r="A125" s="9"/>
      <c r="B125" s="52"/>
      <c r="C125" s="46"/>
      <c r="D125" s="43"/>
      <c r="E125" s="47"/>
      <c r="F125" s="48"/>
    </row>
    <row r="126" spans="1:7" s="40" customFormat="1" x14ac:dyDescent="0.25">
      <c r="A126" s="9"/>
      <c r="B126" s="52"/>
      <c r="C126" s="46"/>
      <c r="D126" s="43"/>
      <c r="E126" s="47"/>
      <c r="F126" s="48"/>
    </row>
    <row r="127" spans="1:7" s="40" customFormat="1" x14ac:dyDescent="0.25">
      <c r="A127" s="9" t="s">
        <v>12</v>
      </c>
      <c r="B127" s="11" t="s">
        <v>25</v>
      </c>
      <c r="C127" s="46"/>
      <c r="D127" s="43"/>
      <c r="E127" s="77"/>
      <c r="F127" s="35"/>
    </row>
    <row r="128" spans="1:7" s="40" customFormat="1" x14ac:dyDescent="0.25">
      <c r="A128" s="50"/>
      <c r="B128" s="52"/>
      <c r="C128" s="46"/>
      <c r="D128" s="43"/>
      <c r="E128" s="76"/>
      <c r="F128" s="78"/>
    </row>
    <row r="129" spans="1:6" s="40" customFormat="1" x14ac:dyDescent="0.25">
      <c r="A129" s="9"/>
      <c r="B129" s="52" t="s">
        <v>37</v>
      </c>
      <c r="C129" s="46"/>
      <c r="D129" s="43"/>
      <c r="E129" s="47"/>
      <c r="F129" s="48"/>
    </row>
    <row r="130" spans="1:6" s="40" customFormat="1" ht="30" customHeight="1" x14ac:dyDescent="0.25">
      <c r="A130" s="50" t="s">
        <v>24</v>
      </c>
      <c r="B130" s="104" t="s">
        <v>75</v>
      </c>
      <c r="C130" s="104"/>
      <c r="D130" s="104"/>
      <c r="E130" s="104"/>
      <c r="F130" s="104"/>
    </row>
    <row r="131" spans="1:6" s="40" customFormat="1" ht="30" customHeight="1" x14ac:dyDescent="0.25">
      <c r="A131" s="50" t="s">
        <v>24</v>
      </c>
      <c r="B131" s="104" t="s">
        <v>76</v>
      </c>
      <c r="C131" s="104"/>
      <c r="D131" s="104"/>
      <c r="E131" s="104"/>
      <c r="F131" s="104"/>
    </row>
    <row r="132" spans="1:6" s="40" customFormat="1" x14ac:dyDescent="0.25">
      <c r="A132" s="50" t="s">
        <v>24</v>
      </c>
      <c r="B132" s="104" t="s">
        <v>45</v>
      </c>
      <c r="C132" s="104"/>
      <c r="D132" s="104"/>
      <c r="E132" s="104"/>
      <c r="F132" s="104"/>
    </row>
    <row r="133" spans="1:6" s="40" customFormat="1" x14ac:dyDescent="0.25">
      <c r="A133" s="9"/>
      <c r="B133" s="88"/>
      <c r="C133" s="46"/>
      <c r="D133" s="43"/>
      <c r="E133" s="47"/>
      <c r="F133" s="48"/>
    </row>
    <row r="134" spans="1:6" s="40" customFormat="1" ht="60" x14ac:dyDescent="0.25">
      <c r="A134" s="9">
        <v>1</v>
      </c>
      <c r="B134" s="87" t="s">
        <v>116</v>
      </c>
      <c r="C134" s="46" t="s">
        <v>3</v>
      </c>
      <c r="D134" s="43">
        <v>80.39</v>
      </c>
      <c r="E134" s="81"/>
      <c r="F134" s="48">
        <f>+D134*E134</f>
        <v>0</v>
      </c>
    </row>
    <row r="135" spans="1:6" s="40" customFormat="1" x14ac:dyDescent="0.25">
      <c r="A135" s="50" t="s">
        <v>24</v>
      </c>
      <c r="B135" s="87" t="s">
        <v>117</v>
      </c>
      <c r="C135" s="43"/>
      <c r="D135" s="43"/>
      <c r="E135" s="79"/>
      <c r="F135" s="48"/>
    </row>
    <row r="136" spans="1:6" s="40" customFormat="1" x14ac:dyDescent="0.25">
      <c r="A136" s="50" t="s">
        <v>24</v>
      </c>
      <c r="B136" s="40" t="s">
        <v>35</v>
      </c>
      <c r="C136" s="43"/>
      <c r="D136" s="43"/>
      <c r="E136" s="79"/>
      <c r="F136" s="48"/>
    </row>
    <row r="137" spans="1:6" s="40" customFormat="1" ht="45" x14ac:dyDescent="0.25">
      <c r="A137" s="36" t="s">
        <v>24</v>
      </c>
      <c r="B137" s="40" t="s">
        <v>94</v>
      </c>
      <c r="C137" s="80"/>
      <c r="D137" s="43"/>
      <c r="F137" s="78"/>
    </row>
    <row r="138" spans="1:6" s="40" customFormat="1" x14ac:dyDescent="0.25">
      <c r="A138" s="9"/>
      <c r="B138" s="88"/>
      <c r="C138" s="46"/>
      <c r="D138" s="43"/>
      <c r="E138" s="47"/>
      <c r="F138" s="48"/>
    </row>
    <row r="139" spans="1:6" s="40" customFormat="1" ht="60" x14ac:dyDescent="0.25">
      <c r="A139" s="9">
        <v>2</v>
      </c>
      <c r="B139" s="87" t="s">
        <v>118</v>
      </c>
      <c r="C139" s="46" t="s">
        <v>3</v>
      </c>
      <c r="D139" s="43">
        <v>207.96</v>
      </c>
      <c r="E139" s="81"/>
      <c r="F139" s="48">
        <f>+D139*E139</f>
        <v>0</v>
      </c>
    </row>
    <row r="140" spans="1:6" s="40" customFormat="1" x14ac:dyDescent="0.25">
      <c r="A140" s="50" t="s">
        <v>24</v>
      </c>
      <c r="B140" s="87" t="s">
        <v>119</v>
      </c>
      <c r="C140" s="43"/>
      <c r="D140" s="43"/>
      <c r="E140" s="79"/>
      <c r="F140" s="48"/>
    </row>
    <row r="141" spans="1:6" s="40" customFormat="1" x14ac:dyDescent="0.25">
      <c r="A141" s="50" t="s">
        <v>24</v>
      </c>
      <c r="B141" s="40" t="s">
        <v>35</v>
      </c>
      <c r="C141" s="43"/>
      <c r="D141" s="43"/>
      <c r="E141" s="79"/>
      <c r="F141" s="48"/>
    </row>
    <row r="142" spans="1:6" s="40" customFormat="1" ht="45" x14ac:dyDescent="0.25">
      <c r="A142" s="36" t="s">
        <v>24</v>
      </c>
      <c r="B142" s="40" t="s">
        <v>94</v>
      </c>
      <c r="C142" s="80"/>
      <c r="D142" s="43"/>
      <c r="F142" s="78"/>
    </row>
    <row r="143" spans="1:6" s="40" customFormat="1" x14ac:dyDescent="0.25">
      <c r="A143" s="9"/>
      <c r="B143" s="88"/>
      <c r="C143" s="46"/>
      <c r="D143" s="43"/>
      <c r="E143" s="47"/>
      <c r="F143" s="48"/>
    </row>
    <row r="144" spans="1:6" s="40" customFormat="1" ht="60" x14ac:dyDescent="0.25">
      <c r="A144" s="9">
        <v>3</v>
      </c>
      <c r="B144" s="87" t="s">
        <v>120</v>
      </c>
      <c r="C144" s="46" t="s">
        <v>3</v>
      </c>
      <c r="D144" s="43">
        <v>43.1</v>
      </c>
      <c r="E144" s="81"/>
      <c r="F144" s="48">
        <f>+D144*E144</f>
        <v>0</v>
      </c>
    </row>
    <row r="145" spans="1:10" s="40" customFormat="1" x14ac:dyDescent="0.25">
      <c r="A145" s="50" t="s">
        <v>24</v>
      </c>
      <c r="B145" s="87" t="s">
        <v>121</v>
      </c>
      <c r="C145" s="43"/>
      <c r="D145" s="43"/>
      <c r="E145" s="79"/>
      <c r="F145" s="48"/>
    </row>
    <row r="146" spans="1:10" s="40" customFormat="1" x14ac:dyDescent="0.25">
      <c r="A146" s="50" t="s">
        <v>24</v>
      </c>
      <c r="B146" s="40" t="s">
        <v>35</v>
      </c>
      <c r="C146" s="43"/>
      <c r="D146" s="43"/>
      <c r="E146" s="79"/>
      <c r="F146" s="48"/>
    </row>
    <row r="147" spans="1:10" s="40" customFormat="1" ht="45" x14ac:dyDescent="0.25">
      <c r="A147" s="36" t="s">
        <v>24</v>
      </c>
      <c r="B147" s="40" t="s">
        <v>94</v>
      </c>
      <c r="C147" s="80"/>
      <c r="D147" s="43"/>
      <c r="F147" s="78"/>
    </row>
    <row r="148" spans="1:10" s="40" customFormat="1" x14ac:dyDescent="0.25">
      <c r="A148" s="50"/>
      <c r="B148" s="88"/>
      <c r="C148" s="80"/>
      <c r="D148" s="43"/>
      <c r="E148" s="79"/>
      <c r="F148" s="48"/>
    </row>
    <row r="149" spans="1:10" s="40" customFormat="1" ht="210" customHeight="1" x14ac:dyDescent="0.25">
      <c r="A149" s="9">
        <v>4</v>
      </c>
      <c r="B149" s="87" t="s">
        <v>123</v>
      </c>
    </row>
    <row r="150" spans="1:10" s="40" customFormat="1" x14ac:dyDescent="0.25">
      <c r="A150" s="50" t="s">
        <v>24</v>
      </c>
      <c r="B150" s="87" t="s">
        <v>124</v>
      </c>
      <c r="C150" s="94" t="s">
        <v>2</v>
      </c>
      <c r="D150" s="43">
        <v>87</v>
      </c>
      <c r="E150" s="81"/>
      <c r="F150" s="48">
        <f>+ROUND((E150*D150),2)</f>
        <v>0</v>
      </c>
    </row>
    <row r="151" spans="1:10" s="40" customFormat="1" x14ac:dyDescent="0.25">
      <c r="A151" s="50" t="s">
        <v>24</v>
      </c>
      <c r="B151" s="87" t="s">
        <v>125</v>
      </c>
      <c r="C151" s="94" t="s">
        <v>2</v>
      </c>
      <c r="D151" s="43">
        <v>1</v>
      </c>
      <c r="E151" s="81"/>
      <c r="F151" s="48">
        <f>+ROUND((E151*D151),2)</f>
        <v>0</v>
      </c>
    </row>
    <row r="152" spans="1:10" s="40" customFormat="1" x14ac:dyDescent="0.25">
      <c r="A152" s="50"/>
      <c r="B152" s="88"/>
      <c r="C152" s="80"/>
      <c r="D152" s="43"/>
      <c r="E152" s="79"/>
      <c r="F152" s="48"/>
    </row>
    <row r="153" spans="1:10" s="40" customFormat="1" ht="60" x14ac:dyDescent="0.25">
      <c r="A153" s="9">
        <v>5</v>
      </c>
      <c r="B153" s="87" t="s">
        <v>122</v>
      </c>
      <c r="C153" s="46" t="s">
        <v>13</v>
      </c>
      <c r="D153" s="43">
        <v>26</v>
      </c>
      <c r="E153" s="81"/>
      <c r="F153" s="48">
        <f>+ROUND((E153*D153),2)</f>
        <v>0</v>
      </c>
    </row>
    <row r="154" spans="1:10" s="40" customFormat="1" ht="135" customHeight="1" x14ac:dyDescent="0.25">
      <c r="A154" s="50" t="s">
        <v>24</v>
      </c>
      <c r="B154" s="87" t="s">
        <v>140</v>
      </c>
      <c r="C154" s="46"/>
      <c r="D154" s="43"/>
      <c r="E154" s="47"/>
      <c r="F154" s="48"/>
    </row>
    <row r="155" spans="1:10" s="40" customFormat="1" ht="30" x14ac:dyDescent="0.25">
      <c r="A155" s="50" t="s">
        <v>24</v>
      </c>
      <c r="B155" s="87" t="s">
        <v>145</v>
      </c>
      <c r="C155" s="46"/>
      <c r="D155" s="43"/>
      <c r="E155" s="47"/>
      <c r="F155" s="48"/>
    </row>
    <row r="156" spans="1:10" s="92" customFormat="1" ht="45" x14ac:dyDescent="0.25">
      <c r="A156" s="50" t="s">
        <v>24</v>
      </c>
      <c r="B156" s="93" t="s">
        <v>146</v>
      </c>
      <c r="C156" s="46"/>
      <c r="D156" s="43"/>
      <c r="E156" s="76"/>
      <c r="F156" s="78"/>
    </row>
    <row r="157" spans="1:10" s="40" customFormat="1" x14ac:dyDescent="0.25">
      <c r="A157" s="9"/>
      <c r="B157" s="91"/>
      <c r="C157" s="46"/>
      <c r="D157" s="43"/>
      <c r="E157" s="47"/>
      <c r="F157" s="48"/>
    </row>
    <row r="158" spans="1:10" s="40" customFormat="1" ht="60" x14ac:dyDescent="0.25">
      <c r="A158" s="9">
        <v>6</v>
      </c>
      <c r="B158" s="97" t="s">
        <v>141</v>
      </c>
      <c r="C158" s="46" t="s">
        <v>3</v>
      </c>
      <c r="D158" s="43">
        <v>66.510000000000005</v>
      </c>
      <c r="E158" s="81"/>
      <c r="F158" s="48">
        <f>+D158*E158</f>
        <v>0</v>
      </c>
    </row>
    <row r="159" spans="1:10" s="40" customFormat="1" ht="45" x14ac:dyDescent="0.25">
      <c r="A159" s="36" t="s">
        <v>24</v>
      </c>
      <c r="B159" s="93" t="s">
        <v>142</v>
      </c>
      <c r="C159" s="80"/>
      <c r="D159" s="43"/>
      <c r="F159" s="78"/>
    </row>
    <row r="160" spans="1:10" s="92" customFormat="1" ht="45" x14ac:dyDescent="0.25">
      <c r="A160" s="50" t="s">
        <v>24</v>
      </c>
      <c r="B160" s="97" t="s">
        <v>143</v>
      </c>
      <c r="C160" s="80"/>
      <c r="D160" s="43"/>
      <c r="F160" s="78"/>
      <c r="G160" s="91"/>
      <c r="H160" s="91"/>
      <c r="I160" s="91"/>
      <c r="J160" s="91"/>
    </row>
    <row r="161" spans="1:6" s="40" customFormat="1" x14ac:dyDescent="0.25">
      <c r="A161" s="9"/>
      <c r="B161" s="52"/>
      <c r="C161" s="46"/>
      <c r="D161" s="43"/>
      <c r="E161" s="47"/>
      <c r="F161" s="48"/>
    </row>
    <row r="162" spans="1:6" s="40" customFormat="1" ht="60" x14ac:dyDescent="0.25">
      <c r="A162" s="9">
        <v>7</v>
      </c>
      <c r="B162" s="52" t="s">
        <v>97</v>
      </c>
      <c r="C162" s="46" t="s">
        <v>9</v>
      </c>
      <c r="D162" s="43"/>
      <c r="E162" s="48">
        <f>SUM(F127:F161)*0.05</f>
        <v>0</v>
      </c>
      <c r="F162" s="48">
        <f>+E162</f>
        <v>0</v>
      </c>
    </row>
    <row r="163" spans="1:6" s="40" customFormat="1" x14ac:dyDescent="0.25">
      <c r="A163" s="37"/>
      <c r="B163" s="52"/>
      <c r="C163" s="46"/>
      <c r="D163" s="43"/>
      <c r="E163" s="47"/>
      <c r="F163" s="48"/>
    </row>
    <row r="164" spans="1:6" s="40" customFormat="1" x14ac:dyDescent="0.25">
      <c r="A164" s="9" t="s">
        <v>12</v>
      </c>
      <c r="B164" s="11" t="s">
        <v>26</v>
      </c>
      <c r="C164" s="31"/>
      <c r="D164" s="21"/>
      <c r="E164" s="32"/>
      <c r="F164" s="33">
        <f>SUM(F127:F163)</f>
        <v>0</v>
      </c>
    </row>
    <row r="165" spans="1:6" s="40" customFormat="1" x14ac:dyDescent="0.25">
      <c r="A165" s="9"/>
      <c r="B165" s="11"/>
      <c r="C165" s="31"/>
      <c r="D165" s="21"/>
      <c r="E165" s="32"/>
      <c r="F165" s="33"/>
    </row>
    <row r="166" spans="1:6" s="40" customFormat="1" x14ac:dyDescent="0.25">
      <c r="A166" s="9"/>
      <c r="B166" s="10"/>
      <c r="C166" s="31"/>
      <c r="D166" s="38"/>
      <c r="E166" s="32"/>
      <c r="F166" s="33"/>
    </row>
    <row r="167" spans="1:6" s="40" customFormat="1" x14ac:dyDescent="0.25">
      <c r="A167" s="9" t="s">
        <v>19</v>
      </c>
      <c r="B167" s="11" t="s">
        <v>89</v>
      </c>
      <c r="C167" s="46"/>
      <c r="D167" s="43"/>
      <c r="E167" s="47"/>
      <c r="F167" s="48"/>
    </row>
    <row r="168" spans="1:6" s="40" customFormat="1" x14ac:dyDescent="0.25">
      <c r="A168" s="50"/>
      <c r="B168" s="52"/>
      <c r="C168" s="46"/>
      <c r="D168" s="43"/>
      <c r="E168" s="76"/>
      <c r="F168" s="78"/>
    </row>
    <row r="169" spans="1:6" s="40" customFormat="1" x14ac:dyDescent="0.25">
      <c r="A169" s="9"/>
      <c r="B169" s="52" t="s">
        <v>37</v>
      </c>
      <c r="C169" s="46"/>
      <c r="D169" s="43"/>
      <c r="E169" s="47"/>
      <c r="F169" s="48"/>
    </row>
    <row r="170" spans="1:6" s="40" customFormat="1" ht="60" customHeight="1" x14ac:dyDescent="0.25">
      <c r="A170" s="50" t="s">
        <v>24</v>
      </c>
      <c r="B170" s="104" t="s">
        <v>41</v>
      </c>
      <c r="C170" s="104"/>
      <c r="D170" s="104"/>
      <c r="E170" s="104"/>
      <c r="F170" s="104"/>
    </row>
    <row r="171" spans="1:6" s="40" customFormat="1" x14ac:dyDescent="0.25">
      <c r="A171" s="50"/>
      <c r="B171" s="52"/>
      <c r="C171" s="46"/>
      <c r="D171" s="43"/>
      <c r="E171" s="47"/>
      <c r="F171" s="48"/>
    </row>
    <row r="172" spans="1:6" s="40" customFormat="1" ht="150" customHeight="1" x14ac:dyDescent="0.25">
      <c r="A172" s="9">
        <v>1</v>
      </c>
      <c r="B172" s="86" t="s">
        <v>99</v>
      </c>
      <c r="C172" s="46" t="s">
        <v>13</v>
      </c>
      <c r="D172" s="43">
        <v>102.28</v>
      </c>
      <c r="E172" s="81"/>
      <c r="F172" s="48">
        <f>+D172*E172</f>
        <v>0</v>
      </c>
    </row>
    <row r="173" spans="1:6" s="40" customFormat="1" x14ac:dyDescent="0.25">
      <c r="A173" s="9"/>
      <c r="B173" s="52"/>
      <c r="C173" s="46"/>
      <c r="D173" s="43"/>
      <c r="E173" s="47"/>
      <c r="F173" s="48"/>
    </row>
    <row r="174" spans="1:6" s="40" customFormat="1" ht="150" x14ac:dyDescent="0.25">
      <c r="A174" s="9">
        <v>2</v>
      </c>
      <c r="B174" s="86" t="s">
        <v>100</v>
      </c>
      <c r="C174" s="46" t="s">
        <v>13</v>
      </c>
      <c r="D174" s="43">
        <f>78.05+32.64</f>
        <v>110.69</v>
      </c>
      <c r="E174" s="81"/>
      <c r="F174" s="48">
        <f>+D174*E174</f>
        <v>0</v>
      </c>
    </row>
    <row r="175" spans="1:6" s="40" customFormat="1" x14ac:dyDescent="0.25">
      <c r="A175" s="9"/>
      <c r="B175" s="52"/>
      <c r="C175" s="46"/>
      <c r="D175" s="43"/>
      <c r="E175" s="47"/>
      <c r="F175" s="48"/>
    </row>
    <row r="176" spans="1:6" s="40" customFormat="1" ht="45" x14ac:dyDescent="0.25">
      <c r="A176" s="9">
        <v>3</v>
      </c>
      <c r="B176" s="52" t="s">
        <v>96</v>
      </c>
      <c r="C176" s="46" t="s">
        <v>9</v>
      </c>
      <c r="D176" s="43"/>
      <c r="E176" s="48">
        <f>SUM(F167:F175)*0.05</f>
        <v>0</v>
      </c>
      <c r="F176" s="48">
        <f>+E176</f>
        <v>0</v>
      </c>
    </row>
    <row r="177" spans="1:10" s="40" customFormat="1" x14ac:dyDescent="0.25">
      <c r="A177" s="9"/>
      <c r="B177" s="52"/>
      <c r="C177" s="46"/>
      <c r="D177" s="43"/>
      <c r="E177" s="47"/>
      <c r="F177" s="48"/>
    </row>
    <row r="178" spans="1:10" s="40" customFormat="1" x14ac:dyDescent="0.25">
      <c r="A178" s="9" t="s">
        <v>19</v>
      </c>
      <c r="B178" s="11" t="s">
        <v>90</v>
      </c>
      <c r="C178" s="46"/>
      <c r="D178" s="43"/>
      <c r="E178" s="47"/>
      <c r="F178" s="33">
        <f>SUM(F167:F177)</f>
        <v>0</v>
      </c>
    </row>
    <row r="179" spans="1:10" s="40" customFormat="1" x14ac:dyDescent="0.25">
      <c r="A179" s="9"/>
      <c r="B179" s="11"/>
      <c r="C179" s="46"/>
      <c r="D179" s="43"/>
      <c r="E179" s="47"/>
      <c r="F179" s="33"/>
    </row>
    <row r="180" spans="1:10" s="40" customFormat="1" x14ac:dyDescent="0.25">
      <c r="A180" s="9"/>
      <c r="B180" s="52"/>
      <c r="C180" s="46"/>
      <c r="D180" s="43"/>
      <c r="E180" s="47"/>
      <c r="F180" s="48"/>
    </row>
    <row r="181" spans="1:10" s="40" customFormat="1" x14ac:dyDescent="0.25">
      <c r="A181" s="9" t="s">
        <v>29</v>
      </c>
      <c r="B181" s="11" t="s">
        <v>58</v>
      </c>
      <c r="C181" s="46"/>
      <c r="D181" s="43"/>
      <c r="E181" s="47"/>
      <c r="F181" s="48"/>
    </row>
    <row r="182" spans="1:10" s="40" customFormat="1" x14ac:dyDescent="0.25">
      <c r="A182" s="50"/>
      <c r="B182" s="52"/>
      <c r="C182" s="46"/>
      <c r="D182" s="43"/>
      <c r="E182" s="76"/>
      <c r="F182" s="78"/>
    </row>
    <row r="183" spans="1:10" s="40" customFormat="1" x14ac:dyDescent="0.25">
      <c r="A183" s="9"/>
      <c r="B183" s="52" t="s">
        <v>37</v>
      </c>
      <c r="C183" s="46"/>
      <c r="D183" s="43"/>
      <c r="E183" s="47"/>
      <c r="F183" s="48"/>
    </row>
    <row r="184" spans="1:10" s="40" customFormat="1" ht="60" customHeight="1" x14ac:dyDescent="0.25">
      <c r="A184" s="50" t="s">
        <v>24</v>
      </c>
      <c r="B184" s="104" t="s">
        <v>43</v>
      </c>
      <c r="C184" s="104"/>
      <c r="D184" s="104"/>
      <c r="E184" s="104"/>
      <c r="F184" s="104"/>
    </row>
    <row r="185" spans="1:10" s="40" customFormat="1" ht="60" customHeight="1" x14ac:dyDescent="0.25">
      <c r="A185" s="50" t="s">
        <v>24</v>
      </c>
      <c r="B185" s="104" t="s">
        <v>42</v>
      </c>
      <c r="C185" s="104"/>
      <c r="D185" s="104"/>
      <c r="E185" s="104"/>
      <c r="F185" s="104"/>
    </row>
    <row r="186" spans="1:10" s="40" customFormat="1" ht="30" customHeight="1" x14ac:dyDescent="0.25">
      <c r="A186" s="50" t="s">
        <v>24</v>
      </c>
      <c r="B186" s="108" t="s">
        <v>131</v>
      </c>
      <c r="C186" s="104"/>
      <c r="D186" s="104"/>
      <c r="E186" s="104"/>
      <c r="F186" s="104"/>
    </row>
    <row r="187" spans="1:10" s="92" customFormat="1" ht="30" customHeight="1" x14ac:dyDescent="0.25">
      <c r="A187" s="50" t="s">
        <v>24</v>
      </c>
      <c r="B187" s="104" t="s">
        <v>128</v>
      </c>
      <c r="C187" s="104"/>
      <c r="D187" s="104"/>
      <c r="E187" s="104"/>
      <c r="F187" s="104"/>
      <c r="G187" s="88"/>
      <c r="H187" s="88"/>
      <c r="I187" s="88"/>
      <c r="J187" s="88"/>
    </row>
    <row r="188" spans="1:10" s="92" customFormat="1" ht="60" customHeight="1" x14ac:dyDescent="0.25">
      <c r="A188" s="50" t="s">
        <v>24</v>
      </c>
      <c r="B188" s="104" t="s">
        <v>129</v>
      </c>
      <c r="C188" s="104"/>
      <c r="D188" s="104"/>
      <c r="E188" s="104"/>
      <c r="F188" s="104"/>
      <c r="G188" s="88"/>
      <c r="H188" s="88"/>
      <c r="I188" s="88"/>
      <c r="J188" s="88"/>
    </row>
    <row r="189" spans="1:10" s="92" customFormat="1" ht="30" customHeight="1" x14ac:dyDescent="0.25">
      <c r="A189" s="50" t="s">
        <v>24</v>
      </c>
      <c r="B189" s="104" t="s">
        <v>130</v>
      </c>
      <c r="C189" s="104"/>
      <c r="D189" s="104"/>
      <c r="E189" s="104"/>
      <c r="F189" s="104"/>
      <c r="G189" s="88"/>
      <c r="H189" s="88"/>
      <c r="I189" s="88"/>
      <c r="J189" s="88"/>
    </row>
    <row r="190" spans="1:10" s="95" customFormat="1" x14ac:dyDescent="0.25">
      <c r="A190" s="9"/>
      <c r="B190" s="89"/>
      <c r="C190" s="42"/>
      <c r="D190" s="43"/>
      <c r="E190" s="49"/>
      <c r="F190" s="44"/>
      <c r="G190" s="89"/>
      <c r="H190" s="89"/>
      <c r="I190" s="89"/>
      <c r="J190" s="89"/>
    </row>
    <row r="191" spans="1:10" s="95" customFormat="1" ht="300" x14ac:dyDescent="0.25">
      <c r="A191" s="9">
        <v>1</v>
      </c>
      <c r="B191" s="85" t="s">
        <v>126</v>
      </c>
      <c r="C191" s="46" t="s">
        <v>2</v>
      </c>
      <c r="D191" s="43">
        <v>1</v>
      </c>
      <c r="E191" s="81"/>
      <c r="F191" s="48">
        <f>+D191*E191</f>
        <v>0</v>
      </c>
      <c r="G191" s="92"/>
      <c r="H191" s="89"/>
      <c r="I191" s="89"/>
      <c r="J191" s="89"/>
    </row>
    <row r="192" spans="1:10" s="95" customFormat="1" x14ac:dyDescent="0.25">
      <c r="A192" s="9"/>
      <c r="B192" s="89"/>
      <c r="C192" s="42"/>
      <c r="D192" s="43"/>
      <c r="E192" s="49"/>
      <c r="F192" s="44"/>
      <c r="G192" s="89"/>
      <c r="H192" s="89"/>
      <c r="I192" s="89"/>
      <c r="J192" s="89"/>
    </row>
    <row r="193" spans="1:10" s="95" customFormat="1" ht="345" x14ac:dyDescent="0.25">
      <c r="A193" s="9">
        <v>2</v>
      </c>
      <c r="B193" s="85" t="s">
        <v>150</v>
      </c>
      <c r="C193" s="46" t="s">
        <v>2</v>
      </c>
      <c r="D193" s="43">
        <v>1</v>
      </c>
      <c r="E193" s="81"/>
      <c r="F193" s="48">
        <f>+D193*E193</f>
        <v>0</v>
      </c>
      <c r="G193" s="92"/>
      <c r="H193" s="89"/>
      <c r="I193" s="89"/>
      <c r="J193" s="89"/>
    </row>
    <row r="194" spans="1:10" s="40" customFormat="1" x14ac:dyDescent="0.25">
      <c r="A194" s="9"/>
      <c r="B194" s="88"/>
      <c r="C194" s="46"/>
      <c r="D194" s="43"/>
      <c r="E194" s="47"/>
      <c r="F194" s="48"/>
    </row>
    <row r="195" spans="1:10" s="40" customFormat="1" ht="225" x14ac:dyDescent="0.25">
      <c r="A195" s="9">
        <v>3</v>
      </c>
      <c r="B195" s="87" t="s">
        <v>151</v>
      </c>
      <c r="C195" s="46" t="s">
        <v>2</v>
      </c>
      <c r="D195" s="43">
        <v>1</v>
      </c>
      <c r="E195" s="81"/>
      <c r="F195" s="48">
        <f>+ROUND((E195*D195),2)</f>
        <v>0</v>
      </c>
    </row>
    <row r="196" spans="1:10" s="92" customFormat="1" x14ac:dyDescent="0.25">
      <c r="A196" s="9"/>
      <c r="B196" s="88"/>
      <c r="C196" s="46"/>
      <c r="D196" s="76"/>
      <c r="E196" s="47"/>
      <c r="F196" s="48"/>
    </row>
    <row r="197" spans="1:10" s="92" customFormat="1" ht="300" customHeight="1" x14ac:dyDescent="0.25">
      <c r="A197" s="9">
        <v>4</v>
      </c>
      <c r="B197" s="85" t="s">
        <v>147</v>
      </c>
    </row>
    <row r="198" spans="1:10" s="40" customFormat="1" ht="30" x14ac:dyDescent="0.25">
      <c r="A198" s="50" t="s">
        <v>24</v>
      </c>
      <c r="B198" s="96" t="s">
        <v>127</v>
      </c>
      <c r="C198" s="46" t="s">
        <v>13</v>
      </c>
      <c r="D198" s="43">
        <v>81.89</v>
      </c>
      <c r="E198" s="81"/>
      <c r="F198" s="48">
        <f>+D198*E198</f>
        <v>0</v>
      </c>
    </row>
    <row r="199" spans="1:10" s="40" customFormat="1" ht="45" x14ac:dyDescent="0.25">
      <c r="A199" s="50" t="s">
        <v>24</v>
      </c>
      <c r="B199" s="96" t="s">
        <v>132</v>
      </c>
      <c r="C199" s="46" t="s">
        <v>13</v>
      </c>
      <c r="D199" s="43">
        <v>38.270000000000003</v>
      </c>
      <c r="E199" s="81"/>
      <c r="F199" s="48">
        <f>+D199*E199</f>
        <v>0</v>
      </c>
    </row>
    <row r="200" spans="1:10" s="95" customFormat="1" x14ac:dyDescent="0.25">
      <c r="A200" s="9"/>
      <c r="B200" s="89"/>
      <c r="C200" s="42"/>
      <c r="D200" s="43"/>
      <c r="E200" s="49"/>
      <c r="F200" s="44"/>
      <c r="G200" s="89"/>
      <c r="H200" s="89"/>
      <c r="I200" s="89"/>
      <c r="J200" s="89"/>
    </row>
    <row r="201" spans="1:10" s="92" customFormat="1" ht="270" x14ac:dyDescent="0.25">
      <c r="A201" s="9">
        <v>5</v>
      </c>
      <c r="B201" s="85" t="s">
        <v>148</v>
      </c>
      <c r="C201" s="46" t="s">
        <v>2</v>
      </c>
      <c r="D201" s="76">
        <v>2</v>
      </c>
      <c r="E201" s="81"/>
      <c r="F201" s="48">
        <f>+D201*E201</f>
        <v>0</v>
      </c>
    </row>
    <row r="202" spans="1:10" s="95" customFormat="1" x14ac:dyDescent="0.25">
      <c r="A202" s="9"/>
      <c r="B202" s="89"/>
      <c r="C202" s="42"/>
      <c r="D202" s="43"/>
      <c r="E202" s="49"/>
      <c r="F202" s="44"/>
      <c r="G202" s="89"/>
      <c r="H202" s="89"/>
      <c r="I202" s="89"/>
      <c r="J202" s="89"/>
    </row>
    <row r="203" spans="1:10" s="92" customFormat="1" ht="285" x14ac:dyDescent="0.25">
      <c r="A203" s="9">
        <v>6</v>
      </c>
      <c r="B203" s="85" t="s">
        <v>149</v>
      </c>
      <c r="C203" s="46" t="s">
        <v>2</v>
      </c>
      <c r="D203" s="76">
        <v>1</v>
      </c>
      <c r="E203" s="81"/>
      <c r="F203" s="48">
        <f>+D203*E203</f>
        <v>0</v>
      </c>
    </row>
    <row r="204" spans="1:10" s="40" customFormat="1" x14ac:dyDescent="0.25">
      <c r="A204" s="9"/>
      <c r="B204" s="101"/>
      <c r="C204" s="46"/>
      <c r="D204" s="43"/>
      <c r="E204" s="47"/>
      <c r="F204" s="48"/>
    </row>
    <row r="205" spans="1:10" s="40" customFormat="1" ht="150" x14ac:dyDescent="0.25">
      <c r="A205" s="9">
        <v>7</v>
      </c>
      <c r="B205" s="102" t="s">
        <v>152</v>
      </c>
      <c r="C205" s="46" t="s">
        <v>2</v>
      </c>
      <c r="D205" s="43">
        <v>6</v>
      </c>
      <c r="E205" s="81"/>
      <c r="F205" s="48">
        <f>+ROUND((E205*D205),2)</f>
        <v>0</v>
      </c>
    </row>
    <row r="206" spans="1:10" s="40" customFormat="1" x14ac:dyDescent="0.25">
      <c r="A206" s="9"/>
      <c r="B206" s="101"/>
      <c r="C206" s="46"/>
      <c r="D206" s="43"/>
      <c r="E206" s="47"/>
      <c r="F206" s="48"/>
    </row>
    <row r="207" spans="1:10" s="40" customFormat="1" ht="255" customHeight="1" x14ac:dyDescent="0.25">
      <c r="A207" s="9">
        <v>8</v>
      </c>
      <c r="B207" s="102" t="s">
        <v>153</v>
      </c>
      <c r="C207" s="46" t="s">
        <v>2</v>
      </c>
      <c r="D207" s="43">
        <v>1</v>
      </c>
      <c r="E207" s="81"/>
      <c r="F207" s="48">
        <f>+ROUND((E207*D207),2)</f>
        <v>0</v>
      </c>
    </row>
    <row r="208" spans="1:10" s="40" customFormat="1" x14ac:dyDescent="0.25">
      <c r="A208" s="9"/>
      <c r="B208" s="52"/>
      <c r="C208" s="46"/>
      <c r="D208" s="43"/>
      <c r="E208" s="47"/>
      <c r="F208" s="48"/>
    </row>
    <row r="209" spans="1:6" s="40" customFormat="1" x14ac:dyDescent="0.25">
      <c r="A209" s="9" t="s">
        <v>29</v>
      </c>
      <c r="B209" s="11" t="s">
        <v>57</v>
      </c>
      <c r="C209" s="46"/>
      <c r="D209" s="43"/>
      <c r="E209" s="47"/>
      <c r="F209" s="33">
        <f>SUM(F181:F208)</f>
        <v>0</v>
      </c>
    </row>
    <row r="210" spans="1:6" s="40" customFormat="1" x14ac:dyDescent="0.25">
      <c r="A210" s="9"/>
      <c r="B210" s="51"/>
      <c r="C210" s="46"/>
      <c r="D210" s="43"/>
      <c r="E210" s="47"/>
      <c r="F210" s="48"/>
    </row>
    <row r="211" spans="1:6" s="40" customFormat="1" x14ac:dyDescent="0.25">
      <c r="A211" s="9"/>
      <c r="B211" s="52"/>
      <c r="C211" s="46"/>
      <c r="D211" s="43"/>
      <c r="E211" s="47"/>
      <c r="F211" s="48"/>
    </row>
    <row r="212" spans="1:6" s="40" customFormat="1" x14ac:dyDescent="0.25">
      <c r="A212" s="9" t="s">
        <v>74</v>
      </c>
      <c r="B212" s="11" t="s">
        <v>15</v>
      </c>
      <c r="C212" s="46"/>
      <c r="D212" s="43"/>
      <c r="E212" s="47"/>
      <c r="F212" s="33"/>
    </row>
    <row r="213" spans="1:6" s="40" customFormat="1" x14ac:dyDescent="0.25">
      <c r="A213" s="50"/>
      <c r="B213" s="52"/>
      <c r="C213" s="46"/>
      <c r="D213" s="43"/>
      <c r="E213" s="76"/>
      <c r="F213" s="78"/>
    </row>
    <row r="214" spans="1:6" s="40" customFormat="1" x14ac:dyDescent="0.25">
      <c r="A214" s="9"/>
      <c r="B214" s="52" t="s">
        <v>37</v>
      </c>
      <c r="C214" s="46"/>
      <c r="D214" s="43"/>
      <c r="E214" s="47"/>
      <c r="F214" s="48"/>
    </row>
    <row r="215" spans="1:6" s="40" customFormat="1" ht="30" customHeight="1" x14ac:dyDescent="0.25">
      <c r="A215" s="50" t="s">
        <v>24</v>
      </c>
      <c r="B215" s="104" t="s">
        <v>44</v>
      </c>
      <c r="C215" s="104"/>
      <c r="D215" s="104"/>
      <c r="E215" s="104"/>
      <c r="F215" s="104"/>
    </row>
    <row r="216" spans="1:6" s="40" customFormat="1" ht="15" customHeight="1" x14ac:dyDescent="0.25">
      <c r="A216" s="50" t="s">
        <v>24</v>
      </c>
      <c r="B216" s="104" t="s">
        <v>98</v>
      </c>
      <c r="C216" s="104"/>
      <c r="D216" s="104"/>
      <c r="E216" s="104"/>
      <c r="F216" s="104"/>
    </row>
    <row r="217" spans="1:6" s="40" customFormat="1" x14ac:dyDescent="0.25">
      <c r="A217" s="9"/>
      <c r="B217" s="88"/>
      <c r="C217" s="80"/>
      <c r="D217" s="43"/>
      <c r="E217" s="77"/>
      <c r="F217" s="98"/>
    </row>
    <row r="218" spans="1:6" s="40" customFormat="1" ht="60" customHeight="1" x14ac:dyDescent="0.25">
      <c r="A218" s="9">
        <v>1</v>
      </c>
      <c r="B218" s="88" t="s">
        <v>137</v>
      </c>
      <c r="C218" s="80" t="s">
        <v>8</v>
      </c>
      <c r="D218" s="43">
        <f>+D220-D101</f>
        <v>158.72799999999998</v>
      </c>
      <c r="E218" s="81"/>
      <c r="F218" s="48">
        <f>+ROUND((E218*D218),2)</f>
        <v>0</v>
      </c>
    </row>
    <row r="219" spans="1:6" s="40" customFormat="1" x14ac:dyDescent="0.25">
      <c r="A219" s="9"/>
      <c r="B219" s="52"/>
      <c r="C219" s="80"/>
      <c r="D219" s="43"/>
      <c r="E219" s="47"/>
      <c r="F219" s="48"/>
    </row>
    <row r="220" spans="1:6" s="40" customFormat="1" ht="90" x14ac:dyDescent="0.25">
      <c r="A220" s="9">
        <v>2</v>
      </c>
      <c r="B220" s="52" t="s">
        <v>92</v>
      </c>
      <c r="C220" s="80" t="s">
        <v>8</v>
      </c>
      <c r="D220" s="99">
        <f>SUM(D221:D223)</f>
        <v>373.02199999999999</v>
      </c>
      <c r="E220" s="81"/>
      <c r="F220" s="48">
        <f>+D220*E220</f>
        <v>0</v>
      </c>
    </row>
    <row r="221" spans="1:6" s="82" customFormat="1" ht="12" x14ac:dyDescent="0.25">
      <c r="A221" s="25" t="s">
        <v>24</v>
      </c>
      <c r="B221" s="26" t="s">
        <v>81</v>
      </c>
      <c r="C221" s="27" t="s">
        <v>8</v>
      </c>
      <c r="D221" s="83">
        <f>+D225*0.2</f>
        <v>342.96199999999999</v>
      </c>
      <c r="E221" s="34"/>
      <c r="F221" s="30"/>
    </row>
    <row r="222" spans="1:6" s="82" customFormat="1" ht="12" x14ac:dyDescent="0.25">
      <c r="A222" s="25" t="s">
        <v>24</v>
      </c>
      <c r="B222" s="26" t="s">
        <v>82</v>
      </c>
      <c r="C222" s="27" t="s">
        <v>8</v>
      </c>
      <c r="D222" s="83">
        <f>+D227*1*1.5*1.5</f>
        <v>27</v>
      </c>
      <c r="E222" s="34"/>
      <c r="F222" s="30"/>
    </row>
    <row r="223" spans="1:6" s="82" customFormat="1" ht="12" x14ac:dyDescent="0.25">
      <c r="A223" s="25" t="s">
        <v>24</v>
      </c>
      <c r="B223" s="26" t="s">
        <v>138</v>
      </c>
      <c r="C223" s="27" t="s">
        <v>8</v>
      </c>
      <c r="D223" s="83">
        <f>5.1*0.6</f>
        <v>3.0599999999999996</v>
      </c>
      <c r="E223" s="34"/>
      <c r="F223" s="30"/>
    </row>
    <row r="224" spans="1:6" s="40" customFormat="1" x14ac:dyDescent="0.25">
      <c r="A224" s="9"/>
      <c r="B224" s="52"/>
      <c r="C224" s="80"/>
      <c r="D224" s="43"/>
      <c r="E224" s="47"/>
      <c r="F224" s="48"/>
    </row>
    <row r="225" spans="1:6" s="39" customFormat="1" ht="105" x14ac:dyDescent="0.25">
      <c r="A225" s="9">
        <v>3</v>
      </c>
      <c r="B225" s="52" t="s">
        <v>79</v>
      </c>
      <c r="C225" s="46" t="s">
        <v>3</v>
      </c>
      <c r="D225" s="43">
        <v>1714.81</v>
      </c>
      <c r="E225" s="81"/>
      <c r="F225" s="48">
        <f>+D225*E225</f>
        <v>0</v>
      </c>
    </row>
    <row r="226" spans="1:6" s="39" customFormat="1" x14ac:dyDescent="0.25">
      <c r="A226" s="9"/>
      <c r="B226" s="52"/>
      <c r="C226" s="46"/>
      <c r="D226" s="43"/>
      <c r="E226" s="47"/>
      <c r="F226" s="48"/>
    </row>
    <row r="227" spans="1:6" s="39" customFormat="1" ht="135" customHeight="1" x14ac:dyDescent="0.25">
      <c r="A227" s="9">
        <v>4</v>
      </c>
      <c r="B227" s="52" t="s">
        <v>87</v>
      </c>
      <c r="C227" s="46" t="s">
        <v>2</v>
      </c>
      <c r="D227" s="43">
        <f>SUM(D230:D233)</f>
        <v>12</v>
      </c>
      <c r="E227" s="81"/>
      <c r="F227" s="48">
        <f>+D227*E227</f>
        <v>0</v>
      </c>
    </row>
    <row r="228" spans="1:6" s="39" customFormat="1" x14ac:dyDescent="0.25">
      <c r="A228" s="9"/>
      <c r="B228" s="52"/>
      <c r="C228" s="46"/>
      <c r="D228" s="43"/>
      <c r="E228" s="47"/>
      <c r="F228" s="48"/>
    </row>
    <row r="229" spans="1:6" s="40" customFormat="1" x14ac:dyDescent="0.25">
      <c r="A229" s="9">
        <v>5</v>
      </c>
      <c r="B229" s="52" t="s">
        <v>80</v>
      </c>
      <c r="C229" s="80"/>
      <c r="D229" s="43"/>
      <c r="E229" s="47"/>
      <c r="F229" s="48"/>
    </row>
    <row r="230" spans="1:6" s="40" customFormat="1" x14ac:dyDescent="0.25">
      <c r="A230" s="50" t="s">
        <v>24</v>
      </c>
      <c r="B230" s="85" t="s">
        <v>133</v>
      </c>
      <c r="C230" s="46" t="s">
        <v>2</v>
      </c>
      <c r="D230" s="43">
        <v>2</v>
      </c>
      <c r="E230" s="81"/>
      <c r="F230" s="48">
        <f t="shared" ref="F230" si="0">+D230*E230</f>
        <v>0</v>
      </c>
    </row>
    <row r="231" spans="1:6" s="40" customFormat="1" x14ac:dyDescent="0.25">
      <c r="A231" s="50" t="s">
        <v>24</v>
      </c>
      <c r="B231" s="85" t="s">
        <v>136</v>
      </c>
      <c r="C231" s="46" t="s">
        <v>2</v>
      </c>
      <c r="D231" s="43">
        <v>3</v>
      </c>
      <c r="E231" s="81"/>
      <c r="F231" s="48">
        <f t="shared" ref="F231:F232" si="1">+D231*E231</f>
        <v>0</v>
      </c>
    </row>
    <row r="232" spans="1:6" s="40" customFormat="1" x14ac:dyDescent="0.25">
      <c r="A232" s="50" t="s">
        <v>24</v>
      </c>
      <c r="B232" s="85" t="s">
        <v>134</v>
      </c>
      <c r="C232" s="46" t="s">
        <v>2</v>
      </c>
      <c r="D232" s="43">
        <v>2</v>
      </c>
      <c r="E232" s="81"/>
      <c r="F232" s="48">
        <f t="shared" si="1"/>
        <v>0</v>
      </c>
    </row>
    <row r="233" spans="1:6" s="40" customFormat="1" x14ac:dyDescent="0.25">
      <c r="A233" s="50" t="s">
        <v>24</v>
      </c>
      <c r="B233" s="85" t="s">
        <v>135</v>
      </c>
      <c r="C233" s="46" t="s">
        <v>2</v>
      </c>
      <c r="D233" s="43">
        <v>5</v>
      </c>
      <c r="E233" s="81"/>
      <c r="F233" s="48">
        <f t="shared" ref="F233" si="2">+D233*E233</f>
        <v>0</v>
      </c>
    </row>
    <row r="234" spans="1:6" s="40" customFormat="1" x14ac:dyDescent="0.25">
      <c r="A234" s="9"/>
      <c r="B234" s="104"/>
      <c r="C234" s="104"/>
      <c r="D234" s="104"/>
      <c r="E234" s="104"/>
      <c r="F234" s="104"/>
    </row>
    <row r="235" spans="1:6" s="40" customFormat="1" ht="45" x14ac:dyDescent="0.25">
      <c r="A235" s="9">
        <v>6</v>
      </c>
      <c r="B235" s="52" t="s">
        <v>95</v>
      </c>
      <c r="C235" s="46" t="s">
        <v>9</v>
      </c>
      <c r="D235" s="43"/>
      <c r="E235" s="44">
        <f>SUM(F212:F234)*0.05</f>
        <v>0</v>
      </c>
      <c r="F235" s="44">
        <f>+E235</f>
        <v>0</v>
      </c>
    </row>
    <row r="236" spans="1:6" s="39" customFormat="1" x14ac:dyDescent="0.25">
      <c r="A236" s="9"/>
      <c r="B236" s="52"/>
      <c r="C236" s="46"/>
      <c r="D236" s="43"/>
      <c r="E236" s="47"/>
      <c r="F236" s="48"/>
    </row>
    <row r="237" spans="1:6" s="40" customFormat="1" x14ac:dyDescent="0.25">
      <c r="A237" s="9" t="s">
        <v>74</v>
      </c>
      <c r="B237" s="11" t="s">
        <v>14</v>
      </c>
      <c r="C237" s="46"/>
      <c r="D237" s="43"/>
      <c r="E237" s="47"/>
      <c r="F237" s="33">
        <f>SUM(F212:F236)</f>
        <v>0</v>
      </c>
    </row>
    <row r="238" spans="1:6" s="40" customFormat="1" x14ac:dyDescent="0.25">
      <c r="A238" s="9"/>
      <c r="B238" s="52"/>
      <c r="C238" s="46"/>
      <c r="D238" s="43"/>
      <c r="E238" s="47"/>
      <c r="F238" s="48"/>
    </row>
  </sheetData>
  <mergeCells count="41">
    <mergeCell ref="B216:F216"/>
    <mergeCell ref="B234:F234"/>
    <mergeCell ref="B132:F132"/>
    <mergeCell ref="B170:F170"/>
    <mergeCell ref="B184:F184"/>
    <mergeCell ref="B185:F185"/>
    <mergeCell ref="B186:F186"/>
    <mergeCell ref="B215:F215"/>
    <mergeCell ref="B187:F187"/>
    <mergeCell ref="B188:F188"/>
    <mergeCell ref="B189:F189"/>
    <mergeCell ref="B131:F131"/>
    <mergeCell ref="B79:F79"/>
    <mergeCell ref="B80:F80"/>
    <mergeCell ref="B81:F81"/>
    <mergeCell ref="B82:F82"/>
    <mergeCell ref="B83:F83"/>
    <mergeCell ref="B88:F88"/>
    <mergeCell ref="B97:F97"/>
    <mergeCell ref="B98:F98"/>
    <mergeCell ref="B99:F99"/>
    <mergeCell ref="B130:F130"/>
    <mergeCell ref="B65:F65"/>
    <mergeCell ref="B54:F54"/>
    <mergeCell ref="B55:F55"/>
    <mergeCell ref="B56:F56"/>
    <mergeCell ref="B57:F57"/>
    <mergeCell ref="B58:F58"/>
    <mergeCell ref="B59:F59"/>
    <mergeCell ref="B60:F60"/>
    <mergeCell ref="B61:F61"/>
    <mergeCell ref="B62:F62"/>
    <mergeCell ref="B63:F63"/>
    <mergeCell ref="B64:F64"/>
    <mergeCell ref="C5:F6"/>
    <mergeCell ref="B53:F53"/>
    <mergeCell ref="B49:F49"/>
    <mergeCell ref="B50:F50"/>
    <mergeCell ref="B51:F51"/>
    <mergeCell ref="B52:F52"/>
    <mergeCell ref="B41:F44"/>
  </mergeCells>
  <pageMargins left="0.98425196850393704" right="0.59055118110236227" top="0.98425196850393704" bottom="0.98425196850393704" header="0.59055118110236227" footer="0.59055118110236227"/>
  <pageSetup paperSize="9" orientation="portrait" r:id="rId1"/>
  <headerFooter alignWithMargins="0"/>
  <rowBreaks count="2" manualBreakCount="2">
    <brk id="47" max="5" man="1"/>
    <brk id="66" max="16383" man="1"/>
  </rowBreaks>
  <ignoredErrors>
    <ignoredError sqref="E235:F235 F23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načrt KA parkirisce zraven</vt:lpstr>
      <vt:lpstr>'2 načrt KA parkirisce zraven'!Print_Area</vt:lpstr>
      <vt:lpstr>'2 načrt KA parkirisce zraven'!Print_Titles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Dolgan</dc:creator>
  <cp:lastModifiedBy>Damjan Černe</cp:lastModifiedBy>
  <cp:lastPrinted>2018-04-27T20:53:31Z</cp:lastPrinted>
  <dcterms:created xsi:type="dcterms:W3CDTF">2000-02-07T12:28:41Z</dcterms:created>
  <dcterms:modified xsi:type="dcterms:W3CDTF">2018-08-01T09:03:39Z</dcterms:modified>
</cp:coreProperties>
</file>