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defaultThemeVersion="124226"/>
  <mc:AlternateContent xmlns:mc="http://schemas.openxmlformats.org/markup-compatibility/2006">
    <mc:Choice Requires="x15">
      <x15ac:absPath xmlns:x15ac="http://schemas.microsoft.com/office/spreadsheetml/2010/11/ac" url="X:\JAVNI RAZPISI 2021\27 430-30-2021 Prizidek Vrtec Smlednik\Za objavo\"/>
    </mc:Choice>
  </mc:AlternateContent>
  <xr:revisionPtr revIDLastSave="0" documentId="13_ncr:1_{82B2BC5B-C59E-4D51-9DD9-C6E225E907EC}" xr6:coauthVersionLast="47" xr6:coauthVersionMax="47" xr10:uidLastSave="{00000000-0000-0000-0000-000000000000}"/>
  <bookViews>
    <workbookView xWindow="-110" yWindow="-110" windowWidth="38620" windowHeight="21340" tabRatio="955" activeTab="18" xr2:uid="{00000000-000D-0000-FFFF-FFFF00000000}"/>
  </bookViews>
  <sheets>
    <sheet name="GLAVNA REKAPITULACIJA" sheetId="4" r:id="rId1"/>
    <sheet name="REKAPITULACIJA GO" sheetId="5" r:id="rId2"/>
    <sheet name="OPOMBE" sheetId="43" r:id="rId3"/>
    <sheet name="PRIPRAVLJALNA IN OSTALA DELA" sheetId="51" r:id="rId4"/>
    <sheet name="RUŠITVE" sheetId="47" r:id="rId5"/>
    <sheet name="ZEMELJSKA " sheetId="33" r:id="rId6"/>
    <sheet name="BETONSKA " sheetId="8" r:id="rId7"/>
    <sheet name="TESARSKA " sheetId="10" r:id="rId8"/>
    <sheet name="ZIDARSKA " sheetId="9" r:id="rId9"/>
    <sheet name="FASADA" sheetId="46" r:id="rId10"/>
    <sheet name="KROVSKA" sheetId="39" r:id="rId11"/>
    <sheet name="KLJUČAVNIČARSKA" sheetId="37" r:id="rId12"/>
    <sheet name="OKNA, VRATA" sheetId="34" r:id="rId13"/>
    <sheet name="MIZARSKA DELA" sheetId="45" r:id="rId14"/>
    <sheet name="MONTAŽNA DELA" sheetId="36" r:id="rId15"/>
    <sheet name="SLIKOPLESKARSKA " sheetId="21" r:id="rId16"/>
    <sheet name="KERAMIKA " sheetId="19" r:id="rId17"/>
    <sheet name="PODOPOLAGALSKA" sheetId="40" r:id="rId18"/>
    <sheet name="ZUNANJA UREDITEV, OPREMA" sheetId="50" r:id="rId19"/>
  </sheets>
  <definedNames>
    <definedName name="_xlnm.Print_Area" localSheetId="6">'BETONSKA '!$A$1:$F$31</definedName>
    <definedName name="_xlnm.Print_Area" localSheetId="9">FASADA!$A$1:$F$52</definedName>
    <definedName name="_xlnm.Print_Area" localSheetId="0">'GLAVNA REKAPITULACIJA'!$A$1:$I$43</definedName>
    <definedName name="_xlnm.Print_Area" localSheetId="16">'KERAMIKA '!$A$1:$F$40</definedName>
    <definedName name="_xlnm.Print_Area" localSheetId="11">KLJUČAVNIČARSKA!$A$1:$F$19</definedName>
    <definedName name="_xlnm.Print_Area" localSheetId="2">OPOMBE!$A$1:$F$31</definedName>
    <definedName name="_xlnm.Print_Area" localSheetId="4">RUŠITVE!$A$1:$F$42</definedName>
    <definedName name="_xlnm.Print_Area" localSheetId="7">'TESARSKA '!$A$1:$F$58</definedName>
    <definedName name="_xlnm.Print_Area" localSheetId="8">'ZIDARSKA '!$A$1:$F$81</definedName>
    <definedName name="_xlnm.Print_Area" localSheetId="18">'ZUNANJA UREDITEV, OPREMA'!$A$1:$J$119</definedName>
    <definedName name="_xlnm.Print_Titles" localSheetId="6">'BETONSKA '!$3:$3</definedName>
    <definedName name="_xlnm.Print_Titles" localSheetId="9">FASADA!$4:$4</definedName>
    <definedName name="_xlnm.Print_Titles" localSheetId="16">'KERAMIKA '!$4:$4</definedName>
    <definedName name="_xlnm.Print_Titles" localSheetId="11">KLJUČAVNIČARSKA!$4:$4</definedName>
    <definedName name="_xlnm.Print_Titles" localSheetId="10">KROVSKA!$4:$4</definedName>
    <definedName name="_xlnm.Print_Titles" localSheetId="14">'MONTAŽNA DELA'!$4:$4</definedName>
    <definedName name="_xlnm.Print_Titles" localSheetId="17">PODOPOLAGALSKA!$4:$4</definedName>
    <definedName name="_xlnm.Print_Titles" localSheetId="15">'SLIKOPLESKARSKA '!$4:$4</definedName>
    <definedName name="_xlnm.Print_Titles" localSheetId="7">'TESARSKA '!$4:$4</definedName>
    <definedName name="_xlnm.Print_Titles" localSheetId="8">'ZIDARSKA '!$4:$4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90" i="50" l="1"/>
  <c r="F14" i="51"/>
  <c r="F12" i="51"/>
  <c r="F8" i="51"/>
  <c r="F127" i="36" l="1"/>
  <c r="F124" i="36"/>
  <c r="F194" i="34" l="1"/>
  <c r="F186" i="34"/>
  <c r="F197" i="34"/>
  <c r="F140" i="36"/>
  <c r="F142" i="36"/>
  <c r="F141" i="36"/>
  <c r="F31" i="50"/>
  <c r="F11" i="50"/>
  <c r="F36" i="50"/>
  <c r="F41" i="50"/>
  <c r="F47" i="50"/>
  <c r="F37" i="19"/>
  <c r="D34" i="19" l="1"/>
  <c r="F116" i="50"/>
  <c r="F121" i="36"/>
  <c r="F47" i="51"/>
  <c r="F36" i="51"/>
  <c r="F34" i="51"/>
  <c r="F32" i="51"/>
  <c r="F23" i="51"/>
  <c r="F21" i="40" l="1"/>
  <c r="F19" i="40"/>
  <c r="D49" i="36"/>
  <c r="F49" i="36" s="1"/>
  <c r="F88" i="50"/>
  <c r="F85" i="50"/>
  <c r="F82" i="50"/>
  <c r="F79" i="50"/>
  <c r="F76" i="50"/>
  <c r="F73" i="50"/>
  <c r="F70" i="50"/>
  <c r="F61" i="50"/>
  <c r="F58" i="50"/>
  <c r="F67" i="50"/>
  <c r="F64" i="50"/>
  <c r="F55" i="50"/>
  <c r="F51" i="50"/>
  <c r="F22" i="50"/>
  <c r="F28" i="50" l="1"/>
  <c r="F15" i="50"/>
  <c r="F35" i="47"/>
  <c r="F24" i="33"/>
  <c r="F21" i="33"/>
  <c r="F18" i="33"/>
  <c r="F15" i="33"/>
  <c r="F12" i="33"/>
  <c r="F9" i="33"/>
  <c r="D6" i="33"/>
  <c r="F6" i="33" s="1"/>
  <c r="F51" i="51" l="1"/>
  <c r="F19" i="5" s="1"/>
  <c r="F16" i="37"/>
  <c r="D13" i="10"/>
  <c r="D10" i="8"/>
  <c r="F25" i="50"/>
  <c r="F19" i="50"/>
  <c r="F6" i="50"/>
  <c r="F10" i="50"/>
  <c r="D112" i="50"/>
  <c r="F112" i="50" s="1"/>
  <c r="D111" i="50"/>
  <c r="F111" i="50" s="1"/>
  <c r="F106" i="50"/>
  <c r="F105" i="50"/>
  <c r="F104" i="50"/>
  <c r="F103" i="50"/>
  <c r="F102" i="50"/>
  <c r="F101" i="50"/>
  <c r="F100" i="50"/>
  <c r="F117" i="39"/>
  <c r="F115" i="39"/>
  <c r="F113" i="39"/>
  <c r="F55" i="10"/>
  <c r="F85" i="36"/>
  <c r="F107" i="39"/>
  <c r="F119" i="50" l="1"/>
  <c r="F65" i="5" s="1"/>
  <c r="F140" i="39"/>
  <c r="F139" i="39"/>
  <c r="F138" i="39"/>
  <c r="F114" i="36" l="1"/>
  <c r="F29" i="47"/>
  <c r="F23" i="47"/>
  <c r="F38" i="47"/>
  <c r="F32" i="47"/>
  <c r="F26" i="47"/>
  <c r="F20" i="47"/>
  <c r="F16" i="47"/>
  <c r="F12" i="47"/>
  <c r="F11" i="47"/>
  <c r="F41" i="47" l="1"/>
  <c r="F21" i="5" s="1"/>
  <c r="F78" i="9"/>
  <c r="F75" i="9"/>
  <c r="F72" i="9"/>
  <c r="F69" i="9"/>
  <c r="F68" i="9"/>
  <c r="F59" i="9"/>
  <c r="F51" i="9"/>
  <c r="F43" i="9"/>
  <c r="F35" i="9"/>
  <c r="F23" i="9"/>
  <c r="F22" i="9"/>
  <c r="F21" i="9"/>
  <c r="F16" i="9"/>
  <c r="F15" i="9"/>
  <c r="F19" i="8"/>
  <c r="F15" i="8"/>
  <c r="F14" i="8"/>
  <c r="F50" i="10"/>
  <c r="F43" i="10"/>
  <c r="F38" i="10"/>
  <c r="F22" i="10"/>
  <c r="F19" i="10"/>
  <c r="F16" i="10"/>
  <c r="F13" i="10"/>
  <c r="F126" i="39"/>
  <c r="F31" i="46"/>
  <c r="F45" i="46"/>
  <c r="F120" i="39" l="1"/>
  <c r="F123" i="39"/>
  <c r="F104" i="39"/>
  <c r="F101" i="39"/>
  <c r="F178" i="34" l="1"/>
  <c r="F170" i="34"/>
  <c r="F162" i="34"/>
  <c r="F154" i="34"/>
  <c r="F146" i="34"/>
  <c r="F138" i="34"/>
  <c r="F130" i="34"/>
  <c r="F122" i="34"/>
  <c r="F114" i="34"/>
  <c r="F106" i="34"/>
  <c r="F98" i="34"/>
  <c r="F79" i="34"/>
  <c r="F71" i="34"/>
  <c r="F63" i="34"/>
  <c r="F55" i="34"/>
  <c r="F47" i="34"/>
  <c r="F39" i="34"/>
  <c r="F31" i="34"/>
  <c r="F13" i="40" l="1"/>
  <c r="F24" i="40" s="1"/>
  <c r="F61" i="5" s="1"/>
  <c r="F26" i="19"/>
  <c r="D14" i="21"/>
  <c r="F136" i="36"/>
  <c r="D135" i="36"/>
  <c r="F135" i="36" s="1"/>
  <c r="F29" i="36"/>
  <c r="F35" i="36"/>
  <c r="F106" i="36"/>
  <c r="F100" i="36"/>
  <c r="F93" i="36"/>
  <c r="F74" i="36"/>
  <c r="F63" i="36"/>
  <c r="D43" i="36"/>
  <c r="F44" i="36"/>
  <c r="D98" i="39"/>
  <c r="F98" i="39" s="1"/>
  <c r="D93" i="39"/>
  <c r="F93" i="39" s="1"/>
  <c r="D88" i="39"/>
  <c r="F88" i="39" s="1"/>
  <c r="D95" i="39"/>
  <c r="F95" i="39" s="1"/>
  <c r="D94" i="39"/>
  <c r="F94" i="39" s="1"/>
  <c r="D89" i="39"/>
  <c r="F89" i="39" s="1"/>
  <c r="D90" i="39"/>
  <c r="F90" i="39" s="1"/>
  <c r="D83" i="39"/>
  <c r="F83" i="39" s="1"/>
  <c r="D84" i="39"/>
  <c r="F84" i="39" s="1"/>
  <c r="D85" i="39"/>
  <c r="F85" i="39" s="1"/>
  <c r="D80" i="39"/>
  <c r="F80" i="39" s="1"/>
  <c r="D79" i="39"/>
  <c r="F79" i="39" s="1"/>
  <c r="D78" i="39"/>
  <c r="F78" i="39" s="1"/>
  <c r="F69" i="39"/>
  <c r="F61" i="39"/>
  <c r="F53" i="39"/>
  <c r="F52" i="39"/>
  <c r="F44" i="39"/>
  <c r="F35" i="39"/>
  <c r="F28" i="39"/>
  <c r="F17" i="39"/>
  <c r="F72" i="39"/>
  <c r="F42" i="46"/>
  <c r="F37" i="46"/>
  <c r="F28" i="46" l="1"/>
  <c r="F20" i="46"/>
  <c r="F11" i="9" l="1"/>
  <c r="F28" i="8"/>
  <c r="F26" i="8"/>
  <c r="F24" i="8"/>
  <c r="F15" i="21" l="1"/>
  <c r="F14" i="21"/>
  <c r="F43" i="36"/>
  <c r="F6" i="45"/>
  <c r="F7" i="34"/>
  <c r="F12" i="37"/>
  <c r="F19" i="37" s="1"/>
  <c r="F49" i="5" s="1"/>
  <c r="F130" i="39"/>
  <c r="F143" i="39" s="1"/>
  <c r="F48" i="46"/>
  <c r="F15" i="46"/>
  <c r="F17" i="21"/>
  <c r="F21" i="19"/>
  <c r="F131" i="36"/>
  <c r="F21" i="36"/>
  <c r="F10" i="10"/>
  <c r="F34" i="19"/>
  <c r="F10" i="8"/>
  <c r="F146" i="36" l="1"/>
  <c r="F55" i="5" s="1"/>
  <c r="F9" i="45"/>
  <c r="F53" i="5" s="1"/>
  <c r="F58" i="10"/>
  <c r="F27" i="5" s="1"/>
  <c r="F52" i="46"/>
  <c r="F31" i="5" s="1"/>
  <c r="F200" i="34"/>
  <c r="F51" i="5" s="1"/>
  <c r="F31" i="8"/>
  <c r="F25" i="5" s="1"/>
  <c r="F21" i="21"/>
  <c r="F57" i="5" s="1"/>
  <c r="F81" i="9"/>
  <c r="F29" i="5" s="1"/>
  <c r="F27" i="33"/>
  <c r="F23" i="5" s="1"/>
  <c r="F40" i="19"/>
  <c r="F59" i="5" s="1"/>
  <c r="F47" i="5"/>
  <c r="F33" i="5" l="1"/>
  <c r="F37" i="5" s="1"/>
  <c r="F63" i="5"/>
  <c r="F69" i="5" l="1"/>
  <c r="F72" i="5" s="1"/>
  <c r="H23" i="4" l="1"/>
  <c r="H27" i="4" s="1"/>
  <c r="H32" i="4" s="1"/>
</calcChain>
</file>

<file path=xl/sharedStrings.xml><?xml version="1.0" encoding="utf-8"?>
<sst xmlns="http://schemas.openxmlformats.org/spreadsheetml/2006/main" count="1227" uniqueCount="623">
  <si>
    <t>Postavitev, amortizacija in odstranitev premičnih delovnih odrov višine do 2,0m1 za vsa gradbena, zaključna gradbena dela in instalacijska dela. Obračun po m2, enkratna tlorisna površina</t>
  </si>
  <si>
    <t xml:space="preserve"> - površina se očisti prahu, madežev in drugih nečistoč in impregnira </t>
  </si>
  <si>
    <t xml:space="preserve"> - dvakratno glajenje in brušenje sten z notranjim kitom</t>
  </si>
  <si>
    <t>Slikanje notranjih sten in stropov z disperzijsko barvo, v postavki je zajeto:</t>
  </si>
  <si>
    <t>Dobava in polaganje talne obloge v sestavi:</t>
  </si>
  <si>
    <t>SKUPAJ MIZARSKA DELA:</t>
  </si>
  <si>
    <t>Fasada</t>
  </si>
  <si>
    <t>Zemeljska dela</t>
  </si>
  <si>
    <t>ZEMELJSKA DELA SKUPAJ:</t>
  </si>
  <si>
    <t>Zidarska pomoč obrtnikom, strojnim instalaterjem in elektro instalaterjem, z delovno silo in gradbenim materialom, obračunana na osnovi vpisa v gradbeni dnevnik:</t>
  </si>
  <si>
    <t xml:space="preserve"> - izdelava manjših utorov in prebojev, s kasnejšo zidarsko obdelavo</t>
  </si>
  <si>
    <t xml:space="preserve"> - transport elementov obrtniških in inštalacijskih del do mesta vgradnje ali montaže</t>
  </si>
  <si>
    <t xml:space="preserve"> - vzidave elementov, katerih dobava je zajeta v postavkah obrtniških in instalacijskih del</t>
  </si>
  <si>
    <t xml:space="preserve"> - ostala drobna dela kot pomoč obrtnikom in inštalaterjem</t>
  </si>
  <si>
    <t>Obračun se bo vršil na podlagi dejansko porabljenaga časa in materiala evidentiranega v gradbenem dnevniku in potrjenega od strani nadzornega organa</t>
  </si>
  <si>
    <t xml:space="preserve"> - ocena ur</t>
  </si>
  <si>
    <t xml:space="preserve"> - ocena materiala</t>
  </si>
  <si>
    <t>UVODNE OPOMBE POPISA</t>
  </si>
  <si>
    <t>PODOPOLAGALSKA DELA:</t>
  </si>
  <si>
    <t>SKUPAJ KLJUČAVNIČARSKA DELA:</t>
  </si>
  <si>
    <t>Ključavničarska dela:</t>
  </si>
  <si>
    <t>Zidarska dela</t>
  </si>
  <si>
    <t>Nepredvidena dela</t>
  </si>
  <si>
    <t>SKUPAJ OKNA IN VRATA:</t>
  </si>
  <si>
    <t>III.</t>
  </si>
  <si>
    <t>Opomba:</t>
  </si>
  <si>
    <t>2.</t>
  </si>
  <si>
    <t>m3</t>
  </si>
  <si>
    <t>3.</t>
  </si>
  <si>
    <t>4.</t>
  </si>
  <si>
    <t>m2</t>
  </si>
  <si>
    <t>7.</t>
  </si>
  <si>
    <t>8.</t>
  </si>
  <si>
    <t>m1</t>
  </si>
  <si>
    <t>9.</t>
  </si>
  <si>
    <t>II.</t>
  </si>
  <si>
    <t>Betonska dela</t>
  </si>
  <si>
    <t xml:space="preserve">   SKUPAJ GRADBENO OBRTNIŠKA DELA:</t>
  </si>
  <si>
    <t xml:space="preserve">   SKUPAJ:</t>
  </si>
  <si>
    <t>I.</t>
  </si>
  <si>
    <t>Keramičarska dela</t>
  </si>
  <si>
    <t>KERAMIČARSKA DELA SKUPAJ:</t>
  </si>
  <si>
    <t>Kompletna izdelava plavajočih podov vključno z armaturo armiranih estrihov, z izdelavo dilatacij ob zidovih s stiropor trakom in s polaganjem toplotne izolacije - po sestavah. Obračun v m2.</t>
  </si>
  <si>
    <t>V.</t>
  </si>
  <si>
    <t>E/M</t>
  </si>
  <si>
    <t>količina</t>
  </si>
  <si>
    <t>cena/enoto</t>
  </si>
  <si>
    <t>skupaj</t>
  </si>
  <si>
    <t>Opis</t>
  </si>
  <si>
    <t>10.</t>
  </si>
  <si>
    <t>kg</t>
  </si>
  <si>
    <t>BETONSKA DELA SKUPAJ:</t>
  </si>
  <si>
    <t/>
  </si>
  <si>
    <t>Opomba: vsi estrihi in betoni so dilatirani na ustrezne površine in estrihi izvedeni po veljavnih predpisih o zvočni izolativnosti (plavajoči estrihi).</t>
  </si>
  <si>
    <t>TESARSKA DELA SKUPAJ:</t>
  </si>
  <si>
    <t xml:space="preserve">Objekt:      </t>
  </si>
  <si>
    <t>REKAPITULACIJA</t>
  </si>
  <si>
    <t>A. GRADBENA DELA</t>
  </si>
  <si>
    <t xml:space="preserve">      Gradbena dela skupaj: </t>
  </si>
  <si>
    <t>B. OBRTNIŠKA DELA</t>
  </si>
  <si>
    <t xml:space="preserve">      Obrtniška dela skupaj: </t>
  </si>
  <si>
    <t xml:space="preserve">      Gradbena in obrtniška dela skupaj: </t>
  </si>
  <si>
    <t>OPOMBE!</t>
  </si>
  <si>
    <t xml:space="preserve">  in obdelave kontrolirati po zadnjeveljavnih načrtih, detajlih in opisih</t>
  </si>
  <si>
    <t xml:space="preserve">  ter preveriti dejanske izmere na objektu!!</t>
  </si>
  <si>
    <t>1.</t>
  </si>
  <si>
    <t>kos</t>
  </si>
  <si>
    <t>ur</t>
  </si>
  <si>
    <t>ocena</t>
  </si>
  <si>
    <t>ZIDARSKA DELA SKUPAJ:</t>
  </si>
  <si>
    <t>IV.</t>
  </si>
  <si>
    <t>Tesarska dela</t>
  </si>
  <si>
    <t>SLIKOPLESKARSKA DELA SKUPAJ:</t>
  </si>
  <si>
    <t xml:space="preserve"> - v ceni je potrebno upoštevati izdelavo sestave v celoti, kompletno z vgradnjo vogalnikov ter bandažiranjem!</t>
  </si>
  <si>
    <t>Ključavničarska dela</t>
  </si>
  <si>
    <t>5.</t>
  </si>
  <si>
    <t>6.</t>
  </si>
  <si>
    <t>11.</t>
  </si>
  <si>
    <t>Krovska dela:</t>
  </si>
  <si>
    <t>Montažna dela.</t>
  </si>
  <si>
    <t>Krovska - kleparska  dela</t>
  </si>
  <si>
    <t>Podopolagalska dela</t>
  </si>
  <si>
    <t>Okna in vrata izdelana na podlagi zadnjeveljavnih shem projektanta arhitekture! Vse vgradne mere vrat je potrebno preveriti na gradbišču in vrata pred izdelavo prilagoditi izmerjenim dimenzijam!</t>
  </si>
  <si>
    <t>Mizarska dela</t>
  </si>
  <si>
    <t xml:space="preserve">Suhomontažna dela </t>
  </si>
  <si>
    <t xml:space="preserve"> - Vse kote, višine in mere so okvirne in jih je potrebno preveriti na gradbišču glede na izvedeno stanje.</t>
  </si>
  <si>
    <t xml:space="preserve"> - Delavniške načrte jeklenih konstrukcij izdela izvajalec jeklenih konstrukcij.  Pisno jih mora pred vgradnjo potrditi odg. proj. gradbenih konstrukcij in odg. vodja projekta.</t>
  </si>
  <si>
    <t xml:space="preserve"> - Delavniške načrte oken in vrat izdela izvajalec, pri čemer mora upoštevati PZI sheme oken in vrat!   Pisno jih mora pred vgradnjo potrditi odg. proj. gradbenih konstrukcij in odg. vodja projekta.</t>
  </si>
  <si>
    <t xml:space="preserve"> - Pred izvedbo fasade je potrebno izdelati  delavniško risbo (izdela jo izvajalec) in vzorec fasade vključno z vsemi nosilci in pritrdilnimi elementi.  Vzorec potrdi odg. proj. arhitekture. Vgradnja brez potrditve NI DOVOLJENA!</t>
  </si>
  <si>
    <t xml:space="preserve"> - Vse sestave konstrukcij je potrebno preveriti v tekstualnem delu PZI projekta.</t>
  </si>
  <si>
    <t xml:space="preserve"> - Vse dimenzije konstrukcijskih elementov (tudi debeline pločevin) mora potrditi odgovorni projektant gradbenih konstrukcij v projektu  gradbenih konstrukcij oziroma pred vgradnjo v okviru projektantskega nadzora (če dimenzije niso izračunane v PZI projektu gradenih konstrukcij).</t>
  </si>
  <si>
    <t xml:space="preserve"> - izvajalec in nadzorni organ sta dolžna preveriti posamezne elemente ali dele zgradbe v vseh načrtih projekta.  Morebitna neskladja med posameznimi načrti (arhitektura gradbenih konstrukcij, strojne in elektro instalacije, zunanja ureditev...)   je potrebno nemudoma sporočiti odg. vodji projekta. Samovoljno prilagajanje projekta ni dovoljeno!</t>
  </si>
  <si>
    <t xml:space="preserve"> - Vse preboje je potrebno uskladiti s projektom elektro instalacij, strojnih instalacij in zunanje ureditve. Preboje je izvajalec dolžan preveriti pred začetkom   izvedbe betonskih del (zanašanje in sklicevanje izklučno na armaturni načrt ali načrt arhitekture ni dovoljeno).</t>
  </si>
  <si>
    <t xml:space="preserve"> - Vse potrditve, pregledi, spremembe itd. s strani odgovornih projektantov morajo biti pisne in navedene v gradbenem dnevniku.</t>
  </si>
  <si>
    <t>SUHOMONTAŽNA DELA SKUPAJ:</t>
  </si>
  <si>
    <t xml:space="preserve">Dobava in montaža  ključavničarskih izdelkov za potrebe kvalitetne izvedba objekta, kompletno z antikorozijsko zaščito in finalno obdelavo. </t>
  </si>
  <si>
    <t>Tu je zajeta pločevina katera ni detaljno popisana, je pa nujno potrebna za kvalitetno izvedbo objekta! Obračun po dejanskih količinah vpisanih v gradbeni dnevnik in priznanih s strani nadzornega organa!</t>
  </si>
  <si>
    <t>Okna in vrata:</t>
  </si>
  <si>
    <t xml:space="preserve">VII.           </t>
  </si>
  <si>
    <t>Slikopleskarska  dela</t>
  </si>
  <si>
    <t>Keramičasrka dela</t>
  </si>
  <si>
    <t>VIII.</t>
  </si>
  <si>
    <t>KROVSKO - KLEPARSKA DELA SKUPAJ:</t>
  </si>
  <si>
    <t>FASADA SKUPAJ:</t>
  </si>
  <si>
    <t>***talna keramika</t>
  </si>
  <si>
    <t>*** stenska keramika</t>
  </si>
  <si>
    <t xml:space="preserve">I.               </t>
  </si>
  <si>
    <t>Izvajalec del je pred betoniranjem dolžan skupaj z nadzorom pregledati načrte instalacij in tehnologije in vgraditi vse razvode instalacij, vložke in škatle za preboje instalacij skozi AB konstrukcije skladno z načrtom instalacij in tehnologije, po tedaj razpoložljivih podatkih</t>
  </si>
  <si>
    <t>Dobava in montaža trikotnega elementa iz stiroporja, za prehod hidroizolacije iz horizontale v vertikalo, kompletno z vsem potrebnim delom in materialom. Dimenzija elementa 5/5 cm. Ocena!</t>
  </si>
  <si>
    <t>Čiščenje prostorov med gradnjo ter finalno čiščenje po končanih delih s čiščenjem oken in vrat ter vseh oblog.(terase, notranji prostori,..) Obračun po m2 enkratne tlorisne površine.</t>
  </si>
  <si>
    <t xml:space="preserve">III.            </t>
  </si>
  <si>
    <t xml:space="preserve">VI.           </t>
  </si>
  <si>
    <t xml:space="preserve">V. </t>
  </si>
  <si>
    <t>VI.  Slikopleskarska dela</t>
  </si>
  <si>
    <t>VII.</t>
  </si>
  <si>
    <t>VIII. Podopolagalska dela</t>
  </si>
  <si>
    <t>a.</t>
  </si>
  <si>
    <t>b.</t>
  </si>
  <si>
    <t>c.</t>
  </si>
  <si>
    <t>Dobava in montaža oblog, sten ali stropov sistema Knauf ali enakovredno, kompletno z vso potrebno podkonstrukcijo, bandažiranje stikov, delom in materialom.</t>
  </si>
  <si>
    <t>Dobava in montaža toplotne izolacije EPS  raznih dimenzij , debeline do 5 cm, za preprečitev toplotnih mostov, … kompletno z vsem potrebnim delom in pritrdilnim materialom. V količini je zajeta toplotna izolacija, po kateri se pokaže potreba med samo gradnjo zaradi kvalitetne izvedbe objekta.</t>
  </si>
  <si>
    <t>Podana količina v m2!</t>
  </si>
  <si>
    <t xml:space="preserve"> - dvakratno slikanje sten in stropov z disperzijsko barvo </t>
  </si>
  <si>
    <t xml:space="preserve"> - strop:</t>
  </si>
  <si>
    <t xml:space="preserve"> - stene:</t>
  </si>
  <si>
    <t>OKNA IN VRATA in STEKLENI ELEMENTI</t>
  </si>
  <si>
    <t xml:space="preserve">   + 22% DDV</t>
  </si>
  <si>
    <t>OKNA</t>
  </si>
  <si>
    <t xml:space="preserve">REKAPITULACIJA </t>
  </si>
  <si>
    <t>Popis je veljaven le v kombinaciji z vsemi grafičnimi prilogami, risbami, načrti, tehničnim poročilom, sestavami konstrukcij, shemami oken in vrat in ostalimi sestavinami projekta (strojne, elektro instalacije in načrti gradbenih konstrukcij).  Projektna dokumentacija v celoti je sestavni del tega popisa.</t>
  </si>
  <si>
    <t xml:space="preserve">V popis so vnešeni le osnovni podatki o sestavnih delih objekta. Natančnejši opisi, način in kvaliteta izdelave, barve, velikost elementov, načini pritrjevanja, načini stikovanja z ostalimi elementi objekta, morebitna požarna varnost konstrukcij ali gradbenih elementov in podobno so razvidni iz prej naštetih sestavin projekta. </t>
  </si>
  <si>
    <t xml:space="preserve">Uporaba popisa brez vseh prej omenjenih sestavin projekta NI DOVOJENA. Ponudba, ki se sklicuje zgolj na tekstualni del popisa ni veljavna oziroma je smatrana kot pomankljiva. </t>
  </si>
  <si>
    <t>Vsak ponudnik z oddajo ponudbe prav tako izjavlja, da je dokumantacija popolna in da je sposoben v popolnosti kvalitetno izvesti predmetni objekt.</t>
  </si>
  <si>
    <t>Posamezni materiali, ki so v popisu navedeni z imenom ali tipom so za ponudnika obvezni! Materiali, ki so opremljeni s citatom: "ali enakovredno" za ponudnika niso obvezni! Ponudnik lahko ponuja druge artikle, material in opremo, vendar samo pod pogojem, da izpolnjuje navedene kriterije, parametre in lastnosti, ki se v posamezni postavki ali splošni opombi od določenega artikla, opreme ali materiala zahtevajo in če jih predhodno pisno potrdi projektant arhitekture!</t>
  </si>
  <si>
    <t xml:space="preserve"> - Posamezni ponudnik z oddajo ponudbe izjavlja, da bo predmetno zgradbo izvajal izključno skladno s predmetno projektno dokumentacijo.</t>
  </si>
  <si>
    <t xml:space="preserve"> - Vse odprtine, kjer obstaja nevarnost padca v globino morajo biti zaščitene z ograjami.</t>
  </si>
  <si>
    <t xml:space="preserve"> - Gradbeno jamo si mora ogledati izdelovalec geomehanske študije in pisno potrditi predvideno geološko sestavo ter pisno potrditi koto temeljenja. V primeru odstopanj je potrebno uskladiti načrt temeljev. Brez pisne potrditve kote temljenja s strani odg. geomehanika izvedba temeljev ni dovoljena  (pregled lahko opravi tudi drug odgovorni geolog ali geomehanik in potrdi višino temeljenja)</t>
  </si>
  <si>
    <t xml:space="preserve"> - Predmetni  načrt je avtorsko delo, zato mora vse spremembe zunanjosti objekta  potrditi IZKLJUČNO odgovorni projektant arhitekture. Vse potrditve morajo biti pisne. </t>
  </si>
  <si>
    <t xml:space="preserve"> - Stik med aluminijem in jeklom mora biti vedno prekinjen.</t>
  </si>
  <si>
    <t xml:space="preserve">Podana količina v m2! </t>
  </si>
  <si>
    <t>Doplačilo za izdelavo revizijskih odprtin v spuščenem stropu za potrebe elektro instalacij, kompletno z upoštevanjem vsega dela in pritrdilnega materiala. Revizijske odprtine morajo biti izvedene po zahtevah požarnega elaborata!</t>
  </si>
  <si>
    <t xml:space="preserve">IX.           </t>
  </si>
  <si>
    <t xml:space="preserve">Splošne opombe: </t>
  </si>
  <si>
    <r>
      <t xml:space="preserve">Z oddajo ponudbe vsak ponudnik izjavlja in se zavezuje, da je skrbno preučil vse prej omenjene sestavne dele projekta in da je v skupno vrednost vključil vsa dodatna, nepredvidena in presežna dela ter material, ki zagotavljajo popolno, zaključeno in celostno izvedbo objekta kot tudi vsa dela, ki </t>
    </r>
    <r>
      <rPr>
        <b/>
        <sz val="10"/>
        <rFont val="Arial"/>
        <family val="2"/>
        <charset val="238"/>
      </rPr>
      <t>niso</t>
    </r>
    <r>
      <rPr>
        <sz val="10"/>
        <rFont val="Arial"/>
        <family val="2"/>
      </rPr>
      <t xml:space="preserve"> neposredno opisana ali našteta v tekstualnem delu popisa, a so kljub temu razvidna iz grafičnih prilog in ostalih prej naštetih sestavnih delov projekta.</t>
    </r>
  </si>
  <si>
    <t>Dobava materiala in izdelava fasade objeka glede na opisane sestave. V ceni je potrebno upoštevati kompletno ves material, pritrdilni material in delo za kvalitetno izvedbo. Upoštevati je potrebno tudi vse tipske zaključke previsov, na stiku s cokljem objekta, vse tipske vogale, vmesna stikovanja...:</t>
  </si>
  <si>
    <t xml:space="preserve"> - vezni sloj: cement-akrilatno lepilo (tip lepila in način nanosa lepila določiti glede na končni izbor keramike in kvaliteto podlage), deb. 0,30 cm</t>
  </si>
  <si>
    <t>OPOMBA! Vse ojačitve elementov sanitarij in pri vratih/prehodih je zajeto posebej!</t>
  </si>
  <si>
    <t>Po končani montaži instalacij vse požarne preboje zapolniti z protipožarno zaščito EI30 Mere preveriti na konstrukciji!</t>
  </si>
  <si>
    <t>Dobava, polaganje in vezanje srednje komplicirane armature S500/B do fi 12 mm.</t>
  </si>
  <si>
    <t xml:space="preserve">OPOMBA 3!! Karakteristike betonov po podatkih statika!  </t>
  </si>
  <si>
    <t>A.</t>
  </si>
  <si>
    <t>B.</t>
  </si>
  <si>
    <t>KONSTRUKCIJA OBJEKTA - LESENA</t>
  </si>
  <si>
    <t xml:space="preserve"> - SIDRANJE STEN - po zahtevah v statičnih listih</t>
  </si>
  <si>
    <t xml:space="preserve"> - upoštevati vsa sidra, preklade nad odprtinami - po statičnem načrtu</t>
  </si>
  <si>
    <t>Dobava, montaža in demontaža roba temeljne plošče, deb. plošče 25 cm</t>
  </si>
  <si>
    <t>Dobava, montaža in demontaža opaža  prehodov  v AB elementih, obračun po m2 razvite površine opaža - predvideni  prehodi - vskladiti z načrtom elektro in strojnih instalacij</t>
  </si>
  <si>
    <t>Podana količina v m2! V ceni je potrebno upoštevati vse potrebne preklope izolacij po zahtevah proizvajalca!!</t>
  </si>
  <si>
    <t>Dimenzija odprtine 40/40 cm. Predvidena količina revizijskih odprtin, ocena!</t>
  </si>
  <si>
    <t>Podana količina v m2! Upoštevati je potrebno vse preklope po zahtevah proizvajalca posameznega materiala in zaključek slojev na prehode skozi streho.</t>
  </si>
  <si>
    <t xml:space="preserve"> - finalni sloj: stenska keramika po izboru projektanta arhitekture</t>
  </si>
  <si>
    <t xml:space="preserve"> - upoštevana stenska keramika - po izboru projektanta oz. investitorja -  stičena z vodonepropustnimi fugami,  deb. 1,3 cm</t>
  </si>
  <si>
    <t>STENE</t>
  </si>
  <si>
    <t>OPOMBA: V ceni lesene konstrukcije je potrebno upoštevati kompletno delo, vse elemente kot so ojačitveni stebri, tlačne diagonale, sidra, … vse  po  načrtu projektanta statika:</t>
  </si>
  <si>
    <t>Postavitev, amortizacija in odstranitev fasadnih odrov višine do 12,0m1 za vsa gradbena, zaključna gradbena dela in instalacijska dela. Obračun po m2, enkratna narisne  površina. Upoštevati zaščito z juto, vse varovalne ograje. Izvedeno v skladu predpisov varstva pri delu!!</t>
  </si>
  <si>
    <t>VRATA</t>
  </si>
  <si>
    <t xml:space="preserve"> - Pri pripravi ponudbe je obvezno upoštevati vse opombe /zavihek OPOMBE!</t>
  </si>
  <si>
    <t xml:space="preserve"> - Pred pričetkom del je treba vse opise, mere, količine </t>
  </si>
  <si>
    <t xml:space="preserve"> - Z oddajo ponudbe ponudnik potrjuje, da:</t>
  </si>
  <si>
    <t xml:space="preserve">  *si je ogledal gradbeno področje, </t>
  </si>
  <si>
    <t xml:space="preserve">  *je razčistil vse nejasnosti, ki se navezujejo na razpis in ponudbo,</t>
  </si>
  <si>
    <t xml:space="preserve">  *se je informiral o vseh okoliščinah izvedbe storitev in da je skrbno preveril vse razpisne </t>
  </si>
  <si>
    <t xml:space="preserve">   dokumente v okviru obveznosti opozarjanja.</t>
  </si>
  <si>
    <t xml:space="preserve"> - Z oddajo ponudbe ponudnik izjavlja, da se je informiral o vseh krajevnih razmerah </t>
  </si>
  <si>
    <t xml:space="preserve">(omejitve, težavnosti, delovni in skladiščni pogoji, možnosti deponiranja, kanalizacija, elektrika, </t>
  </si>
  <si>
    <t xml:space="preserve">ogled sosednjih objektov itd.), prav tako izjavlja, da je pojasnil vse okoliščine, od katerih je lahko odvisna </t>
  </si>
  <si>
    <t>cena storitev in je to upošteval pri ponujenih cenah.</t>
  </si>
  <si>
    <t>OPOMBA! Pri vseh slojih tlakov, streh, vertikalnih oblog je potrebno upoštevati vse potrebne preklope in zaključke hidroizolacij na stene/vence objekta - tudi če ni posebej opisano pri posamezni postavki! Vse izvesti po tehnologiji proizvajalca posameznega materiala!!</t>
  </si>
  <si>
    <t>Za vsa dela velja, da je v ceni potrebno upoštevati ves pritrdilni material in vse potrebne zaključne elemente - zaključne Alu letve, kotne ALU letve,, odkapne pločevine.. V primeru, da je predvidena projektirana izvedba v navzkrižju s pravilno tehnično rešitvijo za podan element ali v nasprotju z veljavnimi predpisi, je izvajalec pred izvedbo na to dolžan opozoriti nadzor in odgovornega vodjo projekta.</t>
  </si>
  <si>
    <t>Pri izvajanju ključavničarskih del je upoštevati vsa pripravljalna, pomožna in zaključna dela, vse zunanje in notranje prenose ter ves pritrdilni material. Hkrati je potrebno tudi upoštevati:
1. V ceno za enoto mere morajo biti vračunani stroški za izdelavo delavniških načrtov ter detajlov za izvedbo posameznih konstrukcijskih elementov in izdelava predizmer na objektu.  
2. Pred izvedbo - montažo stavbnega pohištva je z izvajalcem gradbenih del potrebno uskladiti mere posameznih odprtin za okna in vrata. 
3. Varovalni odri, ki služijo varovanju življenja, izvajalcev ter ostalih na gradbišču in niso posebej navedena v tem popisu (glej tesraska dela - opaži in odri) se za čas izvajanja ne obračunavajo  posebej, ampak jih je potrebno upoštevati v cenah za enoto posameznih postavk, v kolikor to ni v popisu posebej opisano in označeno. 
4. Monterji na strehi morajo biti zavarovani v skladu z predpisi in zakonom o Varstvo pri delu (vsa varovala, ki služijo za uporabo osebne zaščitne opreme v skladu z SIST EN 354, SIST EN 355, SIST EN 360, SIST EN 362 in Zakonom o varstvu in zdravju pri delu.). 
5. Vsi zvari morajo biti pobrušeni in pred tem evt. kitani, da se zagotovi gladka, ravna homogena površina. Vsi robovi morajo biti posneti (min. kroženi).</t>
  </si>
  <si>
    <t>Ponudnik je dolžan pri ponudbi upoštevati vse povezane stroške, ki so potrebni za tehnično pravilno izvedbo del, ki jih ponuja v izvedbo (kot npr. razni pritrdilni material, vezni in tesnilni material, podkonstrukcije in podobno. Izvajalec ključ. del je dolžan vse zvare obrusiti, izdelke očistiti rje ter jih antikorozijsko zaščititi. Poškodbe na antikorozijski zaščiti je treba po montaži popraviti in izdelke opleskat z zaščitno barvo. Za vse elemente in sestave je potrebno obvezno predati ateste. Izdelki iz nerjavečega materiala morajo biti nepoškodovani in izdelan v delavnici, na stavbi pa montirani brez eventualnega varjenje oz. brušenja.</t>
  </si>
  <si>
    <t xml:space="preserve">Zemeljska dela </t>
  </si>
  <si>
    <t xml:space="preserve">Dobava in montaža obrob in zaključkov iz Alu tovarniško barvana  ali tovarniško barvano vroče cinkano jeklo, deb.0,6mm, barva po izboru odg. proj. arhitekture, kompletno s potrebno podkonstrukcijo, vsem delom in pritrdilnim materialom. </t>
  </si>
  <si>
    <t>d.</t>
  </si>
  <si>
    <t>e.</t>
  </si>
  <si>
    <t>f.</t>
  </si>
  <si>
    <t>g.</t>
  </si>
  <si>
    <t>h.</t>
  </si>
  <si>
    <t>i.</t>
  </si>
  <si>
    <t>13.</t>
  </si>
  <si>
    <t>l.</t>
  </si>
  <si>
    <t>j.</t>
  </si>
  <si>
    <t xml:space="preserve"> - zaščitni sloj: vodoodbojni premaz -  hidroizolacija (npr. MAPELASTIC), deb. 0,2 cm - zajeto posebej </t>
  </si>
  <si>
    <t xml:space="preserve"> - dvokomponentna fleksibilna cementna tesnilna malta (kot npr. Mapelastic), deb. 0,20 cm</t>
  </si>
  <si>
    <t xml:space="preserve"> - AB  plošča (debelina po izračunu statike), deb. 25,00 cm - zajeta posebej</t>
  </si>
  <si>
    <t>Tu je zajeta konstrukcije/profili, kotniki, rešetke .. kateri niso detaljno popisani, so pa nujno potrebni za kvalitetno izvedbo objekta! Obračun po dejanskih količinah vpisanih v gradbeni dnevnik in priznanih s strani nadzornega organa!</t>
  </si>
  <si>
    <t>Dobava in polaganje talne in stenske keramike po izboru projektanta arhitekture, kompletno s stičenjem stikov, tipskimi vogalniki, vsem delom in veznim materialom. V ceni je potrebno upoštevati tudi vodotesni robni trak - v stik med steno in tlakom. (V ceni je zajeta neto kvadratura, brez upoštevanja rezerve!!)</t>
  </si>
  <si>
    <t>Dobava in vgrajevanje betona  C16/20, prereza 0,08-0,12m3/m2-m1.                     Podložni beton debeline 8 cm.</t>
  </si>
  <si>
    <t>Dobava in vgrajevanje betona C30/37, XC3, PV-II, prereza 0,20-0,30 m3/m2-m1.</t>
  </si>
  <si>
    <t xml:space="preserve"> - AB parapetni zid</t>
  </si>
  <si>
    <t xml:space="preserve"> - pasovni temelji</t>
  </si>
  <si>
    <t xml:space="preserve"> - AB talna plošča</t>
  </si>
  <si>
    <t xml:space="preserve">Dobava in vgrajevanje betona, prereza 0,12-0,20 m3/m2-m1, C30/37, XC1                                                 </t>
  </si>
  <si>
    <t>Armatura ocenjena na 120kg/m3 vgrajenega betona!</t>
  </si>
  <si>
    <t>Dobava, polaganje in vezanje srednje  komplicirane armature S500/B nad fi 12 mm.</t>
  </si>
  <si>
    <t>Dobava, polaganje armaturnih mrež S500/B.</t>
  </si>
  <si>
    <t>Dobava, montaža in demontaža dvostranskega opaža pasovnih temeljev.</t>
  </si>
  <si>
    <t>Dobava, montaža in demontaža dvostranskega opaža AB parapetnega zidu višine 85 cm - os 7</t>
  </si>
  <si>
    <r>
      <rPr>
        <b/>
        <u/>
        <sz val="11"/>
        <rFont val="Arial CE"/>
        <charset val="238"/>
      </rPr>
      <t>Zunanja</t>
    </r>
    <r>
      <rPr>
        <b/>
        <sz val="10"/>
        <rFont val="Arial CE"/>
        <charset val="238"/>
      </rPr>
      <t xml:space="preserve"> fasadna stena_CLT konstrukcija; d=12 cm (sestave Z1, Z2, Z3)</t>
    </r>
  </si>
  <si>
    <t xml:space="preserve"> - CLT; lesena križno lepljena masivna plošča;  3 slojna, zrakotesna, deb. 12 cm</t>
  </si>
  <si>
    <r>
      <rPr>
        <b/>
        <sz val="11"/>
        <rFont val="Arial"/>
        <family val="2"/>
        <charset val="238"/>
      </rPr>
      <t>Notranja</t>
    </r>
    <r>
      <rPr>
        <b/>
        <sz val="10"/>
        <rFont val="Arial"/>
        <family val="2"/>
      </rPr>
      <t xml:space="preserve"> nosilna stena_CLT konstrukcija; d=12cm (sestave S1.1, S1.2, S1.3, S4)</t>
    </r>
  </si>
  <si>
    <t>STREHA</t>
  </si>
  <si>
    <t>Strešna plošča_CLT konstrukcija; d=12cm (sestave ST1, ST2, ST2.a, ST3, ST4)</t>
  </si>
  <si>
    <t xml:space="preserve"> - CLT; lesena križno lepljena masivna plošča;  3 slojna, zrakotesna, deb. 12 cm
 * montaža pod različnimi nakloni, po projektu arhitekture</t>
  </si>
  <si>
    <t>Dobava materiala in izvedba hidroizolacije objekta, izvedeno pod talno ploščo ter vertikalno do višine 30 cm nad koto terena - polimer-bitumenska, dvoslojna, deb. 1 cm:</t>
  </si>
  <si>
    <t xml:space="preserve"> - Horizontalno, pod ploščo</t>
  </si>
  <si>
    <t xml:space="preserve"> - Vertikalno, do kote +30 cm nad terenom</t>
  </si>
  <si>
    <t xml:space="preserve"> - HORIZONTALNO, pod talno ploščo - ekstrudirani polistiren, kot npr. npr. Fragmat XPS 500GL, deb. 10 cm</t>
  </si>
  <si>
    <t xml:space="preserve"> - VERTIKALNO - OBLOGA TEMELJEV - ekstrudirani polistiren, kot npr. npr. Fragmat XPS, deb. 6 cm</t>
  </si>
  <si>
    <t xml:space="preserve"> - VERTIKALNO - OBLOGA TEMELJEV MED TEMELJEM IN OBST. OBJEKTOM  - ekstrudirani polistiren, kot npr. npr. Fragmat XPS, deb. 14 cm</t>
  </si>
  <si>
    <t>Fina izravnava obstoječe podlage za vgradnjo dodatne hidroizolacije na stiku podzidka in temeljev. Industrijsko pripravljena mešanica cementne malte. Vključno priprava podlage -visokotlačno pranje alg in mahov, biocidni premaz, in premaz za boljši oprijem. Obračun m2</t>
  </si>
  <si>
    <t>T1 - tla proti terenu - novi povezovalni hodnik</t>
  </si>
  <si>
    <t xml:space="preserve"> - estrih: mikroarmirani cementni estrih + sistemska plošča z zvočno izolacijo, deb. 7 cm</t>
  </si>
  <si>
    <t xml:space="preserve"> - ločilni sloj: polietilenska folija, deb. 0,1 cm</t>
  </si>
  <si>
    <t xml:space="preserve"> - toplotna izolacija: talna izolacija ekspandirani polistiren
npr. Fragmat EPS 100, deb. 12 cm</t>
  </si>
  <si>
    <t>T2 - tla  proti terenu - sanitarije</t>
  </si>
  <si>
    <t>T3 - tla  proti terenu - igralnici</t>
  </si>
  <si>
    <t xml:space="preserve"> - estrih: mikroarmirani cementni estrih + sistemska plošča z zvočno izolacijo, deb. 10 cm</t>
  </si>
  <si>
    <t>T4 - tla proti terenu - vstopni vetrolov</t>
  </si>
  <si>
    <t xml:space="preserve"> - mikroarmirani cementni estrih, deb. 6,5 cm</t>
  </si>
  <si>
    <t xml:space="preserve"> - ločilni sloj: polietilenska folija, deb. 0,01 cm</t>
  </si>
  <si>
    <t xml:space="preserve"> - toplotna izolacija: talna izolacija ekspandirani polistiren (EPS), deb. 15 cm</t>
  </si>
  <si>
    <t>Z1 - fasadna stena nad terenom</t>
  </si>
  <si>
    <t xml:space="preserve"> - zunanji finalni sloj: mineralno - silikonski paroprepustni vodoodbojni fasadni sloj, s stekleno armirno in fasadno mrežo ter barvan z barvo proti razvoju plesni in alg
kot npr. Jub: Jubizol mineral T, deb. 1 cm</t>
  </si>
  <si>
    <t xml:space="preserve"> - toplotna izolacija: kamena volna, λ=0,035 W/(mK), deb. 16 cm</t>
  </si>
  <si>
    <t>Z1.a - podzidec ometane fasade, (pod koto +0.32)</t>
  </si>
  <si>
    <t xml:space="preserve"> - ekstrudiran polistiren (pod koto +0.32), deb. 12 cm</t>
  </si>
  <si>
    <t>Z2 - zunanja stena z leseno fasado</t>
  </si>
  <si>
    <t xml:space="preserve"> - zunanji finalni sloj: lesena fasada - jelka - oljena, deb. 2 cm</t>
  </si>
  <si>
    <t xml:space="preserve"> - lesene letve kot podkonstrukcija 4cm/4cm , deb. 4 cm</t>
  </si>
  <si>
    <t xml:space="preserve"> - paroprepustna, vodoneprepustna folija v temni barvi, deb. 0,2 cm</t>
  </si>
  <si>
    <t xml:space="preserve"> - lesene letve kot podkonstrukcija med toplotno izolacijo 16/4, deb. 16 cm</t>
  </si>
  <si>
    <t xml:space="preserve"> - toplotna izolacija: letve + izolacija iz kamene ali steklene volne, med lesenimi letvami, debeline 16 cm</t>
  </si>
  <si>
    <t xml:space="preserve">Doplačilo za zamenjavo TI iz mineralne volne z XPS izolacijo, na stikih fasade z tlemi, zaradi vpliva vlage - Z2. </t>
  </si>
  <si>
    <t xml:space="preserve"> - XPS, deb. 16 cm </t>
  </si>
  <si>
    <t>Z3 - stranska stena niše</t>
  </si>
  <si>
    <t xml:space="preserve"> - paroprepustna, vodoneprepustna folija, deb. 0,2 cm</t>
  </si>
  <si>
    <t>Podana skupna količina lesa!</t>
  </si>
  <si>
    <t>Dobava materiala in izvedba lesene pregradne fasade v osi F, na višini 3m+, izvedena iz lesenih nosilcev različnih dimenzij. Izvedba po detajlu arhitekta. V ceni upoštevati kompletno izvedbo , z vsemi potrebnimi pritrjevanji. Les globinsko inpregniran in barvan v barvo po izboru arhitekta.</t>
  </si>
  <si>
    <t>Izdelava, dobava in montaža zaključne peščene letve strehe, izdelane kot  ALU  kotnik višine 12cm. Vertikala profila je gosto perforirana tako, da omogoča izcejanje vode. Profil kot npr. Knaufinsulation Urbanscape L profil.</t>
  </si>
  <si>
    <t xml:space="preserve">Dobava materiala in izvedba strehe v sestavi: </t>
  </si>
  <si>
    <t>ST1 - ravna streha - povezovalni hodnik 1,5% naklon</t>
  </si>
  <si>
    <t xml:space="preserve"> - kontrolni sloj: elektroprevodni filc za preverjanje vodotesnosti, deb. 0,2 cm</t>
  </si>
  <si>
    <t xml:space="preserve"> - toplotna izolacija: toplotna izolacija iz kamene volne λ=0,035 W/(mK) / 2x16cm, deb. 32 cm</t>
  </si>
  <si>
    <t xml:space="preserve"> - toplotna izolacija: naklonske plošče iz EPS/XPS v naklonu 1,5%, debeline od 2 do 23 cm, deb. 12 cm</t>
  </si>
  <si>
    <t xml:space="preserve"> - ojačana parna zapora , deb. 0,2 cm</t>
  </si>
  <si>
    <t xml:space="preserve"> - nosilna konstrukcija: križno-lepljena plošča (CLT), zajeto posebej</t>
  </si>
  <si>
    <t xml:space="preserve"> - koreninsko odporna hidroizolacija PVC, deb. 0,2 cm</t>
  </si>
  <si>
    <t xml:space="preserve"> - ločilni sloj filc, 300g/m², deb. 0,3 cm</t>
  </si>
  <si>
    <t xml:space="preserve"> - plošče OSB3 , deb. 2,2 cm</t>
  </si>
  <si>
    <t xml:space="preserve"> - prezračevalni sloj: kontra-letve za prezračevalni sloj 5/8cm (višina 5cm), deb. 10 cm</t>
  </si>
  <si>
    <t xml:space="preserve"> - kontrolni sloj: sekundarna kritina, folija z lepljenimi stiki, deb. 0,2 cm</t>
  </si>
  <si>
    <t xml:space="preserve"> - toplotna izolacija: morali z vmesno toplotno izolacijo iz kamene volne λ=0,035 W/(mK), deb. 15 cm</t>
  </si>
  <si>
    <t xml:space="preserve"> - toplotna izolacija iz kamene volne λ=0,035 W/(mK), deb. 15 cm</t>
  </si>
  <si>
    <t xml:space="preserve"> - samolepilna bitumenska parna zapora, deb. 0,2 cm</t>
  </si>
  <si>
    <t xml:space="preserve">ST2. ST2.A - poševna streha - novi prizidek 15° </t>
  </si>
  <si>
    <t xml:space="preserve">ST3 - poševna streha - novi prizidek 76° </t>
  </si>
  <si>
    <t xml:space="preserve"> - paropropustna folija, deb. 0,1 cm</t>
  </si>
  <si>
    <t xml:space="preserve"> - podpora TI: smrekove letve za podporo toplotne izolacije in vijačenje fasade</t>
  </si>
  <si>
    <t xml:space="preserve"> - toplotna izolacija: toplotna izolacija iz kamene volne λ=0,035 W/(mK), deb. 32 cm</t>
  </si>
  <si>
    <t xml:space="preserve">ST4 - ravna streha nad frčado 1% </t>
  </si>
  <si>
    <t xml:space="preserve"> - kritina: strešna barvana aluminijasta ali vročecinkana jeklena pločevina s protikondenčnim filcem, deb. 0,05 cm</t>
  </si>
  <si>
    <t xml:space="preserve"> - prezračevalni sloj: letve 4/4cm,  v naklonu, deb. 10 cm</t>
  </si>
  <si>
    <t xml:space="preserve">Dobava materiala in izvedba zelene strehe v sestavi: </t>
  </si>
  <si>
    <t xml:space="preserve"> - kritina: ločilni sloj filc, 300g/m², deb. 0,3 cm</t>
  </si>
  <si>
    <t xml:space="preserve"> - zaščitna plast: ekstenzivna ozelenitev
kot npr. MGr E ECO, deb. 5 cm</t>
  </si>
  <si>
    <t xml:space="preserve"> - substrat in podkonstrukcija: ekstenzivni substrat z vmesnimi letvami 4/5cm
kot npr. MGr substrat, deb. 8 cm</t>
  </si>
  <si>
    <t xml:space="preserve"> - ločilni sloj: ločilni sloj filc, 300g/m², deb. 0,3 cm</t>
  </si>
  <si>
    <t xml:space="preserve">ST2, ST2.A - poševna streha - novi prizidek 15° </t>
  </si>
  <si>
    <t>Dobava in montaža kritine objekta, v sestavi:</t>
  </si>
  <si>
    <t xml:space="preserve"> - končna kritina: lesene klane macesnove skodle, deb. 2 cm</t>
  </si>
  <si>
    <t xml:space="preserve"> - podkonstrukcija: dvojno letvanje - za pritrjevanje in zračenje 2x 60/40mm, deb. 8 cm</t>
  </si>
  <si>
    <t>Dobava materiala in izvedba obloge kape venca strehe, kompletno z vsem delom, materialom, vsemi zaključki in kitanji stikov:</t>
  </si>
  <si>
    <t>OS 6-7 - zgornji del strehe</t>
  </si>
  <si>
    <t xml:space="preserve"> - finalni sloj: Alu pločevina 2 mm v naklonu 2%, barva RAL po izboru arhitekta; tesnenje in varnost pred vetrom zagotovi izvajalec, deb. 0,20 cm
Vključno s podkonstrukcijo: jekleni pocinkani distančniki - zračni prostor
Podana razvta površina pločevine.</t>
  </si>
  <si>
    <t>OS 1 - spodnji del strehe</t>
  </si>
  <si>
    <t>OS C</t>
  </si>
  <si>
    <t>OS F</t>
  </si>
  <si>
    <t xml:space="preserve">ST3 - poševna streha - novi prizidek 76° - obloga z notranje strani </t>
  </si>
  <si>
    <t xml:space="preserve"> - lepljene, vijačene in bandažirane mavčno vlaknene plošče skozi elastične trakove, 2x1,25cm, deb. 2,5 cm</t>
  </si>
  <si>
    <t xml:space="preserve"> - nosilna konstrukcija: križno-lepljena plošča (CLT), deb. 12 cm - zajeto posebej</t>
  </si>
  <si>
    <t>ST4 - ravna streha nad frčado 1% - obloga z notranje strani</t>
  </si>
  <si>
    <t xml:space="preserve"> - toplotna izolacija: izolacija iz lesenih vlaken, deb. 4 cm</t>
  </si>
  <si>
    <t xml:space="preserve"> - notranji finalni sloj: lepljene, vijačene in bandažirane mavčno vlaknene plošče skozi elastične trakove, 2x1,25cm, deb. 2,5 cm</t>
  </si>
  <si>
    <t>SS1 - spuščen strop</t>
  </si>
  <si>
    <t xml:space="preserve"> - podkonstrukcija spuščenega stropa: lesena podkonstrukcija (5/5cm) z vmesno akustično oblogo, deb. 5 cm</t>
  </si>
  <si>
    <t xml:space="preserve"> - akustična obloga: mineralna volna  d=5cm: KnaufInsulation Decibel
med leseno podkonstrukcijo stropa</t>
  </si>
  <si>
    <t xml:space="preserve"> - ravni strop</t>
  </si>
  <si>
    <t xml:space="preserve"> - poševni strop</t>
  </si>
  <si>
    <t xml:space="preserve"> - notranji finalni sloj: dvojna mavčnokartonasta plošča, 2x1,25cm, deb. 2,5 cm</t>
  </si>
  <si>
    <t xml:space="preserve"> - zvočna izolacija: izolacija iz lesenih vlaken med konstrukcijo, λ=0,038 W/(mK), deb. 4 cm</t>
  </si>
  <si>
    <t xml:space="preserve"> - zvočna izolacija: lesno vlaknene izolacijske plošče
kot npr. AGEPAN THD STD, λ=0,047 W/(mK), deb. 4 cm</t>
  </si>
  <si>
    <t xml:space="preserve"> - konstrukcija: križno-lepljena plošča (CLT), deb. 12 cm - zajeto posebej</t>
  </si>
  <si>
    <t>Podana količina v m2, kompletno vgrajenega sestava z obeh strani konstrukcije!</t>
  </si>
  <si>
    <t xml:space="preserve"> - dvojno vijačena in bandažirana mavčnokartonasta plošča, deb. 2,5 cm</t>
  </si>
  <si>
    <t xml:space="preserve"> - lesno vlaknene izolacijske plošče
kot npr. AGEPAN THD STD, λ=0,047 W/(mK), deb. 4 cm</t>
  </si>
  <si>
    <t xml:space="preserve"> - sloj zvočno izolativnega traku, deb. 1 cm</t>
  </si>
  <si>
    <t xml:space="preserve"> - dvojna mavčnokartonasta plošča, 2x 1,25cm, deb. 2,5 cm</t>
  </si>
  <si>
    <t xml:space="preserve"> - inštalacijska ravnina: lesena podkonstrukcija (za montažo kotličkov), deb. 20 cm</t>
  </si>
  <si>
    <t xml:space="preserve"> - vodoodbojna mavčnovlaknena plošča, deb. 1,25 cm</t>
  </si>
  <si>
    <t>S4 - notranja stena med igralnico in sanitarijami</t>
  </si>
  <si>
    <t xml:space="preserve"> - notranji finalni sloj: mavčnokartonasta plošča, 2x1,25cm, deb. 2,5 cm</t>
  </si>
  <si>
    <t xml:space="preserve"> - lesene letve za vijačenje mavčnokartonastih plošč, deb. 4 cm</t>
  </si>
  <si>
    <t xml:space="preserve"> - vodoodbojna mavčnokartonasta plošča, 2x1,25cm, deb. 2,5 cm</t>
  </si>
  <si>
    <t>Z1, Z2, Z3 - fasadna stena nad terenom - obloga z notranje strani</t>
  </si>
  <si>
    <t>Podana količina v m2, kompletno vgrajenega sestava obloge!</t>
  </si>
  <si>
    <t xml:space="preserve"> -  obstoječa podpora TI: smrekov opaž</t>
  </si>
  <si>
    <t xml:space="preserve"> - toplotna izolacija: toplotna izolacija iz kamene volne λ=0,035 W/(mK), deb. 20 cm</t>
  </si>
  <si>
    <t xml:space="preserve"> - parna zapora, deb. 0,1 cm</t>
  </si>
  <si>
    <t xml:space="preserve"> - zaključni sloj: smrekov opaž, olje, na podkonstrukciji, vijačeni med nosilnimi stebri, postavljeno na razmak 1 cm, deb. 1,5 cm</t>
  </si>
  <si>
    <t>Dobava in montaža predelnih sten v sanitarijah, izvedenih jot MAX plošče, na inox nogicah višine 10 cm, barva po izboru projektanta. Stena z vrati.</t>
  </si>
  <si>
    <t xml:space="preserve"> - stena</t>
  </si>
  <si>
    <t xml:space="preserve"> - doplačilo za vrata</t>
  </si>
  <si>
    <t xml:space="preserve"> - slikanje MK oblog</t>
  </si>
  <si>
    <t xml:space="preserve"> - slikanje MK stropa</t>
  </si>
  <si>
    <t>Doplačilo za pralni latex premaz na stenah do višine 2m.</t>
  </si>
  <si>
    <t>T1 - novi povezovalni hodnik</t>
  </si>
  <si>
    <t xml:space="preserve"> - finalni tlak: guma, deb. 0,3 cm</t>
  </si>
  <si>
    <t xml:space="preserve"> - izravnalna masa, deb. 0,7 cm</t>
  </si>
  <si>
    <t>T3 - igralnici</t>
  </si>
  <si>
    <t xml:space="preserve"> - finalni tlak: tovarniško lakiran parket (po zgledu obstoječega vrtca), deb. 1,5 cm</t>
  </si>
  <si>
    <t xml:space="preserve"> - lepilo, deb. 0,5 cm</t>
  </si>
  <si>
    <t xml:space="preserve"> - Talna obloga, keramika, protizdrsna R10, deb. 0,5 cm, vključno z lepilom, izravn. maso in obstenskimi obrobami višine do 10 cm</t>
  </si>
  <si>
    <t>T2 - sanitarije</t>
  </si>
  <si>
    <t>T4 - vhod</t>
  </si>
  <si>
    <t xml:space="preserve"> - Talna obloga, keramika, protizdrsna R10, deb. 1 cm, vključno z lepilom, izravn. maso in obstenskimi obrobami višine do 10 cm</t>
  </si>
  <si>
    <t xml:space="preserve"> - nosilna konstrukcija: lesene grede za tlak 10cm/18cm, deb. 18 cm</t>
  </si>
  <si>
    <t>Dobava materiala in izvedba zaščite hidroizolacije - toplotna izolacija:</t>
  </si>
  <si>
    <t xml:space="preserve">Dobava in montaža oken in vrat, izdelanih po shemah projektanta arhitekture, kompletno z upoštevanjem vseh nasadil, tesnil, okovja, vsem delom in vgradnim materialom. </t>
  </si>
  <si>
    <t>SPLOŠNE OPOMBE:</t>
  </si>
  <si>
    <t xml:space="preserve"> - PODBOJI: okvirni leseni podboji, cca. 46x58 mm, barvani v barvi vratnih kril, zaključek vrat ob tleh mora omogočati mokro čiščenje tal</t>
  </si>
  <si>
    <t xml:space="preserve"> - KRILA: polna in zastekljena krila (gl. shemo), leseni okvir (MDF) z HDL zaključnim slojem in polnilom (sredica iz perforirane iverice); izbor HDL določi projektant, zaključek krila ob tleh mora omogočati mokro čiščenje tal</t>
  </si>
  <si>
    <t xml:space="preserve"> - KLJUKA in VRATNO OKOVLJE: alu natur, vse kljuke po standardu </t>
  </si>
  <si>
    <t xml:space="preserve"> - EN179 KLJUČAVNICA: cilindrična, prilagoditev sistemskemu ključu uporabnika</t>
  </si>
  <si>
    <t xml:space="preserve"> - VGRADNJA: bočno pritrjevanje v lesene ali mavčnokartonaste stene</t>
  </si>
  <si>
    <t xml:space="preserve"> - STEKLA: Vsa stekla v vratih morajo biti primerna  za vgradnjo v izobraževalne ustanove in višino stekla, ki se začne nižje od pasu. Npr. ESG kaljena varnostna stekla (zaščita pred razbitjem in poškodbam z razbitjem na manjše delce). Stekla morajo biti opremljena z nalimki pred naletom v steklo. Toplotna izolativnost po EN ISO 10077-2
- Uf = 2,0 W/m2K</t>
  </si>
  <si>
    <t xml:space="preserve"> - ZVOČNA ZAŠČITA: gl. shemo - minimalne zahteve</t>
  </si>
  <si>
    <t xml:space="preserve"> - Ostalo:
- z vso potrebno jekleno podkonstrukcijo in ALU zaključnimi pločevinami
- montaža talnih ustavljalcev za vsa vrata
- tesnjenje po RAL smernicah motaže po obodu</t>
  </si>
  <si>
    <t>V-01 - vrata</t>
  </si>
  <si>
    <t xml:space="preserve"> - zidarska odprtina: 1,40 × 2,40 m</t>
  </si>
  <si>
    <t xml:space="preserve"> - debelina zidu: 0,30 m</t>
  </si>
  <si>
    <t xml:space="preserve"> - smer odpiranja: L</t>
  </si>
  <si>
    <t xml:space="preserve"> - zvočna zaščita: Rw (C, Ctr) ≥ 32 dB</t>
  </si>
  <si>
    <t xml:space="preserve"> - opis: zunanja vrata vetrolova; Desno vratno krilo s kljuko, levo in zgoraj ﬁksna zasteklitev</t>
  </si>
  <si>
    <t>V-02 - vrata</t>
  </si>
  <si>
    <t xml:space="preserve"> - zidarska odprtina: 1,60 × 2,40 m</t>
  </si>
  <si>
    <t xml:space="preserve"> - debelina zidu: 0,20 m</t>
  </si>
  <si>
    <t xml:space="preserve"> - smer odpiranja: R</t>
  </si>
  <si>
    <t xml:space="preserve"> - opis: notranja vrata vetrolova; Levo vratno krilo s kljuko, desno in zgoraj ﬁksna zasteklitev.</t>
  </si>
  <si>
    <t>V-03 - vrata</t>
  </si>
  <si>
    <t xml:space="preserve"> - zidarska odprtina: 1,40 × 2,50 m</t>
  </si>
  <si>
    <t xml:space="preserve"> - opis: vrata v igralnico;Levo vratno krilo s kljuko, desno in zgoraj ﬁksna zasteklitev.</t>
  </si>
  <si>
    <t>V-04 - vrata</t>
  </si>
  <si>
    <t xml:space="preserve"> - opis: vrata v igralnico; Desno vratno krilo s kljuko, levo in zgoraj ﬁksna zasteklitev.</t>
  </si>
  <si>
    <t>V-05 - vrata</t>
  </si>
  <si>
    <t xml:space="preserve"> - zidarska odprtina: 1,20 × 2,10 m</t>
  </si>
  <si>
    <t xml:space="preserve"> - debelina zidu: 0,40 m</t>
  </si>
  <si>
    <t xml:space="preserve"> - opis: zunanja vrata iz hodnika; Levo vratno krilo s kljuko, desno ﬁksna zasteklitev.</t>
  </si>
  <si>
    <t>V-07 - vrata</t>
  </si>
  <si>
    <t xml:space="preserve"> - zidarska odprtina: 1,90 × 2,40 m</t>
  </si>
  <si>
    <t xml:space="preserve"> - opis: vrata v sanitarije; Levo vratno krilo s kljuko, desno in zgoraj ﬁksna zasteklitev.</t>
  </si>
  <si>
    <t>V-08 - vrata</t>
  </si>
  <si>
    <t xml:space="preserve"> - opis: Vrata v sanitarije; Desno vratno krilo s kljuko in zgoraj ﬁksna zasteklitev.</t>
  </si>
  <si>
    <t xml:space="preserve"> - OKVIR: Lesen okvir iz lamelnega (lepljenega) smrekovega lesa, lepljenje z vododpornim lepilom,
pred obdelavo mora biti les posušen na 12% vlažnost, les mora biti zaščiten pred modro plesnijo in lesno gobo, vlago ter UV žarki, uporabljena zašcitna sredstva morajo biti na vodni osnovi in med seboj kompatibilna, končni premaz notranje strani okna je prozorna brezbarvna lazura na vodni osnovi, barva po izboru projektanta</t>
  </si>
  <si>
    <t xml:space="preserve"> - ZASTEKLITEV: trojno termoizolacijsko steklo 4esg-12-4-12-4 mm, vmesno polnjenje žlahtni plin (argon). Ug &lt; 0,72 W/m²K, g-faktor prepustnosti sončnega sevanja min. 50%, zvočna izolativnost Rw&gt;32 dB. Vsa stekla morajo biti primerna za vgradnjo v izobraževalne ustanove in višino stekla, ki se začne nižje od pasu. Npr. ESG kaljena varnostna stekla (zaščita pred razbitjem in poškodbam z razbitjem na manjše delce). Stekla
morajo biti opremljena z nalimki pred naletom v steklo</t>
  </si>
  <si>
    <t xml:space="preserve"> - NAČIN ODPIRANJA: po shemi</t>
  </si>
  <si>
    <t xml:space="preserve"> - OKOVJE: tipsko za izbrani okvir. Alu pololive s ključavnico (npr. Hoppe)</t>
  </si>
  <si>
    <t xml:space="preserve"> - VGRADNJA: Okna potrebno zrakotesno vgraditi na AB stene! Vgradnja po sistemu tronivojsko RAL!</t>
  </si>
  <si>
    <t>OK-01 - okno</t>
  </si>
  <si>
    <t xml:space="preserve"> - zidarska odprtina: 1,30 x 1,60 m</t>
  </si>
  <si>
    <t xml:space="preserve"> - smer odpiranja: fiksno</t>
  </si>
  <si>
    <t xml:space="preserve"> - opis: fiksna zasteklitev, požarno odporno okno EI30</t>
  </si>
  <si>
    <t>OK-02 - okno</t>
  </si>
  <si>
    <t xml:space="preserve"> - zidarska odprtina: 1,30 × 2,10 m</t>
  </si>
  <si>
    <t xml:space="preserve"> - opis: odpiranje: klasično in 'na kip'; Zunanji screen - podometna motaža z elektro pogonom. Polzatemnitvene rolo zavese primerne za uporabo v vrtcu - ročni pogon</t>
  </si>
  <si>
    <t>OK-03 - okno</t>
  </si>
  <si>
    <t xml:space="preserve"> - zidarska odprtina: 3,60 × 2,20 m</t>
  </si>
  <si>
    <t xml:space="preserve"> - smer odpiranja: </t>
  </si>
  <si>
    <t xml:space="preserve"> - opis: odpiranje: levo in desno spodaj ﬁksna zasteklitev; Odpiranje: klasično in 'na kip'; Zunanji screen - podometna motaža z elektro pogonom. Polzatemnitvene rolo zavese primerne za uporabo v vrtcu - ročni pogon</t>
  </si>
  <si>
    <t>OK-04 - okno</t>
  </si>
  <si>
    <t xml:space="preserve"> - zidarska odprtina: 2,30 × 2,50 m</t>
  </si>
  <si>
    <t>OK-05 - okno</t>
  </si>
  <si>
    <t xml:space="preserve"> - opis: odpiranje: klasično, ročaj na desnem krilu, brez sredinske stojke, odpiranje navzven; Z nizkim pragom; Zunanji screen - podometna motaža z elektro pogonom. Notranja plise senčila - montaža na krilo</t>
  </si>
  <si>
    <t>OK-06 - okno</t>
  </si>
  <si>
    <t xml:space="preserve"> - zidarska odprtina: 3,50 × 2,20 m</t>
  </si>
  <si>
    <t>OK-07 - okno</t>
  </si>
  <si>
    <t xml:space="preserve"> - zidarska odprtina: 1,00 × 2,10 m</t>
  </si>
  <si>
    <t>OK-08 - okno</t>
  </si>
  <si>
    <t xml:space="preserve"> - zidarska odprtina: 1,20 × 1,60 m</t>
  </si>
  <si>
    <t>OK-09 - okno</t>
  </si>
  <si>
    <t xml:space="preserve"> - zidarska odprtina: 1,30 × 1,60 m</t>
  </si>
  <si>
    <t>OK-10 - okno</t>
  </si>
  <si>
    <t xml:space="preserve"> - zidarska odprtina: 2,30 × 0,80 m</t>
  </si>
  <si>
    <t xml:space="preserve"> - opis: v niši na vzhodni fasadi objekta; ﬁksna zasteklitev; Polzatemnitvene rolo zavese primerne za uporabo v vrtcu - ročni pogon</t>
  </si>
  <si>
    <t>OK-11 - okno</t>
  </si>
  <si>
    <t xml:space="preserve"> - notranja obloga: lesno vlaknene izolacijske plošče, kot npr. AGEPAN THD STD, λ=0,047 W/(mK), deb. 4 cm</t>
  </si>
  <si>
    <t xml:space="preserve"> - toplotna izolacija: lesno vlaknene izolacijske plošče, kot npr. AGEPAN THD STD, λ=,047 W/(mK), deb. 4 cm</t>
  </si>
  <si>
    <t xml:space="preserve"> - zvočna izolacija: lesno vlaknene izolacijske plošče, kot npr. AGEPAN THD STD, λ=0,047 W/(mK), deb. 4 cm</t>
  </si>
  <si>
    <t>Dobava materiala, izvedba in vgradnja odkapnega odkapnega profila pod atiko v osi 1. Profil izveden iz pocinkane barvane pločevine, deb. 0,6 mm, s pritrdilnim materialom, tesnenji, r.š.15 cm, barva RAL po izboru arhitekta.</t>
  </si>
  <si>
    <t>12.</t>
  </si>
  <si>
    <t>Dobava in montaža notranjih okenskih polic izdelane iz iverna plošča debelina 30mm, oplemenitena z ultrapasom, masivni lesen rob, kompletno z izvedbo vse potrebne priprave za montažo, vpasovanjem , delom in pritrdilnim materialom. Police je potrebno vgraditi v zahtevanem naklonu (5%)</t>
  </si>
  <si>
    <t xml:space="preserve"> - ZUNANJE POLICE: vlečena alu barvana polica s tipskim alu fasadnim zaključkom, deb.&gt;1,5mm v barvi fasade - zajeto posebaj</t>
  </si>
  <si>
    <t xml:space="preserve"> - NOTRANJE POLICE: iverna plošča debelina 30mm, oplemenitena z ultrapasom, masivni lesen rob - zajeto posebaj</t>
  </si>
  <si>
    <t xml:space="preserve"> - kritina: fasadna barvana aluminijasta ali vročecinkana jeklena pločevina s protikondenčnim filcem, vključno s podkonstreukcijo, deb. 0,5 cm</t>
  </si>
  <si>
    <t>Dobava in montaža zunanjih okenskih polic iz vlečena alu barvana polica s tipskim alu fasadnim zaključkom, deb.&gt;1,5mm v barvi fasade, širine cca 33 cm. Vključno z ALU bočnimi zaključki za zaključevanje v fasadno izolacijo.  Pod polico se vgradi antikondenčni trak v pasu širine min. 10cm</t>
  </si>
  <si>
    <t xml:space="preserve"> - rezervna kritina</t>
  </si>
  <si>
    <t xml:space="preserve"> - konstrukcija iz plošč OSB3, deb. 25mm</t>
  </si>
  <si>
    <t>Dobava materiala in izvedba stika med nižjim in višjim delom strehe - os C. Stik izveden iz alu pločevina 2 mm v naklonu 2%, barva RAL po izboru arhitekta; tesnenje in varnost pred vetrom zagotovi izvajalec. Izvedeno kot žleb, deb. 0,20 cm
Podana razvita površina pločevine.</t>
  </si>
  <si>
    <t>Dobava materiala in izvedba stika obstoječega objekta in strehe novega objekta - os A, 2, 6. Stik izveden iz alu pločevina 2 mm, barva RAL po izboru arhitekta; tesnenje in varnost pred vetrom zagotovi izvajalec. 
Podane skupne razvite površina pločevine.</t>
  </si>
  <si>
    <t>Dobava materiala in izvedba sistemskega odtočnega kotlička za ravne strehe, s prirobnico za navaritev izolacije ter zaščitna mrežica.</t>
  </si>
  <si>
    <t>Dobava materiala in izvedba vertikalne odtočne cevi, izvedene iz Alu barvane pločevine, dim. Fi100 mm, z vsem pritdilnim materialom, tesnenji in navezavo na peskolov.</t>
  </si>
  <si>
    <t xml:space="preserve">Dobava materiala in izvedba zunanjega nadstreška. Nadstrešek izveden po detajlu projektanta, z vsem potrebnim delom in materialom: </t>
  </si>
  <si>
    <t>Obračun po m3 vgrajenega materiala konstrukcije</t>
  </si>
  <si>
    <t>Dobava materiala in izvedba žlebu nadstreška, izvedeno po detajlu projektanta, z vsem pritdilnim materialom. Vključno iztočni kotliček.</t>
  </si>
  <si>
    <t>Kleparske obrobe in zaključki iz Alu barvane pločevine, deb. 0,7mm. Obračiun po m2 razvite površine.</t>
  </si>
  <si>
    <t>Kritina - steklo lepljeno in kaljeno, z vsemi tesnilnimi in prekrivnimi profili</t>
  </si>
  <si>
    <t>VI.</t>
  </si>
  <si>
    <t>Rušitvena dela</t>
  </si>
  <si>
    <t xml:space="preserve">Rušitvena dela </t>
  </si>
  <si>
    <t>RUŠITVENA DELA SKUPAJ:</t>
  </si>
  <si>
    <t>Dozidava k vrtcu Smlednik</t>
  </si>
  <si>
    <t>S1.2, S1.3 - notranja stena med igralnico in sanitarijami</t>
  </si>
  <si>
    <r>
      <t xml:space="preserve">Dobava materiala in izvedba lesenih konstrukcij objekta, kompletno z upoštevanjem vsega dela in pritrdilnega materiala. </t>
    </r>
    <r>
      <rPr>
        <b/>
        <sz val="11"/>
        <rFont val="Arial CE"/>
        <charset val="238"/>
      </rPr>
      <t>Vse izdelano po delavniških risbah proizvajalca, s predhodno potrditvijo vodje projekta:</t>
    </r>
    <r>
      <rPr>
        <sz val="10"/>
        <rFont val="Arial CE"/>
        <charset val="238"/>
      </rPr>
      <t xml:space="preserve">
Opomba: Obvezno gledati zadnjeveljavne načrte arhitekture!!</t>
    </r>
  </si>
  <si>
    <t>Upoštevan les JELKA - OLJENO
 - horizontalno letve 25/5 cm
 - vertikalno letve 25/10 cm
 - nosilec 25/32 cm
 - vakuumsko impregnirano, kot npr. Silva produkt Silvanolin</t>
  </si>
  <si>
    <t xml:space="preserve"> - POŽARNA ODPORNOST: gl. shemo in študijo požarne varnosti 136-ŠPV </t>
  </si>
  <si>
    <t xml:space="preserve"> - zvočna zaščita: Rw (C, Ctr)=34 dB</t>
  </si>
  <si>
    <t xml:space="preserve"> - pri izvedbi je obvezno potrebno upoštevati elaborat zaščite pred hrupom!</t>
  </si>
  <si>
    <t xml:space="preserve"> - finalni sloj: lesen perforiran strop, Luženo z barvo na vodni osnovi ali oljem/voskom, peforacija z minimalni deležem perforacije 19,6%. Perforacija izvedena v kvadratnem koraku; premer perforacije 16 ali 8 ali 4 mm na razmaku glede na premer perforacije na 32 ali 16 ali 8 mm, deb. 2 cm</t>
  </si>
  <si>
    <t xml:space="preserve"> - filc</t>
  </si>
  <si>
    <t>Pri izvedbi potrebno upoštevati študijo požarne varnosti 136 DŠPŽ</t>
  </si>
  <si>
    <t>Vsa rušitvena dela je potrebno izvajati strokovno, z upoštevanjem vseh zakonov varstva pri delu !</t>
  </si>
  <si>
    <t>Pri vseh rušitvah je potrebno upoštevati odvoz v trajno deponijo, s sortiranjem po vrsti odpadkov ter plačilom vseh potrebnih taks, razen če pri posamezni postavki ni drugače navedeno!</t>
  </si>
  <si>
    <t>Obstoječe betonske in zidane elemente je potrebno rušiti previdno in s čim manjšimi vibracijami, ki bi se širile po konstrukciji. Pri izvedbi prebojev je okolno konstrukcijo potrebno predhodno podpreti (po potrebi tudi skozi več etaž do temeljev) in imeti podprto ves čas posegov in tudi ves čas, dokler ojačitve niso ali zmontirane (jeklo) ali dokler ne dosežejo ustrezne trdnosti (AB plošče, preklade in nosilci).</t>
  </si>
  <si>
    <t xml:space="preserve"> - ur dela</t>
  </si>
  <si>
    <t xml:space="preserve"> - odvoz opreme v deponijo</t>
  </si>
  <si>
    <t xml:space="preserve">Demontaža obstoječih vrat in oken, kompletno krila in podboji, iznos iz objekta, nakladanje in odvoz v trajno deponijo. </t>
  </si>
  <si>
    <t xml:space="preserve"> - okna velikosti do 4m2</t>
  </si>
  <si>
    <t>Demontaža, blindiranje in zaključki instalacij, obračun po dejansko porabljenejm času:</t>
  </si>
  <si>
    <t xml:space="preserve">Demontaža in odstranitev vse opreme v objektu, ki je predmet obdelave, kompletno z iznosom iz objekta na lokacijo po dogovoru z naročnikom oz. nalaganje in odvozom v trajno deponijo., s plačilom vseh taks in pristojbin. Po izvedenih delih vnos opreme nazaj na lokacijo - po dogovoru z naročnikom. </t>
  </si>
  <si>
    <r>
      <t xml:space="preserve">Rušenje obstoječe obodne stene, v sestavi:
</t>
    </r>
    <r>
      <rPr>
        <b/>
        <sz val="10"/>
        <rFont val="Arial"/>
        <family val="2"/>
      </rPr>
      <t>F1aLn, F2aLn - zunanja ometana fasada z notranjo leseno oblogo</t>
    </r>
    <r>
      <rPr>
        <sz val="10"/>
        <rFont val="Arial"/>
        <family val="2"/>
        <charset val="238"/>
      </rPr>
      <t xml:space="preserve">
 - mineralno - silikonski paroprep. vodoodbojni fasadni sloj, s stekleno armirno in fasadno mrežico oz. lesena fasada z podkonstrukcijo
 - leseno vlaknena fas. plošča, deb. 6 cm
 - lesena nosilna konstrukcija, deb. 16 cm
 - izolacija iz lesenih vlaken med konstrukcijo, deb. 16 cm
 - OSB ploščedeb. 1,5 cm
 - letve, deb. 6 cm
 - izolacija iz lesenih vlaken, deb. 4 cm
 - MK plošče
 - lesena obloga
 Upoštevati rušenje kompletno z vsemi oblogami, z iznosom ruševin iz objekta, nalaganjem in odvozom v trajno deponijo, plačilom vseh taks in pristojbin. Po načrtu arhitekture rušitev.</t>
    </r>
  </si>
  <si>
    <t>Izvedba odreza obstoječih lesenih nosilcev v osi A. Odrez na mestu za dolžino 25 cm, po detajlu projektanta.  Po odrezu se izvede impregnacija odrezanega dela. 
Podana cena za kompletno izvedbo elementa.</t>
  </si>
  <si>
    <t>kpl</t>
  </si>
  <si>
    <t>Rušitev obstoječega parapetnega AB zidu v območju pozidave novega prizidka, kompletno z nalaganjem in odvozom v trajno deponijo, s plačilom vseh taks in pristojbin.</t>
  </si>
  <si>
    <t>Odstranitev obstoječega tlaka v območju pozidave novega prizidka - tlak izveden kot prane plošče. Kompletno z nalaganjem in odvozom v trajno deponijo, s plačilom vseh taks in pristojbin.</t>
  </si>
  <si>
    <t>Odstranitev obstoječega tlaka v območju rušitve zunanjih sten obstoječega dela - tlak izveden kot PVC. Kompletno z nalaganjem in odvozom v trajno deponijo, s plačilom vseh taks in pristojbin.</t>
  </si>
  <si>
    <t>C.</t>
  </si>
  <si>
    <t xml:space="preserve"> - obloga:</t>
  </si>
  <si>
    <t>Izvedba čela stika obstoječe in nove stene  - "špaleta" prehoda iz obstoječega v novi del</t>
  </si>
  <si>
    <t>ZASADITVENA DELA</t>
  </si>
  <si>
    <t>• Dela je treba izvajati po določilih veljavnih tehničnih in varnostnih predpisov ter skladno z obveznimi standardi.</t>
  </si>
  <si>
    <t>Zasaditev - drevesa, grmovnice, trajnice</t>
  </si>
  <si>
    <t>Substrat (gredice s trajnicami)</t>
  </si>
  <si>
    <t>rodovitna zemlja (m3)</t>
  </si>
  <si>
    <t>leseni sekanci (m3)</t>
  </si>
  <si>
    <t>Zatravitev</t>
  </si>
  <si>
    <t>Tratna povrsina (m2)</t>
  </si>
  <si>
    <t>14.</t>
  </si>
  <si>
    <t>Dobava materiala in izvedba zaščite pred padcem z višine na strehi. Izvedeno kot npr. Sidrna naprava tip ABS-Lock® X-H-16-SR :</t>
  </si>
  <si>
    <t xml:space="preserve"> - Fiksna jeklena sidrna točka v skladu z DIN EN 795:2012</t>
  </si>
  <si>
    <t xml:space="preserve"> - za največ 3 osebe</t>
  </si>
  <si>
    <t xml:space="preserve"> - montaža na lesene površine z lesnimi vijaki z zaobljeno glavo M6x60mm</t>
  </si>
  <si>
    <t xml:space="preserve"> - sidrna naprava sestavljena iz pravoikotne plošče (200 mm x 200 mm) s 16 odprtinami za pritrjevanje na konstrukcijo.  </t>
  </si>
  <si>
    <t>ABS Lock-X-H-16-SR (ali enakovredno)</t>
  </si>
  <si>
    <t>ABS-SY-SEIL-1000A (ali enakovredno)</t>
  </si>
  <si>
    <t>ABS Lock drobni mat. (ali enakovredno)</t>
  </si>
  <si>
    <t>m</t>
  </si>
  <si>
    <t>Dobava materiala, izvedba in vgradnja prezračevane mrežice, r.š.do 5 cm, barva RAL po izboru arhitekta, z vsem montažnim materialom.</t>
  </si>
  <si>
    <t>15.</t>
  </si>
  <si>
    <t>S1.1 - nosilna notranja stena - višina obloge 5,3m</t>
  </si>
  <si>
    <t xml:space="preserve"> - notranji finalni sloj: dvojna diamant plošča, 2x1,25cm, deb. 2,5 cm, na kostrukcijskem profilu 100mm</t>
  </si>
  <si>
    <t>S1.4 - notranja stena med igralnico in sanitarijami</t>
  </si>
  <si>
    <t xml:space="preserve"> - dvojno vijačena in bandažirana perforirana akustična obloga, npr. Knafu Cleaneo Akustik, perforirani delež najmanj 10%., deb. 2,5 cm, </t>
  </si>
  <si>
    <t xml:space="preserve"> - pasovni temelji podesta - os F-G </t>
  </si>
  <si>
    <t>Konstrukcija - zajeto v tesarskih delih</t>
  </si>
  <si>
    <t>16.</t>
  </si>
  <si>
    <t>ZUNANJA UREDITEV SKUPAJ:</t>
  </si>
  <si>
    <t xml:space="preserve"> *Na gradbišču se oceni možnost uporabe dela obstoječe panelne ograje istega in dopolnitev z novo ograjo. Ponudbo se popravi glede na obstoječe stanje.</t>
  </si>
  <si>
    <t>Lesena pridržna ograja, komplet s temeljenjem, dobavo in montažo, višine 75 cm, vakumsko impregnirana.</t>
  </si>
  <si>
    <t>Geomehanski pregled podlage za temeljenje</t>
  </si>
  <si>
    <t>Odriv humusne zemljine na gradbiščno deponijo, za kasnejšo uporabo.</t>
  </si>
  <si>
    <t>Nadzor geomehanika s podajanjem navodil in zaključnim poročilom</t>
  </si>
  <si>
    <t>Dobava in polganje PP filca kot npr. TenCate TS 40, σnat ≥ 17 kN/m, s preklopi 20cm</t>
  </si>
  <si>
    <t>Planiranje dna izkopa, s potrebnim uvaljanjem (potrebna odstranitev morebitnih meljno glinastih vložkov in gradbenih odpadkov pri izkopu skozi umetni nasip)</t>
  </si>
  <si>
    <t>Odkop terena do kote -1,10 ter dodatni izkop za pasovne temelje, v glinasto meljno peščene do prodnate sedimente, z nakladanjem in odvozom v trajno deponijo, s plačilom vseh taks. Obračun po m3 v raščenem stanju</t>
  </si>
  <si>
    <t>Dobava in vgradnja tamponskega materiala granulacije 0 - 32 mm, z nasipanjem v slojih 1-2 x 15 cm (v odvisnosti od projektirane kote) s sprotnim utrjevanjem do modula Evd ≥ 35 MPa (potrebne meritve s krožno ploščo - ca 9 kom: na vseh vogalih in v sredini parcele vzdolž projektiranih temeljnih gred). Vključno zasip za zidovi po izvedenem objektu Skupna debelina nasutja  cca 50 cm</t>
  </si>
  <si>
    <t>Odstranjevanje dreves, višine do 6m, vključujoč panje, z odvozom v deponijo.
 *Pred odstranjevanje se izvajalec uskladi z naročnikom in projektantom, katera drevesa je potencialno mogoče ohraniti.</t>
  </si>
  <si>
    <t>Dobava in vgrajevanje betona C25/30, XC3, PV-II, prereza 0,20-0,30 m3/m2-m1.</t>
  </si>
  <si>
    <t>Dobava in vgrajevanje betona C25/30, XC3, PV-II, prereza 0,04-0,08 m3/m2-m1.</t>
  </si>
  <si>
    <t>Dobava in vgrajevanje betona C25/30, XC3, PV-II, prereza 0,12-0,20 m3/m2-m1.</t>
  </si>
  <si>
    <t xml:space="preserve"> - stena ob zaključku zunanjih stopnic, s temeljenjem, stopničena ob stopnišču</t>
  </si>
  <si>
    <t>Dobava, montaža in demontaža dvostranskega opaža stene ob stopnicah</t>
  </si>
  <si>
    <t>Dobava, polaganje in vezanje srednje komplicirane armature S500B - palice in mreže.</t>
  </si>
  <si>
    <t>Dobava in montaža panelne ograje. 
V ceno vključiti povezavo na obstoječo ograjo in prestavitev obstoječih vrtnih vrat; barva RAL 6005. kot npr. Ograje Kočevar, Panelna žična ograja 3D 5/5, ograja iz žičnega pletiva, pripadajoči stebri - 1x napenjalni steber D60 in 1x oporni elemen D48. Višina 1,530, vgradnja v točkovne betonske temelje. Temelje vključiti v ceno.</t>
  </si>
  <si>
    <t>Dobava in montaža vrtnih robnikov. Robniki betonski, polkrožno zaključen, 5 cm širine, 20 cm višine, vključno s polaganjem na betonsko posteljico</t>
  </si>
  <si>
    <t>Dobava materiala in izvedba tlakovanja z pranimi betonskimi ploščami, dim. 50/50, uporaba obstoječih plošč in novih plošč (50% površine). Polaganje v pesek.</t>
  </si>
  <si>
    <t>Dobava in montaža jeklene, vročecinkane ograje za omejevanje mesta zabojnikov ob cesti, cev fi 70/2,9 mm, višina 1m. 
Podana količina v m1 kompletno vgrajene ograje, z vsem montažnim materialom in temeljenjem v AB točkovne temelje.</t>
  </si>
  <si>
    <t>Dobava in montaža igral:
Lesena didaktično motorična igrala in pridobitev dovoljenja za uporabo:
Npr.: Eko igrala d.o.o.
1 EKO 4001 peskovnik s platnom
2 EKO5023 didaktično igralo z glasbili
3 EKO5019 motorični vlak s telefonom</t>
  </si>
  <si>
    <t xml:space="preserve">Dobava in montaža table za omejitev parkiranja (časovno) in table za označitev invalidskega PM. Vključno z stebričkom. 
Upoštevati kompletno izvedbo, z vsem pritrdilnim materialom. </t>
  </si>
  <si>
    <t>Dobava materiala in izvedba označevanja PM (vključiti odstranjevanje obstoječih oznak), 13 PM in 1 INV PM. Širina črt 10 cm, skupna dolžina 87 tekočih metrov črte bele barve, 35 tekočih metrov črte rumene barve. 
Podati ceno za kompletno izvedbo.</t>
  </si>
  <si>
    <t>17.</t>
  </si>
  <si>
    <t>Dobava materiala in izvedba lesene lope, dimenzij 5,0 x 2,4 m, izvedena kot:
 - lesena skletna konstrukcija z ravno ozelenjeno streho in leseno fasado ter enimi vrat, vakumsko impregniran les, delno barvan. 
Podati ceno za kompletno izveden objekt, z vsemi potrebnimi deli in materialom.</t>
  </si>
  <si>
    <t>18.</t>
  </si>
  <si>
    <t xml:space="preserve">Dobava in vgradnja betonskih omejilnikov na parkirnih mestih, dim. 180x10 cm, vijačeni v afsfalt.
Podati ceno za kompletno vgrajen element, z vsem pritrdilnim materialom. </t>
  </si>
  <si>
    <t>Obstoječi spuščeni strop:</t>
  </si>
  <si>
    <t xml:space="preserve"> - odpiranje obstoječega stropa za potrebe montaže instalacij iz kotlovnice</t>
  </si>
  <si>
    <t xml:space="preserve"> - montaža stropa v prvotno stanje po opravljenih instalacijskih delih, vključno z izvedbo bandažiranja, glajenja in slikanja</t>
  </si>
  <si>
    <t>Dovoz, razgrinjanje in fino planiranje humusa za zatravitev itd., vključno s sejanjem travnega semena, ocena površine po zaključenih gradbenih delih.</t>
  </si>
  <si>
    <t>Dobava in vgradnja kovinske talne rešetke okoli obstoječega drevesa, fi 100 cm</t>
  </si>
  <si>
    <t xml:space="preserve"> *opomba: tlak v garderobi se prilagodi obstoječemu tlaku (trenutni tlak Tapiflex Excellence 80 - Granito LIGHT BEIGE).</t>
  </si>
  <si>
    <t>Izvedba popravila obstoječega tlaka v obstoječem delu na mestu rušenja, dopolnitev nizkostenskih obrob na mestih stikovanja starega in novega objekta.</t>
  </si>
  <si>
    <t>Dela, ki so v obligaciji investitorja oziroma naročnika :</t>
  </si>
  <si>
    <t>Opomba:  ta dela načeloma niso predmet ponudbe, razen na posebno zahtevo naročnika ali če investitor s posebnim pooblastilom to prenese na izvajalca!</t>
  </si>
  <si>
    <t>Izdelava  varnostnega načrta v skladu z Uredbo o zagotavljanju varnostni in zdravja pri delu na začasnih in premičnih gradbiščih ter izvajanje nalog koordinatorja za varno delo</t>
  </si>
  <si>
    <t>Vpis objekta v uradne evidence:</t>
  </si>
  <si>
    <t xml:space="preserve"> -vpis objekta v zemljiški kataster</t>
  </si>
  <si>
    <t xml:space="preserve"> -vpis stavbe v kataster stavb</t>
  </si>
  <si>
    <t xml:space="preserve"> -vpis objekta GJI v zbirni kataster gospodarske javne infrastrukture</t>
  </si>
  <si>
    <t>Dela, ki so v obligaciji izvajalca :</t>
  </si>
  <si>
    <t>ORGANIZACIJA  GRADBIŠČA:</t>
  </si>
  <si>
    <t>Dobava in izdelava zakoličbe objekta in sicer:</t>
  </si>
  <si>
    <t>uradna zakoličba objekta  v skladu z  Gradbenim zakonom:</t>
  </si>
  <si>
    <t xml:space="preserve"> - da se zakoličba objekta izvede v skladu s pogoji, določenimi v gradbenem dovoljenju;</t>
  </si>
  <si>
    <t xml:space="preserve"> - zakoličba objekta se izvede kot geodetska storitev po predpisih o geodetski dejavnosti;</t>
  </si>
  <si>
    <t xml:space="preserve"> - zakoličbo izvede geodet, ki izpolnjuje pogoje, določene z geodetskimi predpisi;</t>
  </si>
  <si>
    <t xml:space="preserve"> - o zakoličbi objekta se v skladu z geodetskimi predpisi izdela poseben zakoličbeni načrt in zapisnik, na podlagi katerega je omogočeno zakoličenje objekta v skladu s pogoji iz gradbenega dovoljenja;</t>
  </si>
  <si>
    <t xml:space="preserve">izvajanje geodetskih storitev  med samo gradnjo, ki vsebujejo: zakoličba osi stavbe, podajanje višin, kontrola vertikalnosti  konstrukcije, ustreznih naklonov ipd., postavitev gradbenih profilov, zaščita zakoličbe, vse  za ves čas gradnje in za vsa dela </t>
  </si>
  <si>
    <t>izdelava certificiranega geodetskega posnetka dejanskega stanja, skupaj s komunalnim katastrom, za potrebe tehničnega pregleda in izvedbe PID načrtov ter vpisa v ZK.</t>
  </si>
  <si>
    <t xml:space="preserve">Izdelava kompletne dokumentacije "Dokazila o zanesljivosti", kompletno z vsemi potrebnimi izkazi, vsemi potrebnimi meritvami in pridobitvijo dokazil. </t>
  </si>
  <si>
    <t>Prav tako mora izvajalec pridobiti vse potrebne izkaze in poročila, vezana na Elaborate in načrte , ki so sestavni del projekta PGD in PZI , predvsem pa:</t>
  </si>
  <si>
    <t xml:space="preserve"> -Izkaz požarne varnosti objketa</t>
  </si>
  <si>
    <t xml:space="preserve"> -Izkaz zaščite pred hrupom v stavbah</t>
  </si>
  <si>
    <t xml:space="preserve"> -Izkaz energijskih lastnosti stavbe</t>
  </si>
  <si>
    <t xml:space="preserve"> -Energetska izkaznica</t>
  </si>
  <si>
    <t xml:space="preserve"> -Poročilo o  gospodarjenju z gradbenimi odpadki za potrebe  pridobitve uporabnega dovoljenja</t>
  </si>
  <si>
    <t xml:space="preserve"> -vsi ostali potrebni izkazi po DGD in PZI</t>
  </si>
  <si>
    <t>Obračun po kompletno izdelanem dokazilu, v štirih  izvodih (komisija za TP, 2xinvestitor, izvajalec)</t>
  </si>
  <si>
    <t>PRIPRAVLJALNA IN ZAKLJUČNA DELA:</t>
  </si>
  <si>
    <t xml:space="preserve">Pripravljalna in zaključna dela </t>
  </si>
  <si>
    <t>Izvedba zapore na mestu obstoječih oken, ki se blindirajo</t>
  </si>
  <si>
    <t xml:space="preserve"> - MK konstrukcija</t>
  </si>
  <si>
    <t>Rušitev obstoječih zunanjih sten hiše</t>
  </si>
  <si>
    <t>Dobava in montaža steklenega konzolnega nadstreška nad izhodom iz hodnika na dvorišče, pred vhodom v povezovalni hodnik. Pri izvedbi nadstreška je potrebno upoštevati tehnični pravilnik za dimenzioniranje in izvedbo točkovno vpetih zasteklitev TRPV. Izvajalec ustrezno dimenzionira debelino zasteklitve glede na dimenzije posameznih polj. Debelina zasteklitve v nobenem primeru ni manjša kot 2 x 10mm. Steklo varnostno lepljeno VSG iz TVG.
Točkovno vpetje v leseno steno novega objekta, inox pritrdilni material in jeklenice/palice. Dimenzija nadstreška 235 x 200 cm.</t>
  </si>
  <si>
    <t>Podati ceno za kompletno izveden nadstrešek, z vsem potrebnim delom in pritrdilnim materialom za kvalitetno izvedbo.</t>
  </si>
  <si>
    <t>k.</t>
  </si>
  <si>
    <r>
      <t xml:space="preserve">Drevo: Češnja </t>
    </r>
    <r>
      <rPr>
        <b/>
        <sz val="10"/>
        <color theme="1"/>
        <rFont val="Arial"/>
        <family val="2"/>
      </rPr>
      <t>(Prunus avium)</t>
    </r>
    <r>
      <rPr>
        <sz val="10"/>
        <color theme="1"/>
        <rFont val="Arial"/>
        <family val="2"/>
      </rPr>
      <t xml:space="preserve"> </t>
    </r>
  </si>
  <si>
    <r>
      <t xml:space="preserve">Drevo: Bela murva </t>
    </r>
    <r>
      <rPr>
        <b/>
        <sz val="10"/>
        <color theme="1"/>
        <rFont val="Arial"/>
        <family val="2"/>
      </rPr>
      <t>(Morus alba)</t>
    </r>
  </si>
  <si>
    <r>
      <t xml:space="preserve">Drevo: Lipovec </t>
    </r>
    <r>
      <rPr>
        <b/>
        <sz val="10"/>
        <color rgb="FF000000"/>
        <rFont val="Arial"/>
        <family val="2"/>
      </rPr>
      <t>(Tilia cordata 'Savaria')</t>
    </r>
    <r>
      <rPr>
        <sz val="10"/>
        <color rgb="FF000000"/>
        <rFont val="Arial"/>
        <family val="2"/>
      </rPr>
      <t xml:space="preserve">  </t>
    </r>
  </si>
  <si>
    <r>
      <t xml:space="preserve">Japonska medvejka </t>
    </r>
    <r>
      <rPr>
        <b/>
        <sz val="10"/>
        <color rgb="FF000000"/>
        <rFont val="Arial"/>
        <family val="2"/>
      </rPr>
      <t>(Spiraea japonica ‘Little Princess’)</t>
    </r>
  </si>
  <si>
    <r>
      <t xml:space="preserve">Rožmarinolistna vrba </t>
    </r>
    <r>
      <rPr>
        <b/>
        <sz val="10"/>
        <color theme="1"/>
        <rFont val="Arial"/>
        <family val="2"/>
      </rPr>
      <t xml:space="preserve">(Salix repens "Rosmarinifolia")  </t>
    </r>
    <r>
      <rPr>
        <sz val="10"/>
        <color theme="1"/>
        <rFont val="Arial"/>
        <family val="2"/>
      </rPr>
      <t>2 kom/m2</t>
    </r>
  </si>
  <si>
    <r>
      <t xml:space="preserve">Japonska debelačka </t>
    </r>
    <r>
      <rPr>
        <b/>
        <sz val="10"/>
        <color theme="1"/>
        <rFont val="Arial"/>
        <family val="2"/>
      </rPr>
      <t xml:space="preserve">(Pachysandra terminalis) </t>
    </r>
    <r>
      <rPr>
        <sz val="10"/>
        <color theme="1"/>
        <rFont val="Arial"/>
        <family val="2"/>
      </rPr>
      <t>10 kom/m2</t>
    </r>
  </si>
  <si>
    <r>
      <t xml:space="preserve">Sivi dren </t>
    </r>
    <r>
      <rPr>
        <b/>
        <sz val="10"/>
        <color theme="1"/>
        <rFont val="Arial"/>
        <family val="2"/>
      </rPr>
      <t>(Cornus sericea 'Flaviramea')</t>
    </r>
    <r>
      <rPr>
        <sz val="10"/>
        <color theme="1"/>
        <rFont val="Arial"/>
        <family val="2"/>
      </rPr>
      <t xml:space="preserve"> </t>
    </r>
  </si>
  <si>
    <t>19.</t>
  </si>
  <si>
    <t>20.</t>
  </si>
  <si>
    <t>21.</t>
  </si>
  <si>
    <t>Obloga zunanjih stopnic</t>
  </si>
  <si>
    <t xml:space="preserve">Obloga zunanjega tlaka terase </t>
  </si>
  <si>
    <t xml:space="preserve"> - finalna obloga: lesene deske, material po izboru projektanta, kot tlak stopnic, vakuumsko impregnirano, deb. 2,5 cm</t>
  </si>
  <si>
    <t>Podana razvita površina obloge - vertikalno in horizontalno.</t>
  </si>
  <si>
    <t>Nabavna cena keramike do 40€/m2
 * talna in stenska keramika format 10 x 10 iz iste serije, fuge se "polovijo" (10 stenske, 20 talne). Izbor keramike kot npr.:</t>
  </si>
  <si>
    <t xml:space="preserve"> - Kopalnica talne ploščice: Ceramica VOGUE, Flooring Perla RAL 7004, 20x20 cm</t>
  </si>
  <si>
    <t xml:space="preserve"> - Kopalnica stenske ploščice: Ceramica VOGUE, Transparenze Laguna, RAL 180 80 10, 10x10 cm</t>
  </si>
  <si>
    <t xml:space="preserve"> - Igralnica 1 niša pri lijaku: Ceramica VOGUE, Transparenze Azzurro, RAL 220 80 10, 10x10 cm</t>
  </si>
  <si>
    <t xml:space="preserve"> - Igralnica 2 niša pri lijaku: Ceramica VOGUE, Transparenze Azzurro, RAL 220 80 10, 5x5 cm </t>
  </si>
  <si>
    <t>Izvedba hidroizolacijskega premaza tal in sten z dvoslojno hitro sušečo visoko prilagodljivo tekočo membrano kot npr. Mapei Mapelastic Aquadefense, v vogalih je pod membrano samolepilni tesnilni robni trak na osnovi butilne gume, na nosilcu iz sintetičnega filca kot npr. Mapei Mapeband SA, hidroizolacija je vodotesno priključena na odtočni element tuša, deb. 0,20 cm. Stene v območju tuša do višine 215cm</t>
  </si>
  <si>
    <t>0.</t>
  </si>
  <si>
    <t>Pripravljalna in zaključna dela</t>
  </si>
  <si>
    <t>Zunanja ureditev in oprema</t>
  </si>
  <si>
    <t xml:space="preserve"> - finalni tlak: lesene deske na podkonstrukciji, material po izboru projektanta, vakuumsko impregnirano, deb. 2,5 cm</t>
  </si>
  <si>
    <t>Klopice širine 40 cm</t>
  </si>
  <si>
    <t xml:space="preserve"> - finalna obloga: lesene deske, material po izboru projektanta, vakuumsko impregnirano, deb. 2,5 cm</t>
  </si>
  <si>
    <t xml:space="preserve"> - aluminijasta podkonstrukcija</t>
  </si>
  <si>
    <t xml:space="preserve"> - korita </t>
  </si>
  <si>
    <t>Dobava, montaža in demontaža dvostranskega opaža sten korita.</t>
  </si>
  <si>
    <t>Dobava, izdelava in montaža svetlobnikov, vgrajenih v strešno ploščo nad povezovalnim hodnikom (os A-B), kompletno z vsem okvirjem, tesnitvijo, izvedbo hidroizolacije strehe zaključene na okvir svetlobnika, z upoštevanjem vsega dela in materiala. Svetlobnik okrogle oblike, dimenzije fi120 cm - izveden po zahtevah projektanta arhitekture!
Toplotnoizolativno steklo, zaščiteno pred padcem čez kupolo. Ur min. 1,4 W/m2K ali bolje, kot npr. ESSERTEC ali podobno, vključno z zaščito pred poletnim segrevanjem (npr. polprepustna folija).</t>
  </si>
  <si>
    <t>Dobava in montaža ogledal v igralnice, lepljena na steno. V ceni potrebno upoštevati ves sidrni material. Ogledala dim.:</t>
  </si>
  <si>
    <t xml:space="preserve"> - 150/115 cm</t>
  </si>
  <si>
    <t xml:space="preserve"> - 50/430 cm</t>
  </si>
  <si>
    <t xml:space="preserve"> - fi65 cm</t>
  </si>
  <si>
    <t xml:space="preserve"> *OPOMBA: vse obdelave morajo biti izvedeno skladno s pogoji za gradnjo vrtcev!</t>
  </si>
  <si>
    <t xml:space="preserve">Konstrukcija - les KVH (GL24h), v vidni kvaliteti, impregniran in barvan v barvi po izboru arhitekta, vključno z vsem veznim in pritrdilnim materialom v pocinkani izvedbi po načrtu gradbenih konstrukcij. Sestavljen iz elementov:
 - stebri 10/32 cm, h=2,72 m
 - prečke 10/16-29 cm, l=2,35 m
 - nosilec 10/22 cm, l=19,50
 - nosilec 12/40 cm, l=7,2m
 *za pritrjevanje napušča je potrebno pregledati načrt GK. </t>
  </si>
  <si>
    <t>Maska previsnega dela in vertikale, r.š. 67 cm, izvedba po detajlu arhitekta.</t>
  </si>
  <si>
    <t xml:space="preserve">Dobava in montaža senčil nadstreška na vzhodni strani. Senčila montirana na spodnjo stran stekla. Dimenzija senčila 130/225cm, material in barva po izboru arhitekta. Upravljanje senčil na motorni pogon. </t>
  </si>
  <si>
    <t xml:space="preserve">X.           </t>
  </si>
  <si>
    <t>X.</t>
  </si>
  <si>
    <t>22.</t>
  </si>
  <si>
    <t>23.</t>
  </si>
  <si>
    <t>24.</t>
  </si>
  <si>
    <t>25.</t>
  </si>
  <si>
    <t>26.</t>
  </si>
  <si>
    <t>27.</t>
  </si>
  <si>
    <t>Izvajanje nadzora pri gradnji, za vse vrste del in za ves čas gradnje</t>
  </si>
  <si>
    <t>OK-21 - fiksno okno</t>
  </si>
  <si>
    <t xml:space="preserve"> - zidarska odprtina: 1,33 × 2,39 m</t>
  </si>
  <si>
    <t xml:space="preserve"> - debelina zidu: 0,23 m</t>
  </si>
  <si>
    <t xml:space="preserve"> - opis: V niši ob vhodnih vratih - vetrolov;
fiksna zasteklitev; Polzatemnitvene
rolo zavese primerne za uporabo v
vrtcu - ročni pogon.</t>
  </si>
  <si>
    <t>m.</t>
  </si>
  <si>
    <t>OK-OBST-0 - okno</t>
  </si>
  <si>
    <t xml:space="preserve"> - zidarska odprtina: 1,12-0,69 × 1,37 m</t>
  </si>
  <si>
    <t xml:space="preserve"> - debelina zidu: 0,36 m</t>
  </si>
  <si>
    <t xml:space="preserve"> - smer odpiranja: zgornji del krilno in ventus, spodnji del fiksno</t>
  </si>
  <si>
    <t xml:space="preserve"> - opis: Zamenjava obstoječega okna na
obstječemu objektu; točne dimenzije
izmeriti na gradbišču po odstranitvi
obstoječega okna; spodnji del okna
fiksen;</t>
  </si>
  <si>
    <t>Dobava materiala in izdelava ojačitev za vrata v mavčnokartonski steni, kompletno z vsem delom in pritrdilnim materialom. Upoštevati ojačitve z UA profili!</t>
  </si>
  <si>
    <t>Doplačilo za nadomestitev MK plošč s ploščo OSB3, deb. 12mm v območju montaže raznih elementov na steno. Vgradi se en sloj.</t>
  </si>
  <si>
    <t>• Drevesa in grmovnice sadimo v sadilne luknje. Te so globoke vsaj toliko kot koreninska gruda ter vsaj 1,5 x širše od grude. Luknje lahko polovično napolnimo z živico, ki smo jo pred tem odstranili, delno pa s humusom. 
• Po sajenju sadiko drevesa zalijemo z 20-30 l vode ter kasneje po potrebi glede na sušo, predvsem v prvih dveh vegetacijskih dobah – vraščanje. 
• Sadikam dreves je potrebno dati oporo z dvema koloma višine 20cm nižje od spodnje veje. Kole se vdela v zemljo 30cm globoko, tako da ne poškodujemo korenin ali koreninske grude.
• Drevesa vsaj 3x presajena, velikost minimalno 300 cm</t>
  </si>
  <si>
    <t xml:space="preserve"> - inštalacijska ravnina: lesena podkonstrukcija, deb. 20 cm in 8 cm</t>
  </si>
  <si>
    <t>Izdelava načrta  organizacije gradbišča ter organizacija gradbišća v skladu z načrtom, z vsemi potrebnimi deli, materiali, začasnimi instalacijami, transportnimi potmi, sredstvi za manipulacijo po gradbišču, skladišči, pisarnami, zaščitnimi ograjami, izvedbo vseh začasnih instalacijskih priključkov, plačilom stroškov priključkov itd., za ves čas gradnje.
Upoštevati zaščito prostorov (varnost, ogrevanje...) v obstoječem vrtcu, ki bo med gradnjo deloval (stik na mestu prehoda med starim in novim vrtcem).</t>
  </si>
  <si>
    <t>Izdelava PID dokumentacije vseh sestavin, ki do del PZI dokumentacije.</t>
  </si>
  <si>
    <t>Kolesarska stojala, npr. Ziegler model Zagreb, vključujoč dobavo, temeljenje in montažo</t>
  </si>
  <si>
    <t>28.</t>
  </si>
  <si>
    <t>Dobava in montaža prometnih in drugih tabel (PM za invalide ipd.). Montaža na obstoječi objekt.</t>
  </si>
  <si>
    <t xml:space="preserve"> - HI sloj: koreninsko odporna membrana iz FPO – za obtežene strehe: npr. Sika SarnafilTS 66-18</t>
  </si>
  <si>
    <t>Podana količina v m2! Upoštevati je potrebno vse preklope po zahtevah proizvajalca posameznega materiala in zaključek slojev na prehode skozi streho ter tipske prelive.</t>
  </si>
  <si>
    <t>OM3dv0d3!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</si>
</sst>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_);_(&quot;$&quot;* \(#,##0\);_(&quot;$&quot;* &quot;-&quot;_);_(@_)"/>
    <numFmt numFmtId="165" formatCode="_(&quot;$&quot;* #,##0.00_);_(&quot;$&quot;* \(#,##0.00\);_(&quot;$&quot;* &quot;-&quot;??_);_(@_)"/>
    <numFmt numFmtId="166" formatCode="#,##0.00\ &quot;SIT&quot;;\-#,##0.00\ &quot;SIT&quot;"/>
    <numFmt numFmtId="167" formatCode="_ * #,##0.00_-\ _S_L_T_ ;_ * #,##0.00\-\ _S_L_T_ ;_ * &quot;-&quot;??_-\ _S_L_T_ ;_ @_ "/>
    <numFmt numFmtId="168" formatCode="#,##0.00\ [$€-40B]"/>
    <numFmt numFmtId="169" formatCode="#,##0.00\ &quot;€&quot;"/>
  </numFmts>
  <fonts count="73" x14ac:knownFonts="1">
    <font>
      <sz val="10"/>
      <name val="Arial CE"/>
      <charset val="238"/>
    </font>
    <font>
      <sz val="10"/>
      <color theme="1"/>
      <name val="Arial"/>
      <family val="2"/>
      <charset val="238"/>
    </font>
    <font>
      <sz val="10"/>
      <color theme="1"/>
      <name val="Arial"/>
      <family val="2"/>
      <charset val="238"/>
    </font>
    <font>
      <sz val="10"/>
      <color theme="1"/>
      <name val="Arial"/>
      <family val="2"/>
      <charset val="238"/>
    </font>
    <font>
      <sz val="10"/>
      <name val="Arial CE"/>
      <charset val="238"/>
    </font>
    <font>
      <sz val="8"/>
      <name val="Arial CE"/>
      <charset val="238"/>
    </font>
    <font>
      <sz val="10"/>
      <name val="Arial"/>
      <family val="2"/>
      <charset val="238"/>
    </font>
    <font>
      <b/>
      <sz val="10"/>
      <name val="Arial CE"/>
      <family val="2"/>
      <charset val="238"/>
    </font>
    <font>
      <sz val="10"/>
      <name val="Arial CE"/>
      <family val="2"/>
      <charset val="238"/>
    </font>
    <font>
      <b/>
      <sz val="18"/>
      <name val="Arial CE"/>
      <family val="2"/>
      <charset val="238"/>
    </font>
    <font>
      <b/>
      <sz val="10"/>
      <name val="Arial CE"/>
      <charset val="238"/>
    </font>
    <font>
      <b/>
      <sz val="10"/>
      <color indexed="10"/>
      <name val="Arial CE"/>
      <charset val="238"/>
    </font>
    <font>
      <sz val="10"/>
      <name val="Arial"/>
      <family val="2"/>
      <charset val="238"/>
    </font>
    <font>
      <sz val="10"/>
      <name val="Arial CE"/>
      <charset val="238"/>
    </font>
    <font>
      <b/>
      <u/>
      <sz val="14"/>
      <name val="Arial CE"/>
      <family val="2"/>
      <charset val="238"/>
    </font>
    <font>
      <b/>
      <sz val="10"/>
      <color indexed="10"/>
      <name val="Arial CE"/>
      <family val="2"/>
      <charset val="238"/>
    </font>
    <font>
      <b/>
      <sz val="10"/>
      <name val="Arial"/>
      <family val="2"/>
      <charset val="238"/>
    </font>
    <font>
      <sz val="10"/>
      <name val="Arial"/>
      <family val="2"/>
    </font>
    <font>
      <sz val="8"/>
      <name val="Arial"/>
      <family val="2"/>
      <charset val="238"/>
    </font>
    <font>
      <sz val="11"/>
      <color indexed="8"/>
      <name val="Calibri"/>
      <family val="2"/>
      <charset val="238"/>
    </font>
    <font>
      <b/>
      <sz val="10"/>
      <color indexed="8"/>
      <name val="Arial"/>
      <family val="2"/>
      <charset val="238"/>
    </font>
    <font>
      <b/>
      <sz val="10"/>
      <name val="BankGothic Lt BT"/>
      <family val="2"/>
    </font>
    <font>
      <b/>
      <u/>
      <sz val="10"/>
      <name val="Arial CE"/>
      <charset val="238"/>
    </font>
    <font>
      <sz val="10"/>
      <name val="Helv"/>
    </font>
    <font>
      <sz val="10"/>
      <color indexed="8"/>
      <name val="Arial"/>
      <family val="2"/>
      <charset val="238"/>
    </font>
    <font>
      <u/>
      <sz val="10"/>
      <name val="Arial CE"/>
      <family val="2"/>
      <charset val="238"/>
    </font>
    <font>
      <i/>
      <sz val="10"/>
      <name val="Arial"/>
      <family val="2"/>
      <charset val="238"/>
    </font>
    <font>
      <b/>
      <sz val="10"/>
      <name val="Arial"/>
      <family val="2"/>
    </font>
    <font>
      <b/>
      <sz val="16"/>
      <name val="Arial CE"/>
      <family val="2"/>
      <charset val="238"/>
    </font>
    <font>
      <sz val="9"/>
      <name val="Arial CE"/>
      <charset val="238"/>
    </font>
    <font>
      <b/>
      <i/>
      <sz val="10"/>
      <name val="Arial"/>
      <family val="2"/>
      <charset val="238"/>
    </font>
    <font>
      <i/>
      <sz val="10"/>
      <name val="Arial CE"/>
      <charset val="238"/>
    </font>
    <font>
      <b/>
      <i/>
      <sz val="10"/>
      <name val="Arial"/>
      <family val="2"/>
    </font>
    <font>
      <i/>
      <sz val="8"/>
      <name val="Arial"/>
      <family val="2"/>
      <charset val="238"/>
    </font>
    <font>
      <b/>
      <sz val="11"/>
      <name val="Arial"/>
      <family val="2"/>
      <charset val="238"/>
    </font>
    <font>
      <b/>
      <u/>
      <sz val="11"/>
      <name val="Arial CE"/>
      <charset val="238"/>
    </font>
    <font>
      <b/>
      <sz val="9"/>
      <name val="Arial"/>
      <family val="2"/>
      <charset val="238"/>
    </font>
    <font>
      <b/>
      <sz val="10"/>
      <color indexed="10"/>
      <name val="Arial"/>
      <family val="2"/>
      <charset val="238"/>
    </font>
    <font>
      <b/>
      <sz val="11"/>
      <name val="Arial CE"/>
      <charset val="238"/>
    </font>
    <font>
      <i/>
      <sz val="9"/>
      <name val="Arial"/>
      <family val="2"/>
    </font>
    <font>
      <b/>
      <sz val="10"/>
      <name val="BankGothic Lt BT"/>
      <family val="2"/>
      <charset val="238"/>
    </font>
    <font>
      <sz val="10"/>
      <color rgb="FFFF0000"/>
      <name val="Arial CE"/>
      <family val="2"/>
      <charset val="238"/>
    </font>
    <font>
      <sz val="10"/>
      <color theme="1"/>
      <name val="Arial"/>
      <family val="2"/>
      <charset val="238"/>
    </font>
    <font>
      <b/>
      <sz val="10"/>
      <color theme="1"/>
      <name val="Arial"/>
      <family val="2"/>
      <charset val="238"/>
    </font>
    <font>
      <sz val="10"/>
      <color theme="1"/>
      <name val="Calibri"/>
      <family val="2"/>
      <charset val="238"/>
      <scheme val="minor"/>
    </font>
    <font>
      <sz val="10"/>
      <color rgb="FFFF0000"/>
      <name val="Arial"/>
      <family val="2"/>
    </font>
    <font>
      <sz val="10"/>
      <color theme="3"/>
      <name val="Arial CE"/>
      <family val="2"/>
      <charset val="238"/>
    </font>
    <font>
      <b/>
      <sz val="10"/>
      <color rgb="FF00B050"/>
      <name val="Arial CE"/>
      <charset val="238"/>
    </font>
    <font>
      <b/>
      <sz val="10"/>
      <color theme="1"/>
      <name val="Arial"/>
      <family val="2"/>
    </font>
    <font>
      <sz val="10"/>
      <color theme="1"/>
      <name val="Arial"/>
      <family val="2"/>
    </font>
    <font>
      <b/>
      <sz val="10"/>
      <color rgb="FFFF0000"/>
      <name val="Arial"/>
      <family val="2"/>
    </font>
    <font>
      <b/>
      <sz val="10"/>
      <color rgb="FF00B050"/>
      <name val="Arial"/>
      <family val="2"/>
      <charset val="238"/>
    </font>
    <font>
      <sz val="10"/>
      <color rgb="FFFF0000"/>
      <name val="Arial"/>
      <family val="2"/>
      <charset val="238"/>
    </font>
    <font>
      <sz val="10"/>
      <color rgb="FF0070C0"/>
      <name val="Arial"/>
      <family val="2"/>
      <charset val="238"/>
    </font>
    <font>
      <sz val="8"/>
      <color rgb="FF0070C0"/>
      <name val="Arial"/>
      <family val="2"/>
      <charset val="238"/>
    </font>
    <font>
      <sz val="10"/>
      <color rgb="FF0070C0"/>
      <name val="Arial CE"/>
      <family val="2"/>
      <charset val="238"/>
    </font>
    <font>
      <b/>
      <u/>
      <sz val="10"/>
      <color theme="1"/>
      <name val="Arial CE"/>
      <charset val="238"/>
    </font>
    <font>
      <b/>
      <sz val="11"/>
      <color rgb="FFFF0000"/>
      <name val="Arial"/>
      <family val="2"/>
      <charset val="238"/>
    </font>
    <font>
      <sz val="10"/>
      <color rgb="FF00B0F0"/>
      <name val="Arial"/>
      <family val="2"/>
    </font>
    <font>
      <b/>
      <sz val="10"/>
      <color rgb="FF00B0F0"/>
      <name val="Arial"/>
      <family val="2"/>
    </font>
    <font>
      <i/>
      <sz val="9"/>
      <color theme="1"/>
      <name val="Arial"/>
      <family val="2"/>
    </font>
    <font>
      <i/>
      <sz val="8"/>
      <color theme="1"/>
      <name val="Arial"/>
      <family val="2"/>
    </font>
    <font>
      <sz val="8"/>
      <name val="Arial"/>
      <family val="2"/>
    </font>
    <font>
      <sz val="10"/>
      <color theme="1"/>
      <name val="Arial CE"/>
      <charset val="238"/>
    </font>
    <font>
      <sz val="10"/>
      <color rgb="FF000000"/>
      <name val="Arial"/>
      <family val="2"/>
    </font>
    <font>
      <sz val="11"/>
      <name val="Calibri"/>
      <family val="2"/>
    </font>
    <font>
      <i/>
      <sz val="10"/>
      <color indexed="8"/>
      <name val="Arial"/>
      <family val="2"/>
    </font>
    <font>
      <sz val="9"/>
      <name val="Arial CE"/>
      <family val="2"/>
      <charset val="238"/>
    </font>
    <font>
      <sz val="10"/>
      <name val="BankGothic Lt BT"/>
      <family val="2"/>
      <charset val="238"/>
    </font>
    <font>
      <u/>
      <sz val="10"/>
      <name val="Arial"/>
      <family val="2"/>
      <charset val="238"/>
    </font>
    <font>
      <i/>
      <sz val="10"/>
      <name val="Arial"/>
      <family val="2"/>
    </font>
    <font>
      <b/>
      <sz val="10"/>
      <color rgb="FF000000"/>
      <name val="Arial"/>
      <family val="2"/>
    </font>
    <font>
      <sz val="10"/>
      <color rgb="FFA6A6A6"/>
      <name val="Arial"/>
      <family val="2"/>
    </font>
  </fonts>
  <fills count="9">
    <fill>
      <patternFill patternType="none"/>
    </fill>
    <fill>
      <patternFill patternType="gray125"/>
    </fill>
    <fill>
      <patternFill patternType="solid">
        <fgColor indexed="22"/>
        <bgColor indexed="64"/>
      </patternFill>
    </fill>
    <fill>
      <patternFill patternType="solid">
        <fgColor rgb="FF92D050"/>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18">
    <border>
      <left/>
      <right/>
      <top/>
      <bottom/>
      <diagonal/>
    </border>
    <border>
      <left/>
      <right/>
      <top/>
      <bottom style="thin">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1">
    <xf numFmtId="0" fontId="0" fillId="0" borderId="0"/>
    <xf numFmtId="164" fontId="17" fillId="0" borderId="0" applyFont="0" applyFill="0" applyBorder="0" applyAlignment="0" applyProtection="0"/>
    <xf numFmtId="165" fontId="17" fillId="0" borderId="0" applyFont="0" applyFill="0" applyBorder="0" applyAlignment="0" applyProtection="0"/>
    <xf numFmtId="0" fontId="12" fillId="0" borderId="0"/>
    <xf numFmtId="0" fontId="17" fillId="0" borderId="0"/>
    <xf numFmtId="0" fontId="6" fillId="0" borderId="0"/>
    <xf numFmtId="0" fontId="4" fillId="0" borderId="0"/>
    <xf numFmtId="0" fontId="6" fillId="0" borderId="0"/>
    <xf numFmtId="0" fontId="19" fillId="0" borderId="0"/>
    <xf numFmtId="0" fontId="6" fillId="0" borderId="0"/>
    <xf numFmtId="0" fontId="6" fillId="0" borderId="0"/>
    <xf numFmtId="0" fontId="19" fillId="0" borderId="0"/>
    <xf numFmtId="0" fontId="19" fillId="0" borderId="0"/>
    <xf numFmtId="2" fontId="13" fillId="0" borderId="0"/>
    <xf numFmtId="0" fontId="8" fillId="0" borderId="0"/>
    <xf numFmtId="0" fontId="23" fillId="0" borderId="0">
      <protection locked="0"/>
    </xf>
    <xf numFmtId="1" fontId="23" fillId="0" borderId="0"/>
    <xf numFmtId="167" fontId="6" fillId="0" borderId="0" applyFont="0" applyFill="0" applyBorder="0" applyAlignment="0" applyProtection="0"/>
    <xf numFmtId="0" fontId="13" fillId="0" borderId="0"/>
    <xf numFmtId="0" fontId="64" fillId="0" borderId="0"/>
    <xf numFmtId="0" fontId="6" fillId="0" borderId="0"/>
  </cellStyleXfs>
  <cellXfs count="845">
    <xf numFmtId="0" fontId="0" fillId="0" borderId="0" xfId="0"/>
    <xf numFmtId="0" fontId="7" fillId="0" borderId="0" xfId="7" quotePrefix="1" applyFont="1" applyBorder="1" applyAlignment="1">
      <alignment horizontal="left"/>
    </xf>
    <xf numFmtId="0" fontId="7" fillId="0" borderId="0" xfId="7" applyFont="1" applyBorder="1"/>
    <xf numFmtId="0" fontId="7" fillId="0" borderId="0" xfId="7" applyFont="1" applyBorder="1" applyAlignment="1">
      <alignment horizontal="left"/>
    </xf>
    <xf numFmtId="0" fontId="7" fillId="0" borderId="0" xfId="7" applyFont="1" applyBorder="1" applyAlignment="1">
      <alignment horizontal="right"/>
    </xf>
    <xf numFmtId="0" fontId="8" fillId="0" borderId="0" xfId="7" applyFont="1" applyBorder="1" applyAlignment="1">
      <alignment horizontal="right"/>
    </xf>
    <xf numFmtId="0" fontId="8" fillId="0" borderId="0" xfId="7" applyFont="1" applyBorder="1" applyAlignment="1"/>
    <xf numFmtId="0" fontId="8" fillId="0" borderId="0" xfId="7" applyFont="1"/>
    <xf numFmtId="0" fontId="8" fillId="0" borderId="0" xfId="7" quotePrefix="1" applyFont="1" applyBorder="1" applyAlignment="1">
      <alignment horizontal="left"/>
    </xf>
    <xf numFmtId="0" fontId="8" fillId="0" borderId="0" xfId="7" applyFont="1" applyBorder="1"/>
    <xf numFmtId="0" fontId="8" fillId="0" borderId="0" xfId="7" applyFont="1" applyBorder="1" applyAlignment="1">
      <alignment horizontal="left"/>
    </xf>
    <xf numFmtId="0" fontId="7" fillId="0" borderId="0" xfId="7" applyFont="1" applyBorder="1" applyAlignment="1">
      <alignment horizontal="center"/>
    </xf>
    <xf numFmtId="0" fontId="7" fillId="0" borderId="0" xfId="7" applyFont="1" applyBorder="1" applyAlignment="1"/>
    <xf numFmtId="0" fontId="7" fillId="0" borderId="0" xfId="7" applyFont="1"/>
    <xf numFmtId="0" fontId="8" fillId="0" borderId="1" xfId="7" quotePrefix="1" applyFont="1" applyBorder="1" applyAlignment="1">
      <alignment horizontal="left"/>
    </xf>
    <xf numFmtId="0" fontId="8" fillId="0" borderId="1" xfId="7" applyFont="1" applyBorder="1"/>
    <xf numFmtId="0" fontId="8" fillId="0" borderId="1" xfId="7" applyFont="1" applyBorder="1" applyAlignment="1">
      <alignment horizontal="left"/>
    </xf>
    <xf numFmtId="0" fontId="8" fillId="0" borderId="1" xfId="7" applyFont="1" applyBorder="1" applyAlignment="1">
      <alignment horizontal="right"/>
    </xf>
    <xf numFmtId="0" fontId="9" fillId="0" borderId="0" xfId="7" applyFont="1" applyBorder="1" applyAlignment="1">
      <alignment horizontal="center"/>
    </xf>
    <xf numFmtId="0" fontId="7" fillId="0" borderId="0" xfId="7" quotePrefix="1" applyFont="1" applyAlignment="1">
      <alignment horizontal="left"/>
    </xf>
    <xf numFmtId="0" fontId="7" fillId="0" borderId="0" xfId="7" applyFont="1" applyAlignment="1">
      <alignment horizontal="left"/>
    </xf>
    <xf numFmtId="0" fontId="7" fillId="0" borderId="0" xfId="7" applyFont="1" applyAlignment="1">
      <alignment horizontal="right"/>
    </xf>
    <xf numFmtId="0" fontId="7" fillId="0" borderId="0" xfId="7" applyFont="1" applyAlignment="1">
      <alignment horizontal="center"/>
    </xf>
    <xf numFmtId="0" fontId="8" fillId="0" borderId="0" xfId="7" applyFont="1" applyAlignment="1"/>
    <xf numFmtId="0" fontId="8" fillId="0" borderId="0" xfId="7" applyFont="1" applyAlignment="1">
      <alignment horizontal="right"/>
    </xf>
    <xf numFmtId="166" fontId="8" fillId="0" borderId="0" xfId="7" applyNumberFormat="1" applyFont="1" applyBorder="1" applyAlignment="1">
      <alignment horizontal="right" vertical="center"/>
    </xf>
    <xf numFmtId="0" fontId="8" fillId="0" borderId="0" xfId="7" applyFont="1" applyAlignment="1">
      <alignment horizontal="left"/>
    </xf>
    <xf numFmtId="0" fontId="8" fillId="0" borderId="0" xfId="7" applyFont="1" applyAlignment="1">
      <alignment horizontal="center"/>
    </xf>
    <xf numFmtId="0" fontId="8" fillId="0" borderId="1" xfId="7" applyFont="1" applyBorder="1" applyAlignment="1">
      <alignment horizontal="center" vertical="top"/>
    </xf>
    <xf numFmtId="0" fontId="8" fillId="0" borderId="1" xfId="7" applyFont="1" applyBorder="1" applyAlignment="1">
      <alignment horizontal="justify" vertical="top" wrapText="1"/>
    </xf>
    <xf numFmtId="0" fontId="8" fillId="0" borderId="1" xfId="7" applyFont="1" applyBorder="1" applyAlignment="1">
      <alignment horizontal="justify" vertical="top"/>
    </xf>
    <xf numFmtId="4" fontId="8" fillId="0" borderId="0" xfId="7" applyNumberFormat="1" applyFont="1" applyBorder="1" applyAlignment="1">
      <alignment horizontal="right"/>
    </xf>
    <xf numFmtId="0" fontId="8" fillId="0" borderId="0" xfId="7" quotePrefix="1" applyFont="1" applyAlignment="1">
      <alignment horizontal="left"/>
    </xf>
    <xf numFmtId="4" fontId="8" fillId="0" borderId="1" xfId="7" applyNumberFormat="1" applyFont="1" applyBorder="1" applyAlignment="1">
      <alignment horizontal="right"/>
    </xf>
    <xf numFmtId="0" fontId="8" fillId="0" borderId="0" xfId="7" applyFont="1" applyBorder="1" applyAlignment="1">
      <alignment horizontal="center" vertical="top"/>
    </xf>
    <xf numFmtId="0" fontId="8" fillId="0" borderId="0" xfId="7" applyFont="1" applyBorder="1" applyAlignment="1">
      <alignment horizontal="justify" vertical="top" wrapText="1"/>
    </xf>
    <xf numFmtId="0" fontId="8" fillId="0" borderId="0" xfId="7" applyFont="1" applyBorder="1" applyAlignment="1">
      <alignment horizontal="justify" vertical="top"/>
    </xf>
    <xf numFmtId="0" fontId="7" fillId="0" borderId="2" xfId="7" quotePrefix="1" applyFont="1" applyBorder="1" applyAlignment="1">
      <alignment horizontal="left"/>
    </xf>
    <xf numFmtId="0" fontId="7" fillId="0" borderId="2" xfId="7" applyFont="1" applyBorder="1"/>
    <xf numFmtId="0" fontId="7" fillId="0" borderId="2" xfId="7" applyFont="1" applyBorder="1" applyAlignment="1">
      <alignment horizontal="center"/>
    </xf>
    <xf numFmtId="0" fontId="7" fillId="0" borderId="2" xfId="7" applyFont="1" applyBorder="1" applyAlignment="1">
      <alignment horizontal="right"/>
    </xf>
    <xf numFmtId="0" fontId="6" fillId="0" borderId="0" xfId="7" applyFont="1"/>
    <xf numFmtId="49" fontId="8" fillId="0" borderId="0" xfId="7" applyNumberFormat="1" applyFont="1" applyBorder="1" applyAlignment="1">
      <alignment horizontal="left" vertical="top" wrapText="1"/>
    </xf>
    <xf numFmtId="0" fontId="8" fillId="0" borderId="0" xfId="7" applyFont="1" applyAlignment="1">
      <alignment vertical="center"/>
    </xf>
    <xf numFmtId="49" fontId="8" fillId="0" borderId="0" xfId="7" quotePrefix="1" applyNumberFormat="1" applyFont="1" applyBorder="1" applyAlignment="1">
      <alignment horizontal="left" vertical="top" wrapText="1"/>
    </xf>
    <xf numFmtId="0" fontId="8" fillId="0" borderId="0" xfId="7" applyFont="1" applyAlignment="1">
      <alignment horizontal="left" vertical="top"/>
    </xf>
    <xf numFmtId="4" fontId="8" fillId="0" borderId="0" xfId="7" applyNumberFormat="1" applyFont="1" applyAlignment="1">
      <alignment horizontal="right"/>
    </xf>
    <xf numFmtId="4" fontId="8" fillId="0" borderId="0" xfId="7" applyNumberFormat="1" applyFont="1"/>
    <xf numFmtId="0" fontId="8" fillId="0" borderId="0" xfId="7" applyFont="1" applyAlignment="1">
      <alignment horizontal="justify" vertical="top" wrapText="1"/>
    </xf>
    <xf numFmtId="0" fontId="8" fillId="0" borderId="2" xfId="7" applyFont="1" applyBorder="1" applyAlignment="1">
      <alignment horizontal="left"/>
    </xf>
    <xf numFmtId="4" fontId="8" fillId="0" borderId="2" xfId="7" applyNumberFormat="1" applyFont="1" applyBorder="1" applyAlignment="1">
      <alignment horizontal="right"/>
    </xf>
    <xf numFmtId="4" fontId="8" fillId="0" borderId="0" xfId="7" applyNumberFormat="1" applyFont="1" applyBorder="1" applyAlignment="1"/>
    <xf numFmtId="0" fontId="10" fillId="0" borderId="0" xfId="7" applyFont="1"/>
    <xf numFmtId="0" fontId="10" fillId="0" borderId="0" xfId="7" applyFont="1" applyAlignment="1">
      <alignment horizontal="left"/>
    </xf>
    <xf numFmtId="49" fontId="8" fillId="0" borderId="0" xfId="7" quotePrefix="1" applyNumberFormat="1" applyFont="1" applyAlignment="1">
      <alignment horizontal="left" vertical="top" wrapText="1"/>
    </xf>
    <xf numFmtId="4" fontId="10" fillId="0" borderId="0" xfId="7" applyNumberFormat="1" applyFont="1" applyAlignment="1">
      <alignment horizontal="right"/>
    </xf>
    <xf numFmtId="4" fontId="8" fillId="0" borderId="0" xfId="7" applyNumberFormat="1" applyFont="1" applyFill="1" applyAlignment="1">
      <alignment horizontal="right"/>
    </xf>
    <xf numFmtId="0" fontId="8" fillId="0" borderId="0" xfId="7" applyFont="1" applyFill="1" applyAlignment="1">
      <alignment horizontal="left" vertical="top"/>
    </xf>
    <xf numFmtId="49" fontId="8" fillId="0" borderId="0" xfId="7" applyNumberFormat="1" applyFont="1" applyFill="1" applyBorder="1" applyAlignment="1">
      <alignment horizontal="left" vertical="top" wrapText="1"/>
    </xf>
    <xf numFmtId="0" fontId="8" fillId="0" borderId="0" xfId="7" quotePrefix="1" applyFont="1" applyFill="1" applyAlignment="1">
      <alignment horizontal="left"/>
    </xf>
    <xf numFmtId="0" fontId="8" fillId="0" borderId="0" xfId="7" applyFont="1" applyFill="1" applyAlignment="1">
      <alignment vertical="center"/>
    </xf>
    <xf numFmtId="0" fontId="8" fillId="0" borderId="0" xfId="7" applyFont="1" applyFill="1"/>
    <xf numFmtId="0" fontId="8" fillId="0" borderId="0" xfId="7" applyFont="1" applyFill="1" applyAlignment="1">
      <alignment horizontal="center"/>
    </xf>
    <xf numFmtId="4" fontId="8" fillId="0" borderId="0" xfId="7" applyNumberFormat="1" applyFont="1" applyBorder="1" applyAlignment="1">
      <alignment horizontal="center"/>
    </xf>
    <xf numFmtId="0" fontId="8" fillId="0" borderId="0" xfId="7" applyFont="1" applyFill="1" applyAlignment="1">
      <alignment horizontal="left"/>
    </xf>
    <xf numFmtId="0" fontId="8" fillId="0" borderId="0" xfId="7" applyFont="1" applyFill="1" applyAlignment="1"/>
    <xf numFmtId="4" fontId="8" fillId="0" borderId="0" xfId="7" applyNumberFormat="1" applyFont="1" applyAlignment="1"/>
    <xf numFmtId="4" fontId="8" fillId="0" borderId="0" xfId="7" applyNumberFormat="1" applyFont="1" applyFill="1" applyBorder="1" applyAlignment="1">
      <alignment horizontal="right"/>
    </xf>
    <xf numFmtId="0" fontId="10" fillId="0" borderId="0" xfId="7" applyFont="1" applyFill="1" applyAlignment="1">
      <alignment horizontal="left"/>
    </xf>
    <xf numFmtId="0" fontId="10" fillId="0" borderId="0" xfId="7" applyFont="1" applyFill="1"/>
    <xf numFmtId="0" fontId="8" fillId="0" borderId="1" xfId="7" applyFont="1" applyFill="1" applyBorder="1" applyAlignment="1">
      <alignment horizontal="justify" vertical="top" wrapText="1"/>
    </xf>
    <xf numFmtId="0" fontId="8" fillId="0" borderId="1" xfId="7" applyFont="1" applyFill="1" applyBorder="1" applyAlignment="1">
      <alignment horizontal="left"/>
    </xf>
    <xf numFmtId="4" fontId="8" fillId="0" borderId="1" xfId="7" applyNumberFormat="1" applyFont="1" applyFill="1" applyBorder="1" applyAlignment="1">
      <alignment horizontal="right"/>
    </xf>
    <xf numFmtId="0" fontId="8" fillId="0" borderId="0" xfId="7" applyFont="1" applyFill="1" applyBorder="1"/>
    <xf numFmtId="0" fontId="8" fillId="0" borderId="0" xfId="7" applyFont="1" applyFill="1" applyAlignment="1">
      <alignment horizontal="justify" vertical="top" wrapText="1"/>
    </xf>
    <xf numFmtId="0" fontId="8" fillId="0" borderId="2" xfId="7" applyFont="1" applyFill="1" applyBorder="1" applyAlignment="1">
      <alignment horizontal="left"/>
    </xf>
    <xf numFmtId="4" fontId="8" fillId="0" borderId="2" xfId="7" applyNumberFormat="1" applyFont="1" applyFill="1" applyBorder="1" applyAlignment="1">
      <alignment horizontal="right"/>
    </xf>
    <xf numFmtId="0" fontId="6" fillId="0" borderId="0" xfId="7" applyFont="1" applyFill="1"/>
    <xf numFmtId="0" fontId="8" fillId="0" borderId="0" xfId="7" applyFont="1" applyFill="1" applyBorder="1" applyAlignment="1">
      <alignment horizontal="left"/>
    </xf>
    <xf numFmtId="0" fontId="10" fillId="0" borderId="0" xfId="7" applyFont="1" applyFill="1" applyAlignment="1">
      <alignment horizontal="left" vertical="top"/>
    </xf>
    <xf numFmtId="0" fontId="8" fillId="0" borderId="1" xfId="7" applyFont="1" applyFill="1" applyBorder="1" applyAlignment="1">
      <alignment horizontal="left" vertical="top"/>
    </xf>
    <xf numFmtId="0" fontId="8" fillId="0" borderId="2" xfId="7" applyFont="1" applyFill="1" applyBorder="1" applyAlignment="1">
      <alignment horizontal="left" vertical="top"/>
    </xf>
    <xf numFmtId="167" fontId="8" fillId="0" borderId="0" xfId="17" applyNumberFormat="1" applyFont="1" applyBorder="1" applyAlignment="1">
      <alignment horizontal="right"/>
    </xf>
    <xf numFmtId="0" fontId="14" fillId="0" borderId="0" xfId="7" applyFont="1"/>
    <xf numFmtId="4" fontId="7" fillId="0" borderId="0" xfId="7" applyNumberFormat="1" applyFont="1" applyAlignment="1"/>
    <xf numFmtId="4" fontId="8" fillId="0" borderId="0" xfId="7" applyNumberFormat="1" applyFont="1" applyFill="1" applyAlignment="1"/>
    <xf numFmtId="4" fontId="8" fillId="0" borderId="0" xfId="7" applyNumberFormat="1" applyFont="1" applyBorder="1"/>
    <xf numFmtId="4" fontId="8" fillId="0" borderId="0" xfId="7" applyNumberFormat="1" applyFont="1" applyBorder="1" applyAlignment="1">
      <alignment horizontal="right" vertical="center"/>
    </xf>
    <xf numFmtId="4" fontId="8" fillId="0" borderId="1" xfId="7" applyNumberFormat="1" applyFont="1" applyBorder="1" applyAlignment="1">
      <alignment horizontal="center"/>
    </xf>
    <xf numFmtId="4" fontId="10" fillId="0" borderId="0" xfId="7" applyNumberFormat="1" applyFont="1" applyFill="1" applyAlignment="1">
      <alignment horizontal="right"/>
    </xf>
    <xf numFmtId="4" fontId="7" fillId="0" borderId="0" xfId="7" applyNumberFormat="1" applyFont="1" applyBorder="1" applyAlignment="1">
      <alignment horizontal="center"/>
    </xf>
    <xf numFmtId="4" fontId="7" fillId="0" borderId="0" xfId="7" applyNumberFormat="1" applyFont="1" applyAlignment="1">
      <alignment horizontal="center"/>
    </xf>
    <xf numFmtId="0" fontId="4" fillId="0" borderId="0" xfId="7" quotePrefix="1" applyFont="1" applyBorder="1" applyAlignment="1">
      <alignment horizontal="left"/>
    </xf>
    <xf numFmtId="0" fontId="5" fillId="0" borderId="0" xfId="7" applyFont="1" applyBorder="1"/>
    <xf numFmtId="0" fontId="13" fillId="0" borderId="0" xfId="7" quotePrefix="1" applyFont="1" applyBorder="1" applyAlignment="1">
      <alignment horizontal="left"/>
    </xf>
    <xf numFmtId="4" fontId="15" fillId="0" borderId="0" xfId="7" applyNumberFormat="1" applyFont="1" applyAlignment="1">
      <alignment horizontal="right"/>
    </xf>
    <xf numFmtId="4" fontId="15" fillId="0" borderId="0" xfId="7" applyNumberFormat="1" applyFont="1" applyAlignment="1"/>
    <xf numFmtId="4" fontId="15" fillId="0" borderId="2" xfId="7" applyNumberFormat="1" applyFont="1" applyBorder="1" applyAlignment="1"/>
    <xf numFmtId="0" fontId="6" fillId="0" borderId="0" xfId="7" applyFill="1"/>
    <xf numFmtId="4" fontId="6" fillId="0" borderId="0" xfId="7" applyNumberFormat="1" applyFill="1"/>
    <xf numFmtId="0" fontId="8" fillId="0" borderId="0" xfId="7" applyFont="1" applyFill="1" applyAlignment="1">
      <alignment horizontal="left" vertical="top" wrapText="1"/>
    </xf>
    <xf numFmtId="4" fontId="12" fillId="0" borderId="0" xfId="7" applyNumberFormat="1" applyFont="1" applyFill="1" applyAlignment="1">
      <alignment horizontal="right"/>
    </xf>
    <xf numFmtId="0" fontId="12" fillId="0" borderId="0" xfId="7" applyFont="1" applyFill="1" applyAlignment="1"/>
    <xf numFmtId="0" fontId="12" fillId="0" borderId="0" xfId="7" applyFont="1" applyFill="1"/>
    <xf numFmtId="4" fontId="7" fillId="0" borderId="0" xfId="7" applyNumberFormat="1" applyFont="1" applyFill="1" applyBorder="1" applyAlignment="1">
      <alignment horizontal="center"/>
    </xf>
    <xf numFmtId="0" fontId="12" fillId="0" borderId="0" xfId="7" applyFont="1" applyFill="1" applyAlignment="1">
      <alignment vertical="center"/>
    </xf>
    <xf numFmtId="0" fontId="12" fillId="0" borderId="0" xfId="7" applyFont="1" applyFill="1" applyAlignment="1">
      <alignment horizontal="center"/>
    </xf>
    <xf numFmtId="0" fontId="12" fillId="0" borderId="0" xfId="7" applyFont="1" applyFill="1" applyAlignment="1">
      <alignment horizontal="left"/>
    </xf>
    <xf numFmtId="49" fontId="12" fillId="0" borderId="0" xfId="7" quotePrefix="1" applyNumberFormat="1" applyFont="1" applyFill="1" applyBorder="1" applyAlignment="1" applyProtection="1">
      <alignment horizontal="left" vertical="top" wrapText="1"/>
      <protection locked="0"/>
    </xf>
    <xf numFmtId="0" fontId="12" fillId="0" borderId="0" xfId="7" quotePrefix="1" applyFont="1" applyFill="1" applyAlignment="1"/>
    <xf numFmtId="4" fontId="8" fillId="0" borderId="2" xfId="7" applyNumberFormat="1" applyFont="1" applyFill="1" applyBorder="1" applyAlignment="1">
      <alignment horizontal="right" vertical="center"/>
    </xf>
    <xf numFmtId="0" fontId="12" fillId="0" borderId="0" xfId="7" applyFont="1" applyFill="1" applyAlignment="1">
      <alignment vertical="top"/>
    </xf>
    <xf numFmtId="0" fontId="16" fillId="0" borderId="0" xfId="7" applyFont="1" applyFill="1" applyAlignment="1">
      <alignment vertical="top"/>
    </xf>
    <xf numFmtId="0" fontId="16" fillId="0" borderId="0" xfId="7" quotePrefix="1" applyFont="1" applyFill="1" applyAlignment="1">
      <alignment vertical="top"/>
    </xf>
    <xf numFmtId="0" fontId="12" fillId="0" borderId="0" xfId="7" applyFont="1" applyFill="1" applyAlignment="1" applyProtection="1">
      <alignment vertical="top" wrapText="1"/>
      <protection locked="0"/>
    </xf>
    <xf numFmtId="0" fontId="16" fillId="0" borderId="0" xfId="7" applyFont="1" applyFill="1" applyAlignment="1" applyProtection="1">
      <alignment vertical="top" wrapText="1"/>
      <protection locked="0"/>
    </xf>
    <xf numFmtId="0" fontId="16" fillId="0" borderId="0" xfId="7" applyFont="1" applyFill="1" applyAlignment="1"/>
    <xf numFmtId="4" fontId="16" fillId="0" borderId="0" xfId="7" applyNumberFormat="1" applyFont="1" applyFill="1" applyAlignment="1">
      <alignment horizontal="right"/>
    </xf>
    <xf numFmtId="0" fontId="16" fillId="0" borderId="0" xfId="7" applyFont="1" applyFill="1"/>
    <xf numFmtId="4" fontId="12" fillId="0" borderId="0" xfId="7" applyNumberFormat="1" applyFont="1" applyFill="1" applyBorder="1" applyAlignment="1">
      <alignment horizontal="right"/>
    </xf>
    <xf numFmtId="0" fontId="12" fillId="0" borderId="0" xfId="7" applyFont="1" applyFill="1" applyBorder="1"/>
    <xf numFmtId="4" fontId="12" fillId="0" borderId="0" xfId="7" applyNumberFormat="1" applyFont="1" applyFill="1"/>
    <xf numFmtId="0" fontId="12" fillId="0" borderId="1" xfId="7" applyFont="1" applyFill="1" applyBorder="1" applyAlignment="1" applyProtection="1">
      <alignment horizontal="justify" vertical="top" wrapText="1"/>
      <protection locked="0"/>
    </xf>
    <xf numFmtId="0" fontId="12" fillId="0" borderId="1" xfId="7" applyFont="1" applyFill="1" applyBorder="1" applyAlignment="1"/>
    <xf numFmtId="0" fontId="12" fillId="0" borderId="2" xfId="7" applyFont="1" applyFill="1" applyBorder="1" applyAlignment="1">
      <alignment vertical="top"/>
    </xf>
    <xf numFmtId="0" fontId="12" fillId="0" borderId="2" xfId="7" quotePrefix="1" applyFont="1" applyFill="1" applyBorder="1" applyAlignment="1" applyProtection="1">
      <alignment horizontal="left" vertical="top" wrapText="1"/>
      <protection locked="0"/>
    </xf>
    <xf numFmtId="0" fontId="12" fillId="0" borderId="2" xfId="7" applyFont="1" applyFill="1" applyBorder="1" applyAlignment="1"/>
    <xf numFmtId="4" fontId="12" fillId="0" borderId="2" xfId="7" applyNumberFormat="1" applyFont="1" applyFill="1" applyBorder="1" applyAlignment="1">
      <alignment horizontal="right"/>
    </xf>
    <xf numFmtId="4" fontId="12" fillId="0" borderId="2" xfId="7" applyNumberFormat="1" applyFont="1" applyFill="1" applyBorder="1" applyAlignment="1">
      <alignment horizontal="right" vertical="center"/>
    </xf>
    <xf numFmtId="0" fontId="10" fillId="0" borderId="0" xfId="7" applyFont="1" applyFill="1" applyAlignment="1">
      <alignment horizontal="left" vertical="top" wrapText="1"/>
    </xf>
    <xf numFmtId="0" fontId="8" fillId="0" borderId="0" xfId="7" applyFont="1" applyFill="1" applyBorder="1" applyAlignment="1">
      <alignment horizontal="left" vertical="top" wrapText="1"/>
    </xf>
    <xf numFmtId="0" fontId="16" fillId="0" borderId="0" xfId="7" applyFont="1" applyFill="1" applyAlignment="1">
      <alignment vertical="top" wrapText="1"/>
    </xf>
    <xf numFmtId="0" fontId="16" fillId="0" borderId="0" xfId="7" applyFont="1" applyFill="1" applyAlignment="1">
      <alignment horizontal="left"/>
    </xf>
    <xf numFmtId="0" fontId="12" fillId="0" borderId="1" xfId="7" applyFont="1" applyFill="1" applyBorder="1" applyAlignment="1">
      <alignment horizontal="left"/>
    </xf>
    <xf numFmtId="0" fontId="12" fillId="0" borderId="2" xfId="7" applyFont="1" applyFill="1" applyBorder="1" applyAlignment="1">
      <alignment horizontal="left"/>
    </xf>
    <xf numFmtId="4" fontId="10" fillId="0" borderId="0" xfId="7" applyNumberFormat="1" applyFont="1" applyFill="1" applyAlignment="1"/>
    <xf numFmtId="4" fontId="8" fillId="0" borderId="1" xfId="7" applyNumberFormat="1" applyFont="1" applyFill="1" applyBorder="1" applyAlignment="1"/>
    <xf numFmtId="0" fontId="12" fillId="0" borderId="0" xfId="7" applyFont="1" applyFill="1" applyAlignment="1">
      <alignment horizontal="justify" vertical="top" wrapText="1"/>
    </xf>
    <xf numFmtId="0" fontId="12" fillId="0" borderId="0" xfId="7" applyFont="1" applyFill="1" applyBorder="1" applyAlignment="1">
      <alignment horizontal="left"/>
    </xf>
    <xf numFmtId="49" fontId="8" fillId="0" borderId="0" xfId="7" applyNumberFormat="1" applyFont="1" applyFill="1" applyAlignment="1">
      <alignment horizontal="justify" vertical="top" wrapText="1"/>
    </xf>
    <xf numFmtId="0" fontId="8" fillId="0" borderId="2" xfId="7" quotePrefix="1" applyFont="1" applyFill="1" applyBorder="1" applyAlignment="1">
      <alignment horizontal="left"/>
    </xf>
    <xf numFmtId="0" fontId="4" fillId="0" borderId="0" xfId="7" applyFont="1"/>
    <xf numFmtId="0" fontId="4" fillId="0" borderId="0" xfId="7" applyFont="1" applyFill="1" applyBorder="1"/>
    <xf numFmtId="0" fontId="10" fillId="0" borderId="0" xfId="7" applyFont="1" applyAlignment="1">
      <alignment vertical="top"/>
    </xf>
    <xf numFmtId="0" fontId="10" fillId="0" borderId="0" xfId="7" quotePrefix="1" applyFont="1" applyAlignment="1">
      <alignment horizontal="left" vertical="top"/>
    </xf>
    <xf numFmtId="0" fontId="16" fillId="0" borderId="0" xfId="7" applyFont="1" applyFill="1" applyAlignment="1">
      <alignment horizontal="left" vertical="top"/>
    </xf>
    <xf numFmtId="0" fontId="12" fillId="0" borderId="0" xfId="7" applyFont="1" applyFill="1" applyAlignment="1">
      <alignment horizontal="left" vertical="top"/>
    </xf>
    <xf numFmtId="0" fontId="12" fillId="0" borderId="0" xfId="7" applyFont="1" applyFill="1" applyBorder="1" applyAlignment="1" applyProtection="1">
      <alignment horizontal="justify" vertical="top" wrapText="1"/>
      <protection locked="0"/>
    </xf>
    <xf numFmtId="0" fontId="12" fillId="0" borderId="0" xfId="7" applyFont="1" applyFill="1" applyBorder="1" applyAlignment="1"/>
    <xf numFmtId="0" fontId="12" fillId="0" borderId="1" xfId="7" applyFont="1" applyFill="1" applyBorder="1" applyAlignment="1">
      <alignment horizontal="left" vertical="top"/>
    </xf>
    <xf numFmtId="0" fontId="12" fillId="0" borderId="2" xfId="7" applyFont="1" applyFill="1" applyBorder="1" applyAlignment="1">
      <alignment horizontal="left" vertical="top"/>
    </xf>
    <xf numFmtId="0" fontId="12" fillId="0" borderId="0" xfId="7" applyFont="1" applyFill="1" applyBorder="1" applyAlignment="1">
      <alignment horizontal="left" vertical="top"/>
    </xf>
    <xf numFmtId="0" fontId="11" fillId="0" borderId="0" xfId="7" applyFont="1" applyFill="1" applyBorder="1"/>
    <xf numFmtId="0" fontId="11" fillId="0" borderId="0" xfId="7" applyFont="1" applyFill="1" applyBorder="1" applyAlignment="1">
      <alignment horizontal="center"/>
    </xf>
    <xf numFmtId="0" fontId="11" fillId="0" borderId="0" xfId="7" applyFont="1" applyFill="1" applyBorder="1" applyAlignment="1">
      <alignment horizontal="left"/>
    </xf>
    <xf numFmtId="166" fontId="11" fillId="0" borderId="0" xfId="7" applyNumberFormat="1" applyFont="1" applyFill="1" applyBorder="1" applyAlignment="1">
      <alignment horizontal="right" vertical="center"/>
    </xf>
    <xf numFmtId="0" fontId="11" fillId="0" borderId="0" xfId="7" applyFont="1" applyFill="1" applyBorder="1" applyAlignment="1">
      <alignment horizontal="right"/>
    </xf>
    <xf numFmtId="0" fontId="7" fillId="0" borderId="0" xfId="7" applyFont="1" applyFill="1" applyBorder="1" applyAlignment="1">
      <alignment horizontal="center"/>
    </xf>
    <xf numFmtId="0" fontId="7" fillId="0" borderId="0" xfId="7" applyFont="1" applyFill="1" applyBorder="1"/>
    <xf numFmtId="0" fontId="7" fillId="0" borderId="0" xfId="7" applyFont="1" applyFill="1" applyBorder="1" applyAlignment="1">
      <alignment horizontal="left"/>
    </xf>
    <xf numFmtId="166" fontId="8" fillId="0" borderId="0" xfId="7" applyNumberFormat="1" applyFont="1" applyFill="1" applyBorder="1" applyAlignment="1">
      <alignment horizontal="right" vertical="center"/>
    </xf>
    <xf numFmtId="0" fontId="7" fillId="0" borderId="0" xfId="7" applyFont="1" applyFill="1" applyBorder="1" applyAlignment="1">
      <alignment horizontal="right"/>
    </xf>
    <xf numFmtId="0" fontId="16" fillId="0" borderId="0" xfId="7" applyNumberFormat="1" applyFont="1" applyFill="1" applyAlignment="1">
      <alignment horizontal="left"/>
    </xf>
    <xf numFmtId="0" fontId="12" fillId="0" borderId="0" xfId="7" applyNumberFormat="1" applyFont="1" applyFill="1" applyAlignment="1">
      <alignment horizontal="left"/>
    </xf>
    <xf numFmtId="0" fontId="12" fillId="0" borderId="2" xfId="7" applyNumberFormat="1" applyFont="1" applyFill="1" applyBorder="1" applyAlignment="1">
      <alignment horizontal="left"/>
    </xf>
    <xf numFmtId="0" fontId="12" fillId="0" borderId="0" xfId="7" applyNumberFormat="1" applyFont="1" applyFill="1" applyBorder="1" applyAlignment="1">
      <alignment horizontal="left"/>
    </xf>
    <xf numFmtId="4" fontId="6" fillId="0" borderId="0" xfId="7" applyNumberFormat="1" applyFont="1" applyFill="1" applyAlignment="1">
      <alignment horizontal="right"/>
    </xf>
    <xf numFmtId="4" fontId="6" fillId="0" borderId="2" xfId="7" applyNumberFormat="1" applyFont="1" applyFill="1" applyBorder="1" applyAlignment="1">
      <alignment horizontal="right"/>
    </xf>
    <xf numFmtId="4" fontId="6" fillId="0" borderId="0" xfId="7" applyNumberFormat="1" applyFont="1" applyFill="1" applyBorder="1" applyAlignment="1">
      <alignment horizontal="right"/>
    </xf>
    <xf numFmtId="168" fontId="7" fillId="0" borderId="0" xfId="7" applyNumberFormat="1" applyFont="1" applyBorder="1" applyAlignment="1">
      <alignment horizontal="center"/>
    </xf>
    <xf numFmtId="168" fontId="7" fillId="0" borderId="0" xfId="7" applyNumberFormat="1" applyFont="1" applyAlignment="1">
      <alignment horizontal="center"/>
    </xf>
    <xf numFmtId="168" fontId="8" fillId="0" borderId="0" xfId="7" applyNumberFormat="1" applyFont="1" applyBorder="1" applyAlignment="1">
      <alignment horizontal="right" vertical="center"/>
    </xf>
    <xf numFmtId="168" fontId="7" fillId="0" borderId="0" xfId="7" applyNumberFormat="1" applyFont="1" applyFill="1" applyBorder="1" applyAlignment="1">
      <alignment horizontal="center"/>
    </xf>
    <xf numFmtId="168" fontId="8" fillId="0" borderId="0" xfId="7" applyNumberFormat="1" applyFont="1" applyBorder="1"/>
    <xf numFmtId="168" fontId="11" fillId="0" borderId="0" xfId="7" applyNumberFormat="1" applyFont="1" applyFill="1" applyBorder="1"/>
    <xf numFmtId="168" fontId="8" fillId="0" borderId="0" xfId="7" applyNumberFormat="1" applyFont="1" applyFill="1" applyBorder="1"/>
    <xf numFmtId="0" fontId="8" fillId="0" borderId="0" xfId="6" applyFont="1" applyAlignment="1">
      <alignment horizontal="left"/>
    </xf>
    <xf numFmtId="4" fontId="8" fillId="0" borderId="0" xfId="6" applyNumberFormat="1" applyFont="1" applyAlignment="1">
      <alignment horizontal="right"/>
    </xf>
    <xf numFmtId="4" fontId="8" fillId="0" borderId="0" xfId="6" applyNumberFormat="1" applyFont="1" applyAlignment="1"/>
    <xf numFmtId="0" fontId="8" fillId="0" borderId="0" xfId="6" applyFont="1" applyAlignment="1">
      <alignment horizontal="right"/>
    </xf>
    <xf numFmtId="0" fontId="8" fillId="0" borderId="0" xfId="6" applyFont="1" applyAlignment="1"/>
    <xf numFmtId="0" fontId="8" fillId="0" borderId="0" xfId="6" applyFont="1"/>
    <xf numFmtId="0" fontId="7" fillId="0" borderId="0" xfId="6" applyFont="1"/>
    <xf numFmtId="0" fontId="7" fillId="0" borderId="0" xfId="6" applyFont="1" applyAlignment="1">
      <alignment horizontal="left"/>
    </xf>
    <xf numFmtId="4" fontId="7" fillId="0" borderId="0" xfId="6" applyNumberFormat="1" applyFont="1" applyAlignment="1">
      <alignment horizontal="right"/>
    </xf>
    <xf numFmtId="4" fontId="7" fillId="0" borderId="0" xfId="6" applyNumberFormat="1" applyFont="1" applyAlignment="1"/>
    <xf numFmtId="0" fontId="7" fillId="0" borderId="0" xfId="6" applyFont="1" applyAlignment="1">
      <alignment horizontal="right"/>
    </xf>
    <xf numFmtId="0" fontId="7" fillId="0" borderId="0" xfId="6" applyFont="1" applyAlignment="1"/>
    <xf numFmtId="49" fontId="8" fillId="0" borderId="0" xfId="6" applyNumberFormat="1" applyFont="1" applyBorder="1" applyAlignment="1">
      <alignment horizontal="left" vertical="top" wrapText="1"/>
    </xf>
    <xf numFmtId="4" fontId="8" fillId="0" borderId="0" xfId="6" applyNumberFormat="1" applyFont="1"/>
    <xf numFmtId="0" fontId="8" fillId="0" borderId="0" xfId="6" applyFont="1" applyAlignment="1">
      <alignment horizontal="center"/>
    </xf>
    <xf numFmtId="49" fontId="8" fillId="0" borderId="0" xfId="6" applyNumberFormat="1" applyFont="1" applyAlignment="1">
      <alignment horizontal="left" vertical="top"/>
    </xf>
    <xf numFmtId="0" fontId="8" fillId="0" borderId="0" xfId="6" applyFont="1" applyBorder="1" applyAlignment="1">
      <alignment horizontal="left"/>
    </xf>
    <xf numFmtId="4" fontId="8" fillId="0" borderId="0" xfId="6" applyNumberFormat="1" applyFont="1" applyBorder="1" applyAlignment="1">
      <alignment horizontal="right"/>
    </xf>
    <xf numFmtId="4" fontId="8" fillId="0" borderId="0" xfId="6" applyNumberFormat="1" applyFont="1" applyBorder="1" applyAlignment="1"/>
    <xf numFmtId="0" fontId="16" fillId="0" borderId="0" xfId="5" applyFont="1"/>
    <xf numFmtId="4" fontId="16" fillId="0" borderId="0" xfId="5" applyNumberFormat="1" applyFont="1"/>
    <xf numFmtId="0" fontId="16" fillId="0" borderId="0" xfId="5" applyFont="1" applyAlignment="1">
      <alignment horizontal="left" vertical="top" wrapText="1"/>
    </xf>
    <xf numFmtId="49" fontId="8" fillId="0" borderId="0" xfId="6" quotePrefix="1" applyNumberFormat="1" applyFont="1" applyBorder="1" applyAlignment="1">
      <alignment horizontal="left" vertical="top"/>
    </xf>
    <xf numFmtId="49" fontId="8" fillId="0" borderId="0" xfId="6" quotePrefix="1" applyNumberFormat="1" applyFont="1" applyBorder="1" applyAlignment="1">
      <alignment horizontal="left" vertical="top" wrapText="1"/>
    </xf>
    <xf numFmtId="4" fontId="4" fillId="0" borderId="0" xfId="7" applyNumberFormat="1" applyFont="1" applyAlignment="1">
      <alignment horizontal="right"/>
    </xf>
    <xf numFmtId="168" fontId="7" fillId="0" borderId="0" xfId="7" applyNumberFormat="1" applyFont="1" applyBorder="1" applyAlignment="1"/>
    <xf numFmtId="168" fontId="7" fillId="0" borderId="0" xfId="7" applyNumberFormat="1" applyFont="1" applyAlignment="1"/>
    <xf numFmtId="168" fontId="8" fillId="0" borderId="0" xfId="7" applyNumberFormat="1" applyFont="1" applyAlignment="1"/>
    <xf numFmtId="168" fontId="8" fillId="0" borderId="0" xfId="7" applyNumberFormat="1" applyFont="1" applyFill="1" applyAlignment="1"/>
    <xf numFmtId="168" fontId="8" fillId="0" borderId="0" xfId="7" applyNumberFormat="1" applyFont="1" applyBorder="1" applyAlignment="1">
      <alignment vertical="center"/>
    </xf>
    <xf numFmtId="168" fontId="8" fillId="0" borderId="1" xfId="7" applyNumberFormat="1" applyFont="1" applyBorder="1" applyAlignment="1"/>
    <xf numFmtId="168" fontId="8" fillId="0" borderId="0" xfId="7" applyNumberFormat="1" applyFont="1" applyBorder="1" applyAlignment="1"/>
    <xf numFmtId="168" fontId="10" fillId="0" borderId="0" xfId="7" applyNumberFormat="1" applyFont="1" applyBorder="1" applyAlignment="1">
      <alignment vertical="center"/>
    </xf>
    <xf numFmtId="168" fontId="4" fillId="0" borderId="0" xfId="7" applyNumberFormat="1" applyFont="1" applyAlignment="1"/>
    <xf numFmtId="0" fontId="4" fillId="0" borderId="0" xfId="7" applyFont="1" applyAlignment="1">
      <alignment horizontal="left"/>
    </xf>
    <xf numFmtId="49" fontId="7" fillId="0" borderId="0" xfId="6" applyNumberFormat="1" applyFont="1" applyAlignment="1">
      <alignment horizontal="left" vertical="top"/>
    </xf>
    <xf numFmtId="0" fontId="12" fillId="0" borderId="0" xfId="7" applyFont="1" applyFill="1" applyAlignment="1">
      <alignment vertical="top" wrapText="1"/>
    </xf>
    <xf numFmtId="0" fontId="10" fillId="0" borderId="5" xfId="7" applyFont="1" applyBorder="1"/>
    <xf numFmtId="0" fontId="10" fillId="0" borderId="6" xfId="7" quotePrefix="1" applyFont="1" applyBorder="1" applyAlignment="1">
      <alignment horizontal="left"/>
    </xf>
    <xf numFmtId="0" fontId="10" fillId="0" borderId="6" xfId="7" applyFont="1" applyBorder="1" applyAlignment="1">
      <alignment horizontal="center"/>
    </xf>
    <xf numFmtId="0" fontId="10" fillId="0" borderId="6" xfId="7" applyFont="1" applyBorder="1"/>
    <xf numFmtId="0" fontId="10" fillId="0" borderId="6" xfId="7" applyFont="1" applyBorder="1" applyAlignment="1">
      <alignment horizontal="left"/>
    </xf>
    <xf numFmtId="0" fontId="10" fillId="0" borderId="6" xfId="7" applyFont="1" applyBorder="1" applyAlignment="1">
      <alignment horizontal="right"/>
    </xf>
    <xf numFmtId="168" fontId="10" fillId="0" borderId="6" xfId="7" applyNumberFormat="1" applyFont="1" applyBorder="1" applyAlignment="1">
      <alignment horizontal="right" vertical="center"/>
    </xf>
    <xf numFmtId="4" fontId="10" fillId="0" borderId="7" xfId="7" applyNumberFormat="1" applyFont="1" applyBorder="1" applyAlignment="1">
      <alignment horizontal="right" vertical="center"/>
    </xf>
    <xf numFmtId="0" fontId="10" fillId="0" borderId="8" xfId="7" applyFont="1" applyBorder="1" applyAlignment="1">
      <alignment horizontal="left"/>
    </xf>
    <xf numFmtId="0" fontId="10" fillId="0" borderId="9" xfId="7" applyFont="1" applyBorder="1"/>
    <xf numFmtId="0" fontId="10" fillId="0" borderId="9" xfId="7" applyFont="1" applyBorder="1" applyAlignment="1">
      <alignment horizontal="center"/>
    </xf>
    <xf numFmtId="0" fontId="10" fillId="0" borderId="9" xfId="7" applyFont="1" applyBorder="1" applyAlignment="1">
      <alignment horizontal="left"/>
    </xf>
    <xf numFmtId="166" fontId="10" fillId="0" borderId="9" xfId="7" applyNumberFormat="1" applyFont="1" applyBorder="1" applyAlignment="1">
      <alignment horizontal="right" vertical="center"/>
    </xf>
    <xf numFmtId="0" fontId="10" fillId="0" borderId="9" xfId="7" applyFont="1" applyBorder="1" applyAlignment="1">
      <alignment horizontal="right"/>
    </xf>
    <xf numFmtId="168" fontId="10" fillId="0" borderId="9" xfId="7" applyNumberFormat="1" applyFont="1" applyBorder="1"/>
    <xf numFmtId="4" fontId="10" fillId="0" borderId="10" xfId="7" applyNumberFormat="1" applyFont="1" applyBorder="1"/>
    <xf numFmtId="0" fontId="12" fillId="0" borderId="0" xfId="0" applyFont="1"/>
    <xf numFmtId="0" fontId="7" fillId="0" borderId="0" xfId="6" applyFont="1" applyAlignment="1">
      <alignment vertical="top" wrapText="1"/>
    </xf>
    <xf numFmtId="0" fontId="8" fillId="0" borderId="0" xfId="6" applyFont="1" applyAlignment="1">
      <alignment vertical="top" wrapText="1"/>
    </xf>
    <xf numFmtId="0" fontId="16" fillId="0" borderId="0" xfId="0" applyFont="1" applyAlignment="1">
      <alignment vertical="top" wrapText="1"/>
    </xf>
    <xf numFmtId="0" fontId="12" fillId="0" borderId="0" xfId="0" applyFont="1" applyAlignment="1">
      <alignment horizontal="left" vertical="top" wrapText="1"/>
    </xf>
    <xf numFmtId="0" fontId="12" fillId="0" borderId="0" xfId="0" applyFont="1" applyFill="1" applyBorder="1" applyAlignment="1">
      <alignment vertical="top" wrapText="1"/>
    </xf>
    <xf numFmtId="49" fontId="12" fillId="0" borderId="0" xfId="6" applyNumberFormat="1" applyFont="1" applyAlignment="1">
      <alignment horizontal="center" vertical="top"/>
    </xf>
    <xf numFmtId="0" fontId="12" fillId="0" borderId="0" xfId="6" applyFont="1" applyAlignment="1">
      <alignment horizontal="left"/>
    </xf>
    <xf numFmtId="4" fontId="12" fillId="0" borderId="0" xfId="6" applyNumberFormat="1" applyFont="1" applyAlignment="1">
      <alignment horizontal="right"/>
    </xf>
    <xf numFmtId="4" fontId="12" fillId="0" borderId="0" xfId="6" applyNumberFormat="1" applyFont="1" applyAlignment="1"/>
    <xf numFmtId="0" fontId="12" fillId="0" borderId="0" xfId="6" applyFont="1" applyAlignment="1">
      <alignment horizontal="right"/>
    </xf>
    <xf numFmtId="0" fontId="12" fillId="0" borderId="0" xfId="6" applyFont="1" applyAlignment="1"/>
    <xf numFmtId="0" fontId="12" fillId="0" borderId="0" xfId="6" applyFont="1"/>
    <xf numFmtId="0" fontId="12" fillId="0" borderId="0" xfId="6" applyFont="1" applyAlignment="1">
      <alignment vertical="top" wrapText="1"/>
    </xf>
    <xf numFmtId="49" fontId="16" fillId="0" borderId="0" xfId="6" applyNumberFormat="1" applyFont="1" applyAlignment="1">
      <alignment horizontal="left" vertical="top"/>
    </xf>
    <xf numFmtId="0" fontId="16" fillId="0" borderId="0" xfId="6" applyFont="1" applyAlignment="1">
      <alignment horizontal="left"/>
    </xf>
    <xf numFmtId="4" fontId="16" fillId="0" borderId="0" xfId="6" applyNumberFormat="1" applyFont="1" applyAlignment="1">
      <alignment horizontal="right"/>
    </xf>
    <xf numFmtId="4" fontId="16" fillId="0" borderId="0" xfId="6" applyNumberFormat="1" applyFont="1" applyAlignment="1"/>
    <xf numFmtId="0" fontId="16" fillId="0" borderId="0" xfId="6" applyFont="1" applyAlignment="1">
      <alignment horizontal="right"/>
    </xf>
    <xf numFmtId="0" fontId="16" fillId="0" borderId="0" xfId="6" applyFont="1" applyAlignment="1"/>
    <xf numFmtId="0" fontId="16" fillId="0" borderId="0" xfId="6" applyFont="1"/>
    <xf numFmtId="49" fontId="12" fillId="0" borderId="0" xfId="6" applyNumberFormat="1" applyFont="1" applyFill="1" applyBorder="1" applyAlignment="1">
      <alignment horizontal="center" vertical="top"/>
    </xf>
    <xf numFmtId="0" fontId="12" fillId="0" borderId="0" xfId="6" applyFont="1" applyFill="1" applyBorder="1" applyAlignment="1">
      <alignment horizontal="left"/>
    </xf>
    <xf numFmtId="4" fontId="12" fillId="0" borderId="0" xfId="6" applyNumberFormat="1" applyFont="1" applyFill="1" applyBorder="1" applyAlignment="1">
      <alignment horizontal="right"/>
    </xf>
    <xf numFmtId="4" fontId="12" fillId="0" borderId="0" xfId="6" applyNumberFormat="1" applyFont="1" applyFill="1" applyBorder="1" applyAlignment="1"/>
    <xf numFmtId="0" fontId="12" fillId="0" borderId="0" xfId="6" applyFont="1" applyFill="1" applyBorder="1"/>
    <xf numFmtId="0" fontId="12" fillId="0" borderId="0" xfId="6" applyFont="1" applyFill="1" applyBorder="1" applyAlignment="1">
      <alignment horizontal="right"/>
    </xf>
    <xf numFmtId="0" fontId="12" fillId="0" borderId="0" xfId="6" applyFont="1" applyFill="1" applyBorder="1" applyAlignment="1"/>
    <xf numFmtId="49" fontId="12" fillId="0" borderId="0" xfId="6" quotePrefix="1" applyNumberFormat="1" applyFont="1" applyFill="1" applyBorder="1" applyAlignment="1">
      <alignment horizontal="left" vertical="top"/>
    </xf>
    <xf numFmtId="4" fontId="12" fillId="0" borderId="0" xfId="6" applyNumberFormat="1" applyFont="1" applyFill="1" applyBorder="1"/>
    <xf numFmtId="0" fontId="12" fillId="0" borderId="0" xfId="6" applyFont="1" applyFill="1" applyBorder="1" applyAlignment="1">
      <alignment horizontal="center"/>
    </xf>
    <xf numFmtId="49" fontId="12" fillId="0" borderId="0" xfId="6" applyNumberFormat="1" applyFont="1" applyFill="1" applyBorder="1" applyAlignment="1">
      <alignment horizontal="left" vertical="top"/>
    </xf>
    <xf numFmtId="49" fontId="12" fillId="0" borderId="0" xfId="6" applyNumberFormat="1" applyFont="1" applyFill="1" applyBorder="1" applyAlignment="1">
      <alignment horizontal="left" vertical="top" wrapText="1"/>
    </xf>
    <xf numFmtId="0" fontId="12" fillId="0" borderId="0" xfId="6" applyFont="1" applyFill="1" applyBorder="1" applyAlignment="1">
      <alignment vertical="top" wrapText="1"/>
    </xf>
    <xf numFmtId="49" fontId="16" fillId="0" borderId="0" xfId="6" applyNumberFormat="1" applyFont="1" applyFill="1" applyBorder="1" applyAlignment="1">
      <alignment horizontal="left" vertical="top" wrapText="1"/>
    </xf>
    <xf numFmtId="49" fontId="12" fillId="0" borderId="0" xfId="6" quotePrefix="1" applyNumberFormat="1" applyFont="1" applyFill="1" applyBorder="1" applyAlignment="1">
      <alignment horizontal="left" vertical="top" wrapText="1"/>
    </xf>
    <xf numFmtId="0" fontId="12" fillId="0" borderId="0" xfId="6" applyFont="1" applyFill="1" applyBorder="1" applyAlignment="1">
      <alignment horizontal="left" vertical="top" wrapText="1"/>
    </xf>
    <xf numFmtId="4" fontId="12" fillId="0" borderId="0" xfId="6" applyNumberFormat="1" applyFont="1" applyFill="1" applyBorder="1" applyAlignment="1">
      <alignment vertical="center"/>
    </xf>
    <xf numFmtId="166" fontId="12" fillId="0" borderId="0" xfId="6" applyNumberFormat="1" applyFont="1" applyFill="1" applyBorder="1" applyAlignment="1">
      <alignment vertical="center"/>
    </xf>
    <xf numFmtId="0" fontId="12" fillId="0" borderId="0" xfId="6" applyFont="1" applyBorder="1" applyAlignment="1">
      <alignment horizontal="left"/>
    </xf>
    <xf numFmtId="4" fontId="12" fillId="0" borderId="0" xfId="6" applyNumberFormat="1" applyFont="1" applyBorder="1" applyAlignment="1">
      <alignment horizontal="right"/>
    </xf>
    <xf numFmtId="4" fontId="12" fillId="0" borderId="0" xfId="6" applyNumberFormat="1" applyFont="1" applyBorder="1" applyAlignment="1"/>
    <xf numFmtId="0" fontId="16" fillId="0" borderId="0" xfId="7" applyFont="1"/>
    <xf numFmtId="0" fontId="12" fillId="0" borderId="0" xfId="7" applyFont="1"/>
    <xf numFmtId="0" fontId="8" fillId="0" borderId="9" xfId="7" applyFont="1" applyBorder="1" applyAlignment="1">
      <alignment horizontal="left"/>
    </xf>
    <xf numFmtId="4" fontId="8" fillId="0" borderId="9" xfId="7" applyNumberFormat="1" applyFont="1" applyBorder="1" applyAlignment="1">
      <alignment horizontal="right"/>
    </xf>
    <xf numFmtId="0" fontId="16" fillId="0" borderId="0" xfId="5" applyNumberFormat="1" applyFont="1" applyAlignment="1">
      <alignment vertical="top" wrapText="1"/>
    </xf>
    <xf numFmtId="0" fontId="16" fillId="0" borderId="0" xfId="7" applyNumberFormat="1" applyFont="1" applyFill="1" applyAlignment="1">
      <alignment horizontal="center" vertical="top" wrapText="1"/>
    </xf>
    <xf numFmtId="0" fontId="16" fillId="0" borderId="11" xfId="9" applyNumberFormat="1" applyFont="1" applyBorder="1" applyAlignment="1">
      <alignment vertical="top" wrapText="1"/>
    </xf>
    <xf numFmtId="0" fontId="12" fillId="0" borderId="0" xfId="5" applyFont="1" applyAlignment="1">
      <alignment horizontal="left" vertical="top" wrapText="1"/>
    </xf>
    <xf numFmtId="0" fontId="12" fillId="0" borderId="0" xfId="5" applyNumberFormat="1" applyFont="1" applyAlignment="1">
      <alignment vertical="top" wrapText="1"/>
    </xf>
    <xf numFmtId="0" fontId="12" fillId="0" borderId="0" xfId="5" applyFont="1"/>
    <xf numFmtId="4" fontId="12" fillId="0" borderId="0" xfId="5" applyNumberFormat="1" applyFont="1"/>
    <xf numFmtId="4" fontId="12" fillId="0" borderId="0" xfId="0" applyNumberFormat="1" applyFont="1"/>
    <xf numFmtId="0" fontId="12" fillId="0" borderId="1" xfId="5" applyFont="1" applyBorder="1"/>
    <xf numFmtId="4" fontId="12" fillId="0" borderId="1" xfId="5" applyNumberFormat="1" applyFont="1" applyBorder="1"/>
    <xf numFmtId="0" fontId="12" fillId="0" borderId="12" xfId="5" applyFont="1" applyBorder="1" applyAlignment="1">
      <alignment horizontal="left" vertical="top" wrapText="1"/>
    </xf>
    <xf numFmtId="0" fontId="12" fillId="0" borderId="12" xfId="5" applyNumberFormat="1" applyFont="1" applyBorder="1" applyAlignment="1">
      <alignment vertical="top" wrapText="1"/>
    </xf>
    <xf numFmtId="0" fontId="12" fillId="0" borderId="12" xfId="5" applyFont="1" applyBorder="1"/>
    <xf numFmtId="4" fontId="12" fillId="0" borderId="12" xfId="5" applyNumberFormat="1" applyFont="1" applyBorder="1"/>
    <xf numFmtId="0" fontId="12" fillId="0" borderId="2" xfId="5" applyFont="1" applyBorder="1" applyAlignment="1">
      <alignment horizontal="left" vertical="top" wrapText="1"/>
    </xf>
    <xf numFmtId="0" fontId="12" fillId="0" borderId="2" xfId="5" applyNumberFormat="1" applyFont="1" applyBorder="1" applyAlignment="1">
      <alignment vertical="top" wrapText="1"/>
    </xf>
    <xf numFmtId="0" fontId="12" fillId="0" borderId="2" xfId="5" applyFont="1" applyBorder="1"/>
    <xf numFmtId="4" fontId="12" fillId="0" borderId="2" xfId="5" applyNumberFormat="1" applyFont="1" applyBorder="1"/>
    <xf numFmtId="4" fontId="12" fillId="0" borderId="0" xfId="0" applyNumberFormat="1" applyFont="1" applyFill="1"/>
    <xf numFmtId="0" fontId="8" fillId="0" borderId="9" xfId="7" applyFont="1" applyBorder="1"/>
    <xf numFmtId="0" fontId="8" fillId="0" borderId="9" xfId="7" applyFont="1" applyBorder="1" applyAlignment="1">
      <alignment horizontal="right"/>
    </xf>
    <xf numFmtId="0" fontId="8" fillId="0" borderId="0" xfId="7" applyFont="1" applyAlignment="1">
      <alignment vertical="top"/>
    </xf>
    <xf numFmtId="4" fontId="16" fillId="0" borderId="0" xfId="7" applyNumberFormat="1" applyFont="1" applyFill="1" applyAlignment="1"/>
    <xf numFmtId="4" fontId="16" fillId="0" borderId="0" xfId="7" applyNumberFormat="1" applyFont="1" applyAlignment="1">
      <alignment horizontal="right"/>
    </xf>
    <xf numFmtId="0" fontId="21" fillId="2" borderId="13" xfId="7" quotePrefix="1" applyFont="1" applyFill="1" applyBorder="1" applyAlignment="1">
      <alignment horizontal="left" vertical="top"/>
    </xf>
    <xf numFmtId="0" fontId="21" fillId="2" borderId="13" xfId="7" applyFont="1" applyFill="1" applyBorder="1"/>
    <xf numFmtId="0" fontId="21" fillId="2" borderId="13" xfId="7" applyFont="1" applyFill="1" applyBorder="1" applyAlignment="1">
      <alignment horizontal="center"/>
    </xf>
    <xf numFmtId="4" fontId="21" fillId="2" borderId="13" xfId="7" applyNumberFormat="1" applyFont="1" applyFill="1" applyBorder="1" applyAlignment="1">
      <alignment horizontal="center"/>
    </xf>
    <xf numFmtId="0" fontId="21" fillId="0" borderId="0" xfId="7" applyFont="1"/>
    <xf numFmtId="1" fontId="8" fillId="0" borderId="0" xfId="16" applyFont="1" applyFill="1" applyBorder="1" applyAlignment="1">
      <alignment horizontal="left" vertical="top" wrapText="1"/>
    </xf>
    <xf numFmtId="1" fontId="8" fillId="0" borderId="0" xfId="16" applyFont="1" applyBorder="1" applyAlignment="1">
      <alignment horizontal="left"/>
    </xf>
    <xf numFmtId="0" fontId="4" fillId="0" borderId="0" xfId="0" applyFont="1" applyBorder="1"/>
    <xf numFmtId="0" fontId="8" fillId="0" borderId="0" xfId="0" applyFont="1" applyBorder="1"/>
    <xf numFmtId="1" fontId="8" fillId="0" borderId="0" xfId="16" applyFont="1" applyBorder="1" applyAlignment="1">
      <alignment horizontal="left" vertical="top" wrapText="1"/>
    </xf>
    <xf numFmtId="0" fontId="12" fillId="0" borderId="0" xfId="7" applyFont="1" applyFill="1" applyAlignment="1" applyProtection="1">
      <alignment horizontal="left" vertical="top" wrapText="1"/>
      <protection locked="0"/>
    </xf>
    <xf numFmtId="4" fontId="12" fillId="0" borderId="0" xfId="7" applyNumberFormat="1" applyFont="1" applyFill="1" applyAlignment="1"/>
    <xf numFmtId="0" fontId="24" fillId="0" borderId="0" xfId="12" applyFont="1" applyAlignment="1">
      <alignment vertical="top" wrapText="1"/>
    </xf>
    <xf numFmtId="0" fontId="4" fillId="0" borderId="0" xfId="0" applyFont="1"/>
    <xf numFmtId="0" fontId="16" fillId="0" borderId="0" xfId="7" applyFont="1" applyBorder="1" applyAlignment="1">
      <alignment vertical="top" wrapText="1"/>
    </xf>
    <xf numFmtId="0" fontId="8" fillId="0" borderId="0" xfId="15" applyFont="1" applyFill="1" applyBorder="1" applyAlignment="1">
      <alignment vertical="top"/>
      <protection locked="0"/>
    </xf>
    <xf numFmtId="0" fontId="22" fillId="2" borderId="11" xfId="15" applyFont="1" applyFill="1" applyBorder="1" applyAlignment="1">
      <alignment horizontal="left" vertical="top" wrapText="1"/>
      <protection locked="0"/>
    </xf>
    <xf numFmtId="4" fontId="8" fillId="0" borderId="0" xfId="15" applyNumberFormat="1" applyFont="1" applyFill="1" applyBorder="1">
      <protection locked="0"/>
    </xf>
    <xf numFmtId="4" fontId="8" fillId="0" borderId="0" xfId="15" applyNumberFormat="1" applyFont="1" applyBorder="1">
      <protection locked="0"/>
    </xf>
    <xf numFmtId="0" fontId="25" fillId="0" borderId="0" xfId="15" applyFont="1" applyFill="1" applyBorder="1" applyAlignment="1">
      <alignment horizontal="left" vertical="top" wrapText="1"/>
      <protection locked="0"/>
    </xf>
    <xf numFmtId="4" fontId="8" fillId="0" borderId="0" xfId="15" applyNumberFormat="1" applyFont="1" applyBorder="1" applyProtection="1">
      <protection locked="0"/>
    </xf>
    <xf numFmtId="0" fontId="8" fillId="0" borderId="0" xfId="0" applyFont="1" applyBorder="1" applyAlignment="1">
      <alignment horizontal="left" vertical="top" wrapText="1"/>
    </xf>
    <xf numFmtId="0" fontId="8" fillId="0" borderId="0" xfId="15" applyFont="1" applyBorder="1" applyAlignment="1">
      <alignment vertical="top"/>
      <protection locked="0"/>
    </xf>
    <xf numFmtId="0" fontId="8" fillId="0" borderId="0" xfId="15" applyFont="1" applyFill="1" applyBorder="1" applyAlignment="1">
      <alignment vertical="top" wrapText="1"/>
      <protection locked="0"/>
    </xf>
    <xf numFmtId="0" fontId="8" fillId="0" borderId="0" xfId="15" applyFont="1" applyBorder="1" applyAlignment="1">
      <alignment horizontal="left" vertical="top" wrapText="1"/>
      <protection locked="0"/>
    </xf>
    <xf numFmtId="0" fontId="17" fillId="0" borderId="2" xfId="7" quotePrefix="1" applyFont="1" applyFill="1" applyBorder="1" applyAlignment="1">
      <alignment horizontal="left" vertical="top" wrapText="1"/>
    </xf>
    <xf numFmtId="0" fontId="17" fillId="0" borderId="0" xfId="7" applyFont="1" applyFill="1" applyAlignment="1">
      <alignment horizontal="left" vertical="top" wrapText="1"/>
    </xf>
    <xf numFmtId="4" fontId="12" fillId="0" borderId="0" xfId="7" applyNumberFormat="1" applyFont="1" applyFill="1" applyBorder="1" applyAlignment="1"/>
    <xf numFmtId="0" fontId="12" fillId="0" borderId="2" xfId="7" applyFont="1" applyFill="1" applyBorder="1" applyAlignment="1">
      <alignment horizontal="left" vertical="top" wrapText="1"/>
    </xf>
    <xf numFmtId="0" fontId="12" fillId="0" borderId="9" xfId="7" applyFont="1" applyBorder="1" applyAlignment="1">
      <alignment horizontal="left"/>
    </xf>
    <xf numFmtId="4" fontId="12" fillId="0" borderId="9" xfId="7" applyNumberFormat="1" applyFont="1" applyBorder="1" applyAlignment="1">
      <alignment horizontal="right"/>
    </xf>
    <xf numFmtId="0" fontId="16" fillId="2" borderId="13" xfId="7" quotePrefix="1" applyFont="1" applyFill="1" applyBorder="1" applyAlignment="1">
      <alignment horizontal="left" vertical="top"/>
    </xf>
    <xf numFmtId="0" fontId="12" fillId="0" borderId="1" xfId="7" applyFont="1" applyFill="1" applyBorder="1" applyAlignment="1">
      <alignment horizontal="center" vertical="top"/>
    </xf>
    <xf numFmtId="0" fontId="12" fillId="0" borderId="0" xfId="7" applyFont="1" applyFill="1" applyAlignment="1">
      <alignment horizontal="center" vertical="top"/>
    </xf>
    <xf numFmtId="0" fontId="12" fillId="0" borderId="2" xfId="7" applyFont="1" applyFill="1" applyBorder="1" applyAlignment="1">
      <alignment horizontal="center" vertical="top"/>
    </xf>
    <xf numFmtId="0" fontId="12" fillId="0" borderId="9" xfId="7" applyFont="1" applyBorder="1" applyAlignment="1">
      <alignment vertical="top"/>
    </xf>
    <xf numFmtId="0" fontId="12" fillId="2" borderId="13" xfId="7" quotePrefix="1" applyFont="1" applyFill="1" applyBorder="1" applyAlignment="1">
      <alignment horizontal="left" vertical="top"/>
    </xf>
    <xf numFmtId="0" fontId="12" fillId="0" borderId="0" xfId="7" applyNumberFormat="1" applyFont="1" applyFill="1" applyAlignment="1" applyProtection="1">
      <alignment vertical="top" wrapText="1"/>
      <protection locked="0"/>
    </xf>
    <xf numFmtId="4" fontId="8" fillId="0" borderId="0" xfId="7" applyNumberFormat="1" applyFont="1" applyAlignment="1">
      <alignment horizontal="center"/>
    </xf>
    <xf numFmtId="0" fontId="16" fillId="0" borderId="0" xfId="7" applyFont="1" applyAlignment="1">
      <alignment vertical="top"/>
    </xf>
    <xf numFmtId="0" fontId="24" fillId="0" borderId="0" xfId="8" applyFont="1" applyAlignment="1">
      <alignment vertical="top"/>
    </xf>
    <xf numFmtId="0" fontId="13" fillId="0" borderId="0" xfId="0" applyFont="1"/>
    <xf numFmtId="0" fontId="12" fillId="0" borderId="0" xfId="7" quotePrefix="1" applyFont="1" applyAlignment="1">
      <alignment vertical="top"/>
    </xf>
    <xf numFmtId="0" fontId="12" fillId="0" borderId="0" xfId="7" applyFont="1" applyAlignment="1">
      <alignment vertical="top"/>
    </xf>
    <xf numFmtId="0" fontId="12" fillId="0" borderId="1" xfId="7" applyFont="1" applyBorder="1" applyAlignment="1">
      <alignment vertical="top"/>
    </xf>
    <xf numFmtId="0" fontId="12" fillId="0" borderId="2" xfId="7" applyFont="1" applyBorder="1" applyAlignment="1">
      <alignment vertical="top"/>
    </xf>
    <xf numFmtId="0" fontId="24" fillId="0" borderId="0" xfId="0" applyFont="1"/>
    <xf numFmtId="0" fontId="8" fillId="0" borderId="9" xfId="7" applyFont="1" applyBorder="1" applyAlignment="1">
      <alignment vertical="top" wrapText="1"/>
    </xf>
    <xf numFmtId="0" fontId="21" fillId="2" borderId="13" xfId="7" applyFont="1" applyFill="1" applyBorder="1" applyAlignment="1">
      <alignment vertical="top" wrapText="1"/>
    </xf>
    <xf numFmtId="0" fontId="24" fillId="0" borderId="0" xfId="0" applyFont="1" applyAlignment="1">
      <alignment vertical="top" wrapText="1"/>
    </xf>
    <xf numFmtId="4" fontId="24" fillId="0" borderId="0" xfId="0" applyNumberFormat="1" applyFont="1"/>
    <xf numFmtId="4" fontId="24" fillId="0" borderId="0" xfId="0" applyNumberFormat="1" applyFont="1" applyFill="1"/>
    <xf numFmtId="0" fontId="10" fillId="0" borderId="0" xfId="7" applyFont="1" applyAlignment="1">
      <alignment vertical="top" wrapText="1"/>
    </xf>
    <xf numFmtId="0" fontId="8" fillId="0" borderId="0" xfId="7" applyFont="1" applyAlignment="1">
      <alignment vertical="top" wrapText="1"/>
    </xf>
    <xf numFmtId="0" fontId="6" fillId="0" borderId="2" xfId="7" applyFont="1" applyBorder="1" applyAlignment="1">
      <alignment horizontal="left" vertical="top" wrapText="1"/>
    </xf>
    <xf numFmtId="0" fontId="6" fillId="0" borderId="0" xfId="7" applyFont="1" applyAlignment="1">
      <alignment vertical="top" wrapText="1"/>
    </xf>
    <xf numFmtId="0" fontId="8" fillId="0" borderId="0" xfId="7" applyFont="1" applyAlignment="1">
      <alignment horizontal="left" vertical="top" wrapText="1"/>
    </xf>
    <xf numFmtId="4" fontId="8" fillId="0" borderId="0" xfId="16" applyNumberFormat="1" applyFont="1" applyFill="1" applyBorder="1" applyAlignment="1"/>
    <xf numFmtId="4" fontId="8" fillId="0" borderId="0" xfId="16" applyNumberFormat="1" applyFont="1" applyFill="1" applyBorder="1" applyAlignment="1" applyProtection="1">
      <protection locked="0"/>
    </xf>
    <xf numFmtId="4" fontId="8" fillId="0" borderId="0" xfId="0" applyNumberFormat="1" applyFont="1" applyBorder="1" applyAlignment="1"/>
    <xf numFmtId="4" fontId="12" fillId="0" borderId="1" xfId="7" applyNumberFormat="1" applyFont="1" applyFill="1" applyBorder="1" applyAlignment="1"/>
    <xf numFmtId="4" fontId="12" fillId="0" borderId="2" xfId="7" applyNumberFormat="1" applyFont="1" applyFill="1" applyBorder="1" applyAlignment="1"/>
    <xf numFmtId="4" fontId="12" fillId="0" borderId="2" xfId="7" applyNumberFormat="1" applyFont="1" applyFill="1" applyBorder="1" applyAlignment="1">
      <alignment vertical="center"/>
    </xf>
    <xf numFmtId="0" fontId="8" fillId="0" borderId="9" xfId="7" applyFont="1" applyBorder="1" applyAlignment="1">
      <alignment vertical="top"/>
    </xf>
    <xf numFmtId="0" fontId="21" fillId="2" borderId="13" xfId="7" applyFont="1" applyFill="1" applyBorder="1" applyAlignment="1">
      <alignment vertical="top"/>
    </xf>
    <xf numFmtId="0" fontId="24" fillId="0" borderId="0" xfId="0" applyFont="1" applyAlignment="1">
      <alignment vertical="top"/>
    </xf>
    <xf numFmtId="0" fontId="10" fillId="0" borderId="0" xfId="0" applyFont="1" applyAlignment="1">
      <alignment vertical="top" wrapText="1"/>
    </xf>
    <xf numFmtId="0" fontId="0" fillId="0" borderId="0" xfId="0" applyAlignment="1">
      <alignment vertical="top" wrapText="1"/>
    </xf>
    <xf numFmtId="0" fontId="6" fillId="0" borderId="0" xfId="7" applyFont="1" applyAlignment="1">
      <alignment vertical="top"/>
    </xf>
    <xf numFmtId="0" fontId="6" fillId="0" borderId="2" xfId="7" applyFont="1" applyBorder="1" applyAlignment="1">
      <alignment horizontal="left" vertical="top"/>
    </xf>
    <xf numFmtId="0" fontId="16" fillId="0" borderId="0" xfId="7" quotePrefix="1" applyFont="1" applyFill="1" applyAlignment="1">
      <alignment horizontal="left" vertical="top"/>
    </xf>
    <xf numFmtId="4" fontId="8" fillId="0" borderId="0" xfId="0" applyNumberFormat="1" applyFont="1" applyFill="1" applyBorder="1" applyAlignment="1"/>
    <xf numFmtId="49" fontId="0" fillId="0" borderId="0" xfId="7" applyNumberFormat="1" applyFont="1" applyFill="1" applyBorder="1" applyAlignment="1">
      <alignment horizontal="left" vertical="top" wrapText="1"/>
    </xf>
    <xf numFmtId="0" fontId="26" fillId="3" borderId="0" xfId="7" applyFont="1" applyFill="1" applyBorder="1" applyAlignment="1">
      <alignment horizontal="justify" vertical="top" wrapText="1"/>
    </xf>
    <xf numFmtId="0" fontId="12" fillId="0" borderId="9" xfId="7" applyFont="1" applyBorder="1" applyAlignment="1">
      <alignment vertical="top" wrapText="1"/>
    </xf>
    <xf numFmtId="0" fontId="24" fillId="0" borderId="1" xfId="0" applyFont="1" applyBorder="1"/>
    <xf numFmtId="0" fontId="24" fillId="0" borderId="1" xfId="0" applyFont="1" applyBorder="1" applyAlignment="1">
      <alignment vertical="top" wrapText="1"/>
    </xf>
    <xf numFmtId="4" fontId="24" fillId="0" borderId="1" xfId="0" applyNumberFormat="1" applyFont="1" applyBorder="1"/>
    <xf numFmtId="4" fontId="8" fillId="0" borderId="0" xfId="7" applyNumberFormat="1" applyFont="1" applyFill="1"/>
    <xf numFmtId="0" fontId="4" fillId="0" borderId="0" xfId="7" applyFont="1" applyAlignment="1">
      <alignment vertical="top" wrapText="1"/>
    </xf>
    <xf numFmtId="0" fontId="12" fillId="0" borderId="9" xfId="7" applyFont="1" applyBorder="1" applyAlignment="1">
      <alignment horizontal="left" vertical="top"/>
    </xf>
    <xf numFmtId="0" fontId="24" fillId="0" borderId="0" xfId="12" applyFont="1" applyAlignment="1">
      <alignment horizontal="left" vertical="top"/>
    </xf>
    <xf numFmtId="0" fontId="24" fillId="0" borderId="0" xfId="0" applyFont="1" applyAlignment="1">
      <alignment horizontal="left" vertical="top"/>
    </xf>
    <xf numFmtId="0" fontId="6" fillId="0" borderId="0" xfId="3" applyNumberFormat="1" applyFont="1" applyFill="1" applyBorder="1" applyAlignment="1">
      <alignment horizontal="left" vertical="top"/>
    </xf>
    <xf numFmtId="0" fontId="6" fillId="0" borderId="0" xfId="7" quotePrefix="1" applyFont="1" applyFill="1" applyAlignment="1"/>
    <xf numFmtId="0" fontId="6" fillId="0" borderId="0" xfId="7" applyFont="1" applyFill="1" applyAlignment="1" applyProtection="1">
      <alignment vertical="top" wrapText="1"/>
      <protection locked="0"/>
    </xf>
    <xf numFmtId="0" fontId="17" fillId="0" borderId="0" xfId="10" applyFont="1" applyFill="1"/>
    <xf numFmtId="0" fontId="17" fillId="0" borderId="0" xfId="10" applyFont="1" applyFill="1" applyAlignment="1">
      <alignment horizontal="center"/>
    </xf>
    <xf numFmtId="0" fontId="6" fillId="0" borderId="0" xfId="7" applyFont="1" applyFill="1" applyAlignment="1"/>
    <xf numFmtId="2" fontId="17" fillId="0" borderId="0" xfId="13" applyFont="1" applyFill="1" applyBorder="1" applyAlignment="1">
      <alignment horizontal="left" vertical="top" wrapText="1"/>
    </xf>
    <xf numFmtId="2" fontId="17" fillId="0" borderId="0" xfId="13" applyNumberFormat="1" applyFont="1" applyFill="1" applyBorder="1" applyAlignment="1">
      <alignment horizontal="left" vertical="top" wrapText="1"/>
    </xf>
    <xf numFmtId="0" fontId="8" fillId="0" borderId="0" xfId="15" applyFont="1" applyBorder="1" applyAlignment="1">
      <protection locked="0"/>
    </xf>
    <xf numFmtId="0" fontId="8" fillId="0" borderId="0" xfId="7" quotePrefix="1" applyFont="1" applyFill="1" applyAlignment="1"/>
    <xf numFmtId="0" fontId="8" fillId="0" borderId="1" xfId="7" applyFont="1" applyFill="1" applyBorder="1" applyAlignment="1"/>
    <xf numFmtId="0" fontId="8" fillId="0" borderId="2" xfId="7" applyFont="1" applyFill="1" applyBorder="1" applyAlignment="1"/>
    <xf numFmtId="4" fontId="41" fillId="0" borderId="0" xfId="7" applyNumberFormat="1" applyFont="1" applyFill="1" applyAlignment="1"/>
    <xf numFmtId="0" fontId="6" fillId="0" borderId="0" xfId="0" applyFont="1" applyBorder="1" applyAlignment="1">
      <alignment horizontal="left"/>
    </xf>
    <xf numFmtId="4" fontId="6" fillId="0" borderId="0" xfId="0" applyNumberFormat="1" applyFont="1" applyBorder="1" applyAlignment="1">
      <alignment horizontal="right"/>
    </xf>
    <xf numFmtId="0" fontId="6" fillId="0" borderId="0" xfId="7" applyFont="1" applyFill="1" applyBorder="1" applyAlignment="1">
      <alignment horizontal="left"/>
    </xf>
    <xf numFmtId="0" fontId="6" fillId="0" borderId="0" xfId="7" applyFont="1" applyFill="1" applyAlignment="1">
      <alignment horizontal="left" vertical="top"/>
    </xf>
    <xf numFmtId="1" fontId="6" fillId="0" borderId="0" xfId="16" applyFont="1" applyBorder="1" applyAlignment="1">
      <alignment horizontal="left" vertical="top"/>
    </xf>
    <xf numFmtId="0" fontId="29" fillId="0" borderId="0" xfId="0" applyFont="1" applyFill="1" applyBorder="1" applyAlignment="1">
      <alignment horizontal="left" vertical="top" wrapText="1"/>
    </xf>
    <xf numFmtId="0" fontId="6" fillId="0" borderId="0" xfId="7" applyFont="1" applyBorder="1" applyAlignment="1">
      <alignment vertical="top" wrapText="1"/>
    </xf>
    <xf numFmtId="0" fontId="6" fillId="0" borderId="0" xfId="7" applyFont="1" applyFill="1" applyAlignment="1">
      <alignment horizontal="left" vertical="top" wrapText="1"/>
    </xf>
    <xf numFmtId="0" fontId="6" fillId="0" borderId="0" xfId="9" applyNumberFormat="1" applyFont="1" applyAlignment="1">
      <alignment horizontal="left" vertical="top" wrapText="1"/>
    </xf>
    <xf numFmtId="4" fontId="6" fillId="0" borderId="0" xfId="7" applyNumberFormat="1" applyFont="1" applyFill="1" applyBorder="1" applyAlignment="1">
      <alignment horizontal="left"/>
    </xf>
    <xf numFmtId="4" fontId="16" fillId="0" borderId="0" xfId="7" applyNumberFormat="1" applyFont="1" applyFill="1" applyBorder="1" applyAlignment="1">
      <alignment horizontal="right"/>
    </xf>
    <xf numFmtId="0" fontId="10" fillId="0" borderId="0" xfId="7" quotePrefix="1" applyFont="1" applyAlignment="1">
      <alignment vertical="top"/>
    </xf>
    <xf numFmtId="0" fontId="21" fillId="2" borderId="13" xfId="7" quotePrefix="1" applyFont="1" applyFill="1" applyBorder="1" applyAlignment="1">
      <alignment vertical="top"/>
    </xf>
    <xf numFmtId="0" fontId="8" fillId="0" borderId="1" xfId="7" applyFont="1" applyBorder="1" applyAlignment="1">
      <alignment vertical="top"/>
    </xf>
    <xf numFmtId="0" fontId="8" fillId="0" borderId="2" xfId="7" applyFont="1" applyBorder="1" applyAlignment="1">
      <alignment vertical="top"/>
    </xf>
    <xf numFmtId="0" fontId="6" fillId="0" borderId="0" xfId="7" quotePrefix="1" applyFont="1" applyFill="1" applyAlignment="1">
      <alignment horizontal="left" vertical="top"/>
    </xf>
    <xf numFmtId="0" fontId="16" fillId="0" borderId="0" xfId="0" applyFont="1" applyFill="1" applyAlignment="1">
      <alignment horizontal="left" vertical="top" wrapText="1"/>
    </xf>
    <xf numFmtId="0" fontId="24" fillId="0" borderId="0" xfId="11" applyFont="1" applyAlignment="1">
      <alignment horizontal="right"/>
    </xf>
    <xf numFmtId="4" fontId="24" fillId="0" borderId="0" xfId="11" applyNumberFormat="1" applyFont="1" applyAlignment="1">
      <alignment horizontal="right"/>
    </xf>
    <xf numFmtId="0" fontId="6" fillId="0" borderId="0" xfId="5" applyFont="1" applyAlignment="1">
      <alignment horizontal="left" vertical="top" wrapText="1"/>
    </xf>
    <xf numFmtId="0" fontId="6" fillId="0" borderId="0" xfId="9" applyFont="1" applyAlignment="1">
      <alignment horizontal="left" vertical="top"/>
    </xf>
    <xf numFmtId="0" fontId="16" fillId="4" borderId="0" xfId="0" applyFont="1" applyFill="1" applyAlignment="1">
      <alignment horizontal="left" vertical="top" wrapText="1"/>
    </xf>
    <xf numFmtId="0" fontId="6" fillId="0" borderId="0" xfId="7" applyFont="1" applyFill="1" applyBorder="1" applyAlignment="1">
      <alignment horizontal="left" vertical="top"/>
    </xf>
    <xf numFmtId="0" fontId="24" fillId="0" borderId="1" xfId="0" applyFont="1" applyBorder="1" applyAlignment="1">
      <alignment horizontal="left" vertical="top"/>
    </xf>
    <xf numFmtId="4" fontId="12" fillId="0" borderId="0" xfId="7" applyNumberFormat="1" applyFont="1" applyFill="1" applyAlignment="1">
      <alignment vertical="center"/>
    </xf>
    <xf numFmtId="4" fontId="12" fillId="0" borderId="0" xfId="7" applyNumberFormat="1" applyFont="1" applyFill="1" applyBorder="1"/>
    <xf numFmtId="0" fontId="10" fillId="0" borderId="2" xfId="6" applyFont="1" applyBorder="1" applyAlignment="1">
      <alignment horizontal="left" vertical="top" wrapText="1"/>
    </xf>
    <xf numFmtId="0" fontId="10" fillId="0" borderId="2" xfId="6" applyFont="1" applyBorder="1" applyAlignment="1">
      <alignment horizontal="left"/>
    </xf>
    <xf numFmtId="4" fontId="10" fillId="0" borderId="2" xfId="6" applyNumberFormat="1" applyFont="1" applyBorder="1" applyAlignment="1">
      <alignment horizontal="right"/>
    </xf>
    <xf numFmtId="4" fontId="10" fillId="0" borderId="2" xfId="6" applyNumberFormat="1" applyFont="1" applyBorder="1" applyAlignment="1">
      <alignment vertical="center"/>
    </xf>
    <xf numFmtId="166" fontId="10" fillId="0" borderId="2" xfId="6" applyNumberFormat="1" applyFont="1" applyBorder="1" applyAlignment="1">
      <alignment vertical="center"/>
    </xf>
    <xf numFmtId="0" fontId="10" fillId="0" borderId="0" xfId="6" applyFont="1"/>
    <xf numFmtId="49" fontId="10" fillId="0" borderId="2" xfId="6" applyNumberFormat="1" applyFont="1" applyBorder="1" applyAlignment="1">
      <alignment horizontal="left" vertical="top"/>
    </xf>
    <xf numFmtId="0" fontId="8" fillId="0" borderId="9" xfId="7" applyFont="1" applyBorder="1" applyAlignment="1">
      <alignment wrapText="1"/>
    </xf>
    <xf numFmtId="0" fontId="21" fillId="2" borderId="13" xfId="7" applyFont="1" applyFill="1" applyBorder="1" applyAlignment="1">
      <alignment wrapText="1"/>
    </xf>
    <xf numFmtId="4" fontId="0" fillId="0" borderId="0" xfId="0" applyNumberFormat="1"/>
    <xf numFmtId="0" fontId="16" fillId="0" borderId="0" xfId="7" applyFont="1" applyFill="1" applyAlignment="1">
      <alignment horizontal="left" vertical="top" wrapText="1"/>
    </xf>
    <xf numFmtId="0" fontId="16" fillId="0" borderId="0" xfId="7" applyFont="1" applyFill="1" applyAlignment="1">
      <alignment horizontal="center" vertical="top" wrapText="1"/>
    </xf>
    <xf numFmtId="0" fontId="6" fillId="0" borderId="0" xfId="7" applyNumberFormat="1" applyFont="1" applyFill="1" applyAlignment="1">
      <alignment horizontal="left"/>
    </xf>
    <xf numFmtId="0" fontId="6" fillId="0" borderId="0" xfId="3" applyFont="1" applyFill="1" applyAlignment="1">
      <alignment vertical="top" wrapText="1"/>
    </xf>
    <xf numFmtId="0" fontId="17" fillId="0" borderId="0" xfId="3" applyFont="1" applyFill="1" applyAlignment="1">
      <alignment vertical="top" wrapText="1"/>
    </xf>
    <xf numFmtId="0" fontId="6" fillId="0" borderId="0" xfId="3" applyFont="1" applyFill="1"/>
    <xf numFmtId="0" fontId="6" fillId="0" borderId="9" xfId="7" applyFont="1" applyBorder="1"/>
    <xf numFmtId="0" fontId="6" fillId="0" borderId="0" xfId="0" applyNumberFormat="1" applyFont="1" applyAlignment="1">
      <alignment vertical="top" wrapText="1"/>
    </xf>
    <xf numFmtId="0" fontId="6" fillId="0" borderId="0" xfId="5" applyNumberFormat="1" applyFont="1" applyAlignment="1">
      <alignment vertical="top" wrapText="1"/>
    </xf>
    <xf numFmtId="0" fontId="6" fillId="0" borderId="2" xfId="5" applyNumberFormat="1" applyFont="1" applyBorder="1" applyAlignment="1">
      <alignment vertical="top" wrapText="1"/>
    </xf>
    <xf numFmtId="0" fontId="6" fillId="0" borderId="1" xfId="7" applyFont="1" applyFill="1" applyBorder="1" applyAlignment="1">
      <alignment horizontal="left" vertical="top"/>
    </xf>
    <xf numFmtId="0" fontId="6" fillId="0" borderId="2" xfId="7" applyFont="1" applyFill="1" applyBorder="1" applyAlignment="1">
      <alignment horizontal="left" vertical="top"/>
    </xf>
    <xf numFmtId="0" fontId="6" fillId="0" borderId="9" xfId="7" applyFont="1" applyBorder="1" applyAlignment="1">
      <alignment vertical="top"/>
    </xf>
    <xf numFmtId="0" fontId="6" fillId="0" borderId="0" xfId="0" applyFont="1" applyAlignment="1">
      <alignment horizontal="left" vertical="top" wrapText="1"/>
    </xf>
    <xf numFmtId="4" fontId="6" fillId="0" borderId="0" xfId="7" applyNumberFormat="1" applyFont="1" applyFill="1" applyBorder="1"/>
    <xf numFmtId="4" fontId="6" fillId="0" borderId="0" xfId="7" applyNumberFormat="1" applyFont="1" applyFill="1" applyBorder="1" applyAlignment="1"/>
    <xf numFmtId="0" fontId="42" fillId="0" borderId="0" xfId="0" applyFont="1" applyAlignment="1">
      <alignment horizontal="left" vertical="top" wrapText="1"/>
    </xf>
    <xf numFmtId="4" fontId="42" fillId="0" borderId="0" xfId="0" applyNumberFormat="1" applyFont="1" applyAlignment="1">
      <alignment horizontal="left" wrapText="1"/>
    </xf>
    <xf numFmtId="4" fontId="42" fillId="0" borderId="0" xfId="0" applyNumberFormat="1" applyFont="1" applyAlignment="1">
      <alignment horizontal="right"/>
    </xf>
    <xf numFmtId="4" fontId="42" fillId="0" borderId="0" xfId="0" applyNumberFormat="1" applyFont="1" applyAlignment="1">
      <alignment horizontal="left"/>
    </xf>
    <xf numFmtId="0" fontId="6" fillId="0" borderId="0" xfId="7" applyFont="1" applyFill="1" applyAlignment="1">
      <alignment horizontal="left"/>
    </xf>
    <xf numFmtId="0" fontId="20" fillId="0" borderId="13" xfId="0" applyFont="1" applyBorder="1" applyAlignment="1">
      <alignment vertical="top" wrapText="1"/>
    </xf>
    <xf numFmtId="4" fontId="6" fillId="0" borderId="0" xfId="7" applyNumberFormat="1" applyFont="1" applyFill="1" applyAlignment="1"/>
    <xf numFmtId="0" fontId="6" fillId="0" borderId="0" xfId="12" applyFont="1" applyAlignment="1">
      <alignment vertical="top" wrapText="1"/>
    </xf>
    <xf numFmtId="0" fontId="44" fillId="0" borderId="0" xfId="0" applyFont="1"/>
    <xf numFmtId="49" fontId="45" fillId="0" borderId="0" xfId="7" applyNumberFormat="1" applyFont="1" applyFill="1" applyBorder="1" applyAlignment="1">
      <alignment horizontal="left" vertical="top" wrapText="1"/>
    </xf>
    <xf numFmtId="49" fontId="17" fillId="0" borderId="1" xfId="10" applyNumberFormat="1" applyFont="1" applyFill="1" applyBorder="1" applyAlignment="1">
      <alignment horizontal="left" vertical="top" wrapText="1"/>
    </xf>
    <xf numFmtId="0" fontId="17" fillId="0" borderId="1" xfId="10" applyFont="1" applyFill="1" applyBorder="1" applyAlignment="1">
      <alignment horizontal="left"/>
    </xf>
    <xf numFmtId="4" fontId="17" fillId="0" borderId="1" xfId="10" applyNumberFormat="1" applyFont="1" applyFill="1" applyBorder="1" applyAlignment="1">
      <alignment horizontal="right"/>
    </xf>
    <xf numFmtId="49" fontId="16" fillId="0" borderId="0" xfId="7" quotePrefix="1" applyNumberFormat="1" applyFont="1" applyAlignment="1">
      <alignment horizontal="left" vertical="top"/>
    </xf>
    <xf numFmtId="49" fontId="21" fillId="2" borderId="13" xfId="7" quotePrefix="1" applyNumberFormat="1" applyFont="1" applyFill="1" applyBorder="1" applyAlignment="1">
      <alignment horizontal="left" vertical="top"/>
    </xf>
    <xf numFmtId="49" fontId="17" fillId="0" borderId="1" xfId="10" applyNumberFormat="1" applyFont="1" applyFill="1" applyBorder="1" applyAlignment="1">
      <alignment horizontal="left" vertical="top"/>
    </xf>
    <xf numFmtId="0" fontId="6" fillId="0" borderId="0" xfId="7" applyNumberFormat="1" applyFont="1" applyFill="1" applyAlignment="1">
      <alignment horizontal="left" vertical="top" wrapText="1"/>
    </xf>
    <xf numFmtId="4" fontId="6" fillId="0" borderId="0" xfId="7" applyNumberFormat="1" applyFont="1" applyFill="1"/>
    <xf numFmtId="0" fontId="13" fillId="6" borderId="11" xfId="7" applyFont="1" applyFill="1" applyBorder="1" applyAlignment="1">
      <alignment vertical="top" wrapText="1"/>
    </xf>
    <xf numFmtId="0" fontId="10" fillId="0" borderId="0" xfId="7" applyFont="1" applyAlignment="1">
      <alignment horizontal="left" vertical="top"/>
    </xf>
    <xf numFmtId="0" fontId="8" fillId="0" borderId="1" xfId="7" applyFont="1" applyBorder="1" applyAlignment="1">
      <alignment horizontal="left" vertical="top"/>
    </xf>
    <xf numFmtId="0" fontId="42" fillId="0" borderId="0" xfId="0" applyFont="1" applyAlignment="1">
      <alignment horizontal="left" vertical="top"/>
    </xf>
    <xf numFmtId="0" fontId="42" fillId="0" borderId="1" xfId="0" applyFont="1" applyBorder="1"/>
    <xf numFmtId="0" fontId="42" fillId="0" borderId="1" xfId="0" applyFont="1" applyBorder="1" applyAlignment="1">
      <alignment vertical="top" wrapText="1"/>
    </xf>
    <xf numFmtId="4" fontId="42" fillId="0" borderId="1" xfId="0" applyNumberFormat="1" applyFont="1" applyBorder="1"/>
    <xf numFmtId="4" fontId="6" fillId="0" borderId="2" xfId="7" applyNumberFormat="1" applyFont="1" applyFill="1" applyBorder="1" applyAlignment="1">
      <alignment horizontal="right" vertical="center"/>
    </xf>
    <xf numFmtId="4" fontId="6" fillId="0" borderId="1" xfId="7" applyNumberFormat="1" applyFont="1" applyFill="1" applyBorder="1" applyAlignment="1">
      <alignment horizontal="right"/>
    </xf>
    <xf numFmtId="0" fontId="17" fillId="0" borderId="0" xfId="0" applyFont="1" applyFill="1" applyBorder="1" applyAlignment="1">
      <alignment vertical="top" wrapText="1"/>
    </xf>
    <xf numFmtId="0" fontId="27" fillId="2" borderId="0" xfId="0" applyFont="1" applyFill="1" applyBorder="1" applyAlignment="1">
      <alignment vertical="top" wrapText="1"/>
    </xf>
    <xf numFmtId="0" fontId="27" fillId="0" borderId="0" xfId="0" applyFont="1" applyFill="1" applyBorder="1" applyAlignment="1">
      <alignment vertical="top" wrapText="1"/>
    </xf>
    <xf numFmtId="0" fontId="27" fillId="0" borderId="0" xfId="0" applyFont="1" applyFill="1" applyAlignment="1">
      <alignment horizontal="left" vertical="top" wrapText="1"/>
    </xf>
    <xf numFmtId="0" fontId="17" fillId="0" borderId="0" xfId="0" applyFont="1" applyFill="1" applyAlignment="1">
      <alignment horizontal="left" vertical="top" wrapText="1"/>
    </xf>
    <xf numFmtId="0" fontId="17" fillId="0" borderId="0" xfId="7" applyFont="1" applyFill="1" applyAlignment="1">
      <alignment horizontal="left" vertical="top"/>
    </xf>
    <xf numFmtId="49" fontId="17" fillId="0" borderId="0" xfId="7" applyNumberFormat="1" applyFont="1" applyFill="1" applyBorder="1" applyAlignment="1">
      <alignment horizontal="left" vertical="top" wrapText="1"/>
    </xf>
    <xf numFmtId="0" fontId="17" fillId="0" borderId="1" xfId="7" applyFont="1" applyFill="1" applyBorder="1" applyAlignment="1">
      <alignment horizontal="left" vertical="top" wrapText="1"/>
    </xf>
    <xf numFmtId="0" fontId="17" fillId="0" borderId="2" xfId="7" quotePrefix="1" applyFont="1" applyFill="1" applyBorder="1" applyAlignment="1">
      <alignment horizontal="left" vertical="top"/>
    </xf>
    <xf numFmtId="0" fontId="17" fillId="0" borderId="0" xfId="7" applyFont="1" applyFill="1" applyBorder="1" applyAlignment="1">
      <alignment horizontal="left" vertical="top"/>
    </xf>
    <xf numFmtId="0" fontId="0" fillId="0" borderId="0" xfId="0" applyAlignment="1">
      <alignment wrapText="1"/>
    </xf>
    <xf numFmtId="0" fontId="30" fillId="5" borderId="0" xfId="7" applyFont="1" applyFill="1" applyAlignment="1">
      <alignment vertical="top" wrapText="1"/>
    </xf>
    <xf numFmtId="0" fontId="46" fillId="0" borderId="0" xfId="7" applyFont="1" applyAlignment="1">
      <alignment horizontal="left"/>
    </xf>
    <xf numFmtId="4" fontId="46" fillId="0" borderId="0" xfId="7" applyNumberFormat="1" applyFont="1" applyAlignment="1">
      <alignment horizontal="right"/>
    </xf>
    <xf numFmtId="0" fontId="46" fillId="0" borderId="0" xfId="7" applyFont="1"/>
    <xf numFmtId="4" fontId="46" fillId="0" borderId="0" xfId="7" applyNumberFormat="1" applyFont="1" applyAlignment="1">
      <alignment horizontal="left"/>
    </xf>
    <xf numFmtId="4" fontId="47" fillId="0" borderId="0" xfId="15" applyNumberFormat="1" applyFont="1" applyBorder="1" applyProtection="1">
      <protection locked="0"/>
    </xf>
    <xf numFmtId="0" fontId="41" fillId="0" borderId="0" xfId="7" applyFont="1" applyFill="1" applyAlignment="1">
      <alignment horizontal="left" vertical="top" wrapText="1"/>
    </xf>
    <xf numFmtId="0" fontId="49" fillId="0" borderId="0" xfId="0" applyFont="1" applyAlignment="1">
      <alignment horizontal="left" vertical="top" wrapText="1"/>
    </xf>
    <xf numFmtId="49" fontId="17" fillId="0" borderId="0" xfId="0" applyNumberFormat="1" applyFont="1" applyAlignment="1">
      <alignment horizontal="left" vertical="top" wrapText="1"/>
    </xf>
    <xf numFmtId="49" fontId="17" fillId="0" borderId="0" xfId="0" applyNumberFormat="1" applyFont="1" applyAlignment="1">
      <alignment vertical="top" wrapText="1"/>
    </xf>
    <xf numFmtId="49" fontId="6" fillId="0" borderId="0" xfId="0" applyNumberFormat="1" applyFont="1" applyAlignment="1">
      <alignment horizontal="left" vertical="top" wrapText="1"/>
    </xf>
    <xf numFmtId="0" fontId="27" fillId="0" borderId="0" xfId="0" applyFont="1" applyAlignment="1">
      <alignment vertical="top" wrapText="1"/>
    </xf>
    <xf numFmtId="49" fontId="32" fillId="0" borderId="0" xfId="0" applyNumberFormat="1" applyFont="1" applyAlignment="1">
      <alignment horizontal="left" vertical="top" wrapText="1"/>
    </xf>
    <xf numFmtId="2" fontId="50" fillId="0" borderId="0" xfId="13" applyNumberFormat="1" applyFont="1" applyFill="1" applyBorder="1" applyAlignment="1">
      <alignment horizontal="left" vertical="top" wrapText="1"/>
    </xf>
    <xf numFmtId="0" fontId="6" fillId="0" borderId="0" xfId="7" applyFont="1" applyAlignment="1">
      <alignment horizontal="left" vertical="top"/>
    </xf>
    <xf numFmtId="0" fontId="6" fillId="0" borderId="0" xfId="7" applyFont="1" applyAlignment="1">
      <alignment horizontal="left"/>
    </xf>
    <xf numFmtId="4" fontId="6" fillId="0" borderId="0" xfId="7" applyNumberFormat="1" applyFont="1" applyAlignment="1">
      <alignment horizontal="right"/>
    </xf>
    <xf numFmtId="49" fontId="17" fillId="0" borderId="0" xfId="0" applyNumberFormat="1" applyFont="1" applyFill="1" applyAlignment="1">
      <alignment horizontal="left" vertical="top" wrapText="1"/>
    </xf>
    <xf numFmtId="49" fontId="49" fillId="0" borderId="0" xfId="0" applyNumberFormat="1" applyFont="1" applyFill="1" applyAlignment="1">
      <alignment horizontal="left" vertical="top" wrapText="1"/>
    </xf>
    <xf numFmtId="49" fontId="6" fillId="0" borderId="0" xfId="0" applyNumberFormat="1" applyFont="1" applyFill="1" applyAlignment="1">
      <alignment horizontal="left" vertical="top" wrapText="1"/>
    </xf>
    <xf numFmtId="0" fontId="6" fillId="0" borderId="0" xfId="5" applyFont="1" applyFill="1"/>
    <xf numFmtId="4" fontId="51" fillId="0" borderId="0" xfId="0" applyNumberFormat="1" applyFont="1"/>
    <xf numFmtId="0" fontId="10" fillId="0" borderId="0" xfId="15" applyFont="1" applyBorder="1" applyAlignment="1">
      <alignment horizontal="left" vertical="top" wrapText="1"/>
      <protection locked="0"/>
    </xf>
    <xf numFmtId="0" fontId="31" fillId="5" borderId="0" xfId="15" applyFont="1" applyFill="1" applyBorder="1" applyAlignment="1">
      <alignment horizontal="center" vertical="top" wrapText="1"/>
      <protection locked="0"/>
    </xf>
    <xf numFmtId="4" fontId="52" fillId="0" borderId="0" xfId="7" applyNumberFormat="1" applyFont="1" applyFill="1" applyAlignment="1"/>
    <xf numFmtId="0" fontId="0" fillId="0" borderId="0" xfId="0" applyAlignment="1">
      <alignment horizontal="left" vertical="top" wrapText="1"/>
    </xf>
    <xf numFmtId="4" fontId="0" fillId="0" borderId="0" xfId="0" applyNumberFormat="1" applyAlignment="1">
      <alignment horizontal="left" vertical="top" wrapText="1"/>
    </xf>
    <xf numFmtId="0" fontId="6" fillId="0" borderId="11" xfId="7" applyFont="1" applyBorder="1" applyAlignment="1">
      <alignment vertical="top" wrapText="1"/>
    </xf>
    <xf numFmtId="4" fontId="54" fillId="0" borderId="0" xfId="7" applyNumberFormat="1" applyFont="1" applyFill="1" applyAlignment="1">
      <alignment wrapText="1"/>
    </xf>
    <xf numFmtId="0" fontId="53" fillId="0" borderId="0" xfId="7" applyFont="1" applyBorder="1" applyAlignment="1">
      <alignment vertical="top" wrapText="1"/>
    </xf>
    <xf numFmtId="49" fontId="33" fillId="0" borderId="0" xfId="0" applyNumberFormat="1" applyFont="1" applyAlignment="1">
      <alignment horizontal="left" vertical="top" wrapText="1"/>
    </xf>
    <xf numFmtId="0" fontId="36" fillId="0" borderId="0" xfId="7" applyFont="1" applyAlignment="1">
      <alignment horizontal="left"/>
    </xf>
    <xf numFmtId="0" fontId="36" fillId="0" borderId="0" xfId="7" applyFont="1"/>
    <xf numFmtId="0" fontId="16" fillId="0" borderId="0" xfId="7" applyFont="1" applyAlignment="1">
      <alignment horizontal="center"/>
    </xf>
    <xf numFmtId="168" fontId="8" fillId="0" borderId="0" xfId="7" applyNumberFormat="1" applyFont="1" applyAlignment="1">
      <alignment vertical="center"/>
    </xf>
    <xf numFmtId="0" fontId="36" fillId="0" borderId="0" xfId="7" quotePrefix="1" applyFont="1" applyAlignment="1">
      <alignment horizontal="left"/>
    </xf>
    <xf numFmtId="168" fontId="8" fillId="0" borderId="0" xfId="7" applyNumberFormat="1" applyFont="1"/>
    <xf numFmtId="0" fontId="36" fillId="0" borderId="0" xfId="0" applyFont="1"/>
    <xf numFmtId="0" fontId="6" fillId="0" borderId="0" xfId="7"/>
    <xf numFmtId="0" fontId="53" fillId="0" borderId="0" xfId="7" applyFont="1" applyAlignment="1">
      <alignment horizontal="left" vertical="top"/>
    </xf>
    <xf numFmtId="4" fontId="55" fillId="0" borderId="0" xfId="7" applyNumberFormat="1" applyFont="1" applyAlignment="1">
      <alignment horizontal="right"/>
    </xf>
    <xf numFmtId="0" fontId="53" fillId="0" borderId="0" xfId="7" applyFont="1" applyAlignment="1">
      <alignment vertical="top"/>
    </xf>
    <xf numFmtId="0" fontId="53" fillId="0" borderId="0" xfId="7" applyFont="1"/>
    <xf numFmtId="4" fontId="53" fillId="0" borderId="0" xfId="7" applyNumberFormat="1" applyFont="1"/>
    <xf numFmtId="0" fontId="6" fillId="0" borderId="0" xfId="7" applyAlignment="1">
      <alignment horizontal="left" vertical="top"/>
    </xf>
    <xf numFmtId="0" fontId="56" fillId="0" borderId="11" xfId="7" applyFont="1" applyBorder="1" applyAlignment="1">
      <alignment horizontal="left" vertical="top" wrapText="1"/>
    </xf>
    <xf numFmtId="0" fontId="6" fillId="0" borderId="0" xfId="7" applyAlignment="1">
      <alignment vertical="top"/>
    </xf>
    <xf numFmtId="0" fontId="6" fillId="0" borderId="3" xfId="7" applyBorder="1" applyAlignment="1">
      <alignment horizontal="left" vertical="top" wrapText="1"/>
    </xf>
    <xf numFmtId="0" fontId="6" fillId="0" borderId="0" xfId="7" applyAlignment="1">
      <alignment horizontal="left"/>
    </xf>
    <xf numFmtId="4" fontId="6" fillId="0" borderId="0" xfId="7" applyNumberFormat="1" applyAlignment="1">
      <alignment horizontal="right"/>
    </xf>
    <xf numFmtId="0" fontId="16" fillId="0" borderId="0" xfId="7" applyFont="1" applyAlignment="1">
      <alignment horizontal="left"/>
    </xf>
    <xf numFmtId="0" fontId="26" fillId="0" borderId="0" xfId="7" applyFont="1" applyBorder="1" applyAlignment="1">
      <alignment vertical="top" wrapText="1"/>
    </xf>
    <xf numFmtId="0" fontId="13" fillId="0" borderId="0" xfId="7" applyFont="1" applyAlignment="1">
      <alignment horizontal="left" vertical="top"/>
    </xf>
    <xf numFmtId="0" fontId="13" fillId="0" borderId="0" xfId="7" applyFont="1" applyAlignment="1">
      <alignment horizontal="left" vertical="top" wrapText="1"/>
    </xf>
    <xf numFmtId="0" fontId="10" fillId="0" borderId="3" xfId="7" applyFont="1" applyBorder="1" applyAlignment="1">
      <alignment horizontal="left" vertical="top" wrapText="1"/>
    </xf>
    <xf numFmtId="0" fontId="31" fillId="0" borderId="14" xfId="7" applyFont="1" applyBorder="1" applyAlignment="1">
      <alignment horizontal="left" vertical="top" wrapText="1"/>
    </xf>
    <xf numFmtId="0" fontId="31" fillId="0" borderId="4" xfId="7" applyFont="1" applyBorder="1" applyAlignment="1">
      <alignment horizontal="left" vertical="top" wrapText="1"/>
    </xf>
    <xf numFmtId="0" fontId="31" fillId="0" borderId="0" xfId="15" applyFont="1" applyFill="1" applyBorder="1" applyAlignment="1">
      <alignment horizontal="center" vertical="top" wrapText="1"/>
      <protection locked="0"/>
    </xf>
    <xf numFmtId="0" fontId="8" fillId="0" borderId="0" xfId="15" applyFont="1" applyFill="1" applyBorder="1" applyAlignment="1">
      <protection locked="0"/>
    </xf>
    <xf numFmtId="4" fontId="8" fillId="0" borderId="0" xfId="15" applyNumberFormat="1" applyFont="1" applyFill="1" applyBorder="1" applyProtection="1">
      <protection locked="0"/>
    </xf>
    <xf numFmtId="0" fontId="8" fillId="0" borderId="0" xfId="0" applyFont="1" applyFill="1" applyBorder="1"/>
    <xf numFmtId="4" fontId="12" fillId="0" borderId="0" xfId="7" applyNumberFormat="1" applyFont="1" applyFill="1" applyAlignment="1">
      <alignment horizontal="center"/>
    </xf>
    <xf numFmtId="0" fontId="6" fillId="0" borderId="0" xfId="0" applyFont="1" applyAlignment="1">
      <alignment horizontal="left" vertical="top"/>
    </xf>
    <xf numFmtId="0" fontId="0" fillId="0" borderId="0" xfId="0" applyFont="1"/>
    <xf numFmtId="0" fontId="6" fillId="0" borderId="1" xfId="5" applyFont="1" applyBorder="1" applyAlignment="1">
      <alignment horizontal="left" vertical="top" wrapText="1"/>
    </xf>
    <xf numFmtId="0" fontId="6" fillId="0" borderId="2" xfId="5" applyFont="1" applyBorder="1" applyAlignment="1">
      <alignment horizontal="left" vertical="top" wrapText="1"/>
    </xf>
    <xf numFmtId="0" fontId="33" fillId="0" borderId="0" xfId="0" applyFont="1" applyFill="1" applyAlignment="1">
      <alignment horizontal="left" vertical="top" wrapText="1"/>
    </xf>
    <xf numFmtId="4" fontId="42" fillId="0" borderId="0" xfId="0" applyNumberFormat="1" applyFont="1" applyFill="1" applyAlignment="1">
      <alignment horizontal="right"/>
    </xf>
    <xf numFmtId="49" fontId="27" fillId="2" borderId="0" xfId="7" applyNumberFormat="1" applyFont="1" applyFill="1" applyBorder="1" applyAlignment="1">
      <alignment horizontal="left" vertical="top" wrapText="1"/>
    </xf>
    <xf numFmtId="4" fontId="57" fillId="0" borderId="0" xfId="7" applyNumberFormat="1" applyFont="1" applyAlignment="1">
      <alignment horizontal="left"/>
    </xf>
    <xf numFmtId="0" fontId="6" fillId="0" borderId="0" xfId="7" quotePrefix="1" applyFont="1" applyFill="1" applyAlignment="1">
      <alignment vertical="top"/>
    </xf>
    <xf numFmtId="4" fontId="37" fillId="0" borderId="0" xfId="9" applyNumberFormat="1" applyFont="1" applyFill="1"/>
    <xf numFmtId="0" fontId="8" fillId="0" borderId="12" xfId="7" applyFont="1" applyBorder="1" applyAlignment="1">
      <alignment horizontal="left" vertical="top"/>
    </xf>
    <xf numFmtId="0" fontId="8" fillId="0" borderId="12" xfId="7" applyFont="1" applyBorder="1" applyAlignment="1">
      <alignment horizontal="justify" vertical="top" wrapText="1"/>
    </xf>
    <xf numFmtId="0" fontId="8" fillId="0" borderId="12" xfId="7" applyFont="1" applyFill="1" applyBorder="1" applyAlignment="1">
      <alignment horizontal="left"/>
    </xf>
    <xf numFmtId="4" fontId="8" fillId="0" borderId="12" xfId="7" applyNumberFormat="1" applyFont="1" applyFill="1" applyBorder="1" applyAlignment="1"/>
    <xf numFmtId="4" fontId="8" fillId="0" borderId="12" xfId="7" applyNumberFormat="1" applyFont="1" applyBorder="1" applyAlignment="1">
      <alignment horizontal="right"/>
    </xf>
    <xf numFmtId="0" fontId="6" fillId="0" borderId="1" xfId="7" quotePrefix="1" applyFont="1" applyBorder="1" applyAlignment="1">
      <alignment horizontal="left" vertical="top"/>
    </xf>
    <xf numFmtId="4" fontId="8" fillId="0" borderId="1" xfId="7" applyNumberFormat="1" applyFont="1" applyBorder="1" applyAlignment="1">
      <alignment horizontal="right" vertical="center"/>
    </xf>
    <xf numFmtId="0" fontId="6" fillId="0" borderId="9" xfId="7" applyFont="1" applyBorder="1" applyAlignment="1">
      <alignment horizontal="left" vertical="top"/>
    </xf>
    <xf numFmtId="0" fontId="6" fillId="0" borderId="0" xfId="7" quotePrefix="1" applyNumberFormat="1" applyFont="1" applyFill="1" applyAlignment="1">
      <alignment horizontal="left" vertical="top"/>
    </xf>
    <xf numFmtId="49" fontId="58" fillId="0" borderId="0" xfId="0" applyNumberFormat="1" applyFont="1" applyAlignment="1">
      <alignment horizontal="left" vertical="top" wrapText="1"/>
    </xf>
    <xf numFmtId="0" fontId="59" fillId="0" borderId="0" xfId="0" applyFont="1" applyAlignment="1">
      <alignment vertical="center" wrapText="1"/>
    </xf>
    <xf numFmtId="49" fontId="58" fillId="0" borderId="0" xfId="0" applyNumberFormat="1" applyFont="1" applyAlignment="1">
      <alignment vertical="center"/>
    </xf>
    <xf numFmtId="4" fontId="6" fillId="0" borderId="0" xfId="7" applyNumberFormat="1" applyFont="1" applyFill="1" applyAlignment="1">
      <alignment vertical="center"/>
    </xf>
    <xf numFmtId="4" fontId="12" fillId="0" borderId="0" xfId="5" applyNumberFormat="1" applyFont="1" applyFill="1"/>
    <xf numFmtId="0" fontId="12" fillId="0" borderId="0" xfId="5" applyFont="1" applyFill="1"/>
    <xf numFmtId="49" fontId="27" fillId="0" borderId="0" xfId="0" applyNumberFormat="1" applyFont="1" applyFill="1" applyAlignment="1">
      <alignment horizontal="left" vertical="top" wrapText="1"/>
    </xf>
    <xf numFmtId="0" fontId="22" fillId="0" borderId="11" xfId="7" applyFont="1" applyBorder="1" applyAlignment="1">
      <alignment horizontal="left" vertical="top" wrapText="1"/>
    </xf>
    <xf numFmtId="0" fontId="0" fillId="0" borderId="0" xfId="7" applyFont="1" applyAlignment="1">
      <alignment horizontal="left" vertical="top"/>
    </xf>
    <xf numFmtId="49" fontId="30" fillId="0" borderId="0" xfId="0" applyNumberFormat="1" applyFont="1" applyAlignment="1">
      <alignment horizontal="left" vertical="top" wrapText="1"/>
    </xf>
    <xf numFmtId="0" fontId="6" fillId="0" borderId="1" xfId="7" applyFont="1" applyFill="1" applyBorder="1" applyAlignment="1">
      <alignment horizontal="left" vertical="top" wrapText="1"/>
    </xf>
    <xf numFmtId="0" fontId="6" fillId="0" borderId="2" xfId="7" applyFont="1" applyFill="1" applyBorder="1" applyAlignment="1">
      <alignment horizontal="left" vertical="top" wrapText="1"/>
    </xf>
    <xf numFmtId="4" fontId="40" fillId="2" borderId="13" xfId="7" applyNumberFormat="1" applyFont="1" applyFill="1" applyBorder="1" applyAlignment="1">
      <alignment horizontal="center"/>
    </xf>
    <xf numFmtId="4" fontId="6" fillId="0" borderId="0" xfId="0" applyNumberFormat="1" applyFont="1"/>
    <xf numFmtId="4" fontId="8" fillId="0" borderId="0" xfId="6" applyNumberFormat="1" applyFont="1" applyFill="1" applyAlignment="1">
      <alignment horizontal="center"/>
    </xf>
    <xf numFmtId="0" fontId="12" fillId="0" borderId="0" xfId="9" applyFont="1" applyFill="1"/>
    <xf numFmtId="4" fontId="12" fillId="0" borderId="0" xfId="9" applyNumberFormat="1" applyFont="1" applyFill="1"/>
    <xf numFmtId="0" fontId="6" fillId="0" borderId="1" xfId="5" applyFont="1" applyFill="1" applyBorder="1"/>
    <xf numFmtId="4" fontId="6" fillId="0" borderId="1" xfId="5" applyNumberFormat="1" applyFont="1" applyFill="1" applyBorder="1"/>
    <xf numFmtId="0" fontId="12" fillId="0" borderId="2" xfId="5" applyFont="1" applyFill="1" applyBorder="1"/>
    <xf numFmtId="4" fontId="12" fillId="0" borderId="2" xfId="5" applyNumberFormat="1" applyFont="1" applyFill="1" applyBorder="1"/>
    <xf numFmtId="0" fontId="6" fillId="0" borderId="0" xfId="7" applyFont="1" applyFill="1" applyBorder="1" applyAlignment="1">
      <alignment horizontal="justify" vertical="top" wrapText="1"/>
    </xf>
    <xf numFmtId="0" fontId="6" fillId="0" borderId="0" xfId="7" applyFont="1" applyFill="1" applyBorder="1"/>
    <xf numFmtId="0" fontId="6" fillId="0" borderId="0" xfId="7" applyFont="1" applyFill="1" applyBorder="1" applyAlignment="1">
      <alignment horizontal="left" vertical="top" wrapText="1"/>
    </xf>
    <xf numFmtId="0" fontId="6" fillId="0" borderId="0" xfId="7" applyFont="1" applyFill="1" applyAlignment="1">
      <alignment vertical="top" wrapText="1"/>
    </xf>
    <xf numFmtId="0" fontId="6" fillId="0" borderId="0" xfId="7" applyFont="1" applyFill="1" applyAlignment="1">
      <alignment horizontal="justify" vertical="top" wrapText="1"/>
    </xf>
    <xf numFmtId="0" fontId="6" fillId="0" borderId="2" xfId="7" applyFont="1" applyFill="1" applyBorder="1" applyAlignment="1">
      <alignment horizontal="left"/>
    </xf>
    <xf numFmtId="0" fontId="0" fillId="0" borderId="0" xfId="0" applyAlignment="1"/>
    <xf numFmtId="0" fontId="6" fillId="0" borderId="0" xfId="7" applyAlignment="1">
      <alignment vertical="center"/>
    </xf>
    <xf numFmtId="0" fontId="6" fillId="0" borderId="0" xfId="7" applyAlignment="1">
      <alignment horizontal="center"/>
    </xf>
    <xf numFmtId="49" fontId="22" fillId="0" borderId="0" xfId="7" applyNumberFormat="1" applyFont="1" applyAlignment="1">
      <alignment horizontal="left" vertical="top" wrapText="1"/>
    </xf>
    <xf numFmtId="0" fontId="8" fillId="0" borderId="0" xfId="18" applyFont="1"/>
    <xf numFmtId="0" fontId="8" fillId="0" borderId="0" xfId="7" quotePrefix="1" applyFont="1" applyAlignment="1">
      <alignment vertical="top"/>
    </xf>
    <xf numFmtId="49" fontId="22" fillId="6" borderId="13" xfId="7" applyNumberFormat="1" applyFont="1" applyFill="1" applyBorder="1" applyAlignment="1">
      <alignment horizontal="left" vertical="top" wrapText="1"/>
    </xf>
    <xf numFmtId="0" fontId="49" fillId="0" borderId="0" xfId="0" applyFont="1" applyFill="1" applyAlignment="1">
      <alignment horizontal="left" vertical="top" wrapText="1"/>
    </xf>
    <xf numFmtId="4" fontId="6" fillId="0" borderId="0" xfId="7" applyNumberFormat="1" applyFont="1"/>
    <xf numFmtId="0" fontId="48" fillId="0" borderId="0" xfId="0" applyFont="1" applyAlignment="1">
      <alignment wrapText="1"/>
    </xf>
    <xf numFmtId="0" fontId="27" fillId="0" borderId="0" xfId="0" applyFont="1" applyAlignment="1">
      <alignment wrapText="1"/>
    </xf>
    <xf numFmtId="0" fontId="17" fillId="0" borderId="0" xfId="0" applyFont="1" applyAlignment="1">
      <alignment horizontal="left" vertical="top" wrapText="1"/>
    </xf>
    <xf numFmtId="49" fontId="6" fillId="0" borderId="0" xfId="7" quotePrefix="1" applyNumberFormat="1" applyAlignment="1">
      <alignment horizontal="left" vertical="top" wrapText="1"/>
    </xf>
    <xf numFmtId="0" fontId="6" fillId="0" borderId="0" xfId="7" quotePrefix="1" applyAlignment="1">
      <alignment horizontal="left"/>
    </xf>
    <xf numFmtId="0" fontId="60" fillId="0" borderId="0" xfId="0" applyFont="1" applyFill="1" applyAlignment="1">
      <alignment horizontal="left" vertical="top" wrapText="1"/>
    </xf>
    <xf numFmtId="0" fontId="8" fillId="0" borderId="0" xfId="7" applyFont="1" applyFill="1" applyAlignment="1">
      <alignment vertical="top"/>
    </xf>
    <xf numFmtId="0" fontId="48" fillId="0" borderId="0" xfId="0" applyFont="1" applyFill="1" applyAlignment="1">
      <alignment wrapText="1"/>
    </xf>
    <xf numFmtId="0" fontId="39" fillId="0" borderId="0" xfId="0" applyFont="1" applyFill="1" applyAlignment="1">
      <alignment horizontal="left" vertical="top" wrapText="1"/>
    </xf>
    <xf numFmtId="0" fontId="61" fillId="0" borderId="0" xfId="0" applyFont="1" applyFill="1" applyAlignment="1">
      <alignment horizontal="left" vertical="top" wrapText="1"/>
    </xf>
    <xf numFmtId="0" fontId="27" fillId="0" borderId="0" xfId="0" applyFont="1" applyFill="1" applyAlignment="1">
      <alignment wrapText="1"/>
    </xf>
    <xf numFmtId="4" fontId="42" fillId="0" borderId="0" xfId="0" applyNumberFormat="1" applyFont="1" applyFill="1" applyAlignment="1">
      <alignment horizontal="left"/>
    </xf>
    <xf numFmtId="0" fontId="43"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xf>
    <xf numFmtId="4" fontId="3" fillId="0" borderId="0" xfId="0" applyNumberFormat="1" applyFont="1" applyAlignment="1">
      <alignment horizontal="right"/>
    </xf>
    <xf numFmtId="49" fontId="63" fillId="0" borderId="0" xfId="6" applyNumberFormat="1" applyFont="1" applyAlignment="1">
      <alignment vertical="top" wrapText="1"/>
    </xf>
    <xf numFmtId="0" fontId="63" fillId="0" borderId="0" xfId="6" applyFont="1"/>
    <xf numFmtId="4" fontId="4" fillId="0" borderId="0" xfId="6" applyNumberFormat="1"/>
    <xf numFmtId="0" fontId="60" fillId="0" borderId="0" xfId="0" applyFont="1" applyAlignment="1">
      <alignment horizontal="left" vertical="top" wrapText="1"/>
    </xf>
    <xf numFmtId="0" fontId="6" fillId="0" borderId="0" xfId="5" applyFont="1"/>
    <xf numFmtId="0" fontId="24" fillId="0" borderId="0" xfId="0" applyFont="1" applyFill="1" applyAlignment="1">
      <alignment horizontal="left" vertical="top"/>
    </xf>
    <xf numFmtId="0" fontId="24" fillId="0" borderId="0" xfId="0" applyFont="1" applyFill="1" applyAlignment="1">
      <alignment vertical="top" wrapText="1"/>
    </xf>
    <xf numFmtId="0" fontId="24" fillId="0" borderId="0" xfId="0" applyFont="1" applyFill="1"/>
    <xf numFmtId="4" fontId="42" fillId="0" borderId="0" xfId="0" applyNumberFormat="1" applyFont="1" applyFill="1" applyAlignment="1">
      <alignment horizontal="left" wrapText="1"/>
    </xf>
    <xf numFmtId="0" fontId="42" fillId="0" borderId="0" xfId="0" applyFont="1" applyFill="1" applyAlignment="1">
      <alignment horizontal="left" vertical="top" wrapText="1"/>
    </xf>
    <xf numFmtId="4" fontId="43" fillId="0" borderId="0" xfId="0" applyNumberFormat="1" applyFont="1" applyFill="1" applyAlignment="1">
      <alignment horizontal="left"/>
    </xf>
    <xf numFmtId="4" fontId="43" fillId="0" borderId="0" xfId="0" applyNumberFormat="1" applyFont="1" applyFill="1" applyAlignment="1">
      <alignment horizontal="right"/>
    </xf>
    <xf numFmtId="0" fontId="62" fillId="0" borderId="0" xfId="0" applyFont="1" applyFill="1" applyAlignment="1">
      <alignment horizontal="left" vertical="top" wrapText="1"/>
    </xf>
    <xf numFmtId="0" fontId="42" fillId="0" borderId="0" xfId="0" applyFont="1" applyFill="1" applyAlignment="1">
      <alignment horizontal="left" vertical="top"/>
    </xf>
    <xf numFmtId="0" fontId="27" fillId="0" borderId="0" xfId="7" applyFont="1" applyFill="1" applyAlignment="1" applyProtection="1">
      <alignment vertical="top" wrapText="1"/>
      <protection locked="0"/>
    </xf>
    <xf numFmtId="49" fontId="8" fillId="0" borderId="0" xfId="7" applyNumberFormat="1" applyFont="1" applyBorder="1" applyAlignment="1">
      <alignment horizontal="left"/>
    </xf>
    <xf numFmtId="0" fontId="0" fillId="0" borderId="0" xfId="7" applyFont="1" applyAlignment="1">
      <alignment horizontal="left" vertical="top" wrapText="1"/>
    </xf>
    <xf numFmtId="0" fontId="2" fillId="0" borderId="0" xfId="0" applyFont="1" applyAlignment="1">
      <alignment horizontal="left" vertical="top" wrapText="1"/>
    </xf>
    <xf numFmtId="0" fontId="16" fillId="7" borderId="3" xfId="7" applyFont="1" applyFill="1" applyBorder="1" applyAlignment="1">
      <alignment vertical="top" wrapText="1"/>
    </xf>
    <xf numFmtId="0" fontId="16" fillId="7" borderId="4" xfId="7" applyFont="1" applyFill="1" applyBorder="1" applyAlignment="1">
      <alignment vertical="top" wrapText="1"/>
    </xf>
    <xf numFmtId="0" fontId="16" fillId="8" borderId="4" xfId="7" applyFont="1" applyFill="1" applyBorder="1" applyAlignment="1">
      <alignment vertical="top" wrapText="1"/>
    </xf>
    <xf numFmtId="0" fontId="10" fillId="7" borderId="13" xfId="7" applyFont="1" applyFill="1" applyBorder="1" applyAlignment="1">
      <alignment horizontal="left" vertical="top" wrapText="1"/>
    </xf>
    <xf numFmtId="0" fontId="6" fillId="0" borderId="0" xfId="7" quotePrefix="1" applyAlignment="1">
      <alignment horizontal="left" vertical="top"/>
    </xf>
    <xf numFmtId="0" fontId="6" fillId="5" borderId="15" xfId="7" applyFill="1" applyBorder="1" applyAlignment="1">
      <alignment vertical="top" wrapText="1"/>
    </xf>
    <xf numFmtId="4" fontId="6" fillId="0" borderId="0" xfId="7" applyNumberFormat="1"/>
    <xf numFmtId="0" fontId="6" fillId="5" borderId="16" xfId="7" applyFill="1" applyBorder="1" applyAlignment="1">
      <alignment vertical="top" wrapText="1"/>
    </xf>
    <xf numFmtId="0" fontId="6" fillId="0" borderId="0" xfId="7" applyAlignment="1">
      <alignment vertical="top" wrapText="1"/>
    </xf>
    <xf numFmtId="0" fontId="6" fillId="0" borderId="0" xfId="0" applyFont="1" applyAlignment="1">
      <alignment vertical="top" wrapText="1"/>
    </xf>
    <xf numFmtId="0" fontId="6" fillId="0" borderId="0" xfId="0" applyFont="1"/>
    <xf numFmtId="4" fontId="6" fillId="0" borderId="0" xfId="0" applyNumberFormat="1" applyFont="1" applyAlignment="1">
      <alignment horizontal="right"/>
    </xf>
    <xf numFmtId="0" fontId="8" fillId="0" borderId="0" xfId="18" applyFont="1" applyAlignment="1">
      <alignment horizontal="left" vertical="top" wrapText="1"/>
    </xf>
    <xf numFmtId="0" fontId="8" fillId="0" borderId="0" xfId="18" applyFont="1" applyAlignment="1">
      <alignment horizontal="left"/>
    </xf>
    <xf numFmtId="4" fontId="8" fillId="0" borderId="0" xfId="18" applyNumberFormat="1" applyFont="1" applyAlignment="1">
      <alignment horizontal="right" wrapText="1"/>
    </xf>
    <xf numFmtId="0" fontId="10" fillId="0" borderId="0" xfId="18" applyFont="1" applyAlignment="1">
      <alignment horizontal="left" vertical="top" wrapText="1"/>
    </xf>
    <xf numFmtId="0" fontId="65" fillId="0" borderId="0" xfId="0" applyFont="1" applyAlignment="1">
      <alignment horizontal="justify" vertical="center"/>
    </xf>
    <xf numFmtId="0" fontId="65" fillId="0" borderId="0" xfId="0" applyFont="1"/>
    <xf numFmtId="49" fontId="8" fillId="0" borderId="1" xfId="7" applyNumberFormat="1" applyFont="1" applyFill="1" applyBorder="1" applyAlignment="1">
      <alignment horizontal="left" vertical="top" wrapText="1"/>
    </xf>
    <xf numFmtId="0" fontId="66" fillId="0" borderId="0" xfId="0" applyFont="1" applyFill="1" applyAlignment="1">
      <alignment horizontal="left" vertical="top"/>
    </xf>
    <xf numFmtId="0" fontId="66" fillId="0" borderId="0" xfId="0" applyFont="1" applyFill="1" applyAlignment="1">
      <alignment vertical="top" wrapText="1"/>
    </xf>
    <xf numFmtId="49" fontId="67" fillId="0" borderId="0" xfId="7" applyNumberFormat="1" applyFont="1" applyBorder="1" applyAlignment="1">
      <alignment horizontal="left" vertical="top" wrapText="1"/>
    </xf>
    <xf numFmtId="49" fontId="6" fillId="0" borderId="0" xfId="7" quotePrefix="1" applyNumberFormat="1" applyFont="1" applyAlignment="1">
      <alignment horizontal="left" vertical="top"/>
    </xf>
    <xf numFmtId="0" fontId="0" fillId="0" borderId="0" xfId="0" applyFont="1" applyAlignment="1">
      <alignment vertical="top" wrapText="1"/>
    </xf>
    <xf numFmtId="49" fontId="6" fillId="0" borderId="0" xfId="0" applyNumberFormat="1" applyFont="1" applyAlignment="1">
      <alignment horizontal="left" vertical="top"/>
    </xf>
    <xf numFmtId="0" fontId="16" fillId="0" borderId="0" xfId="0" applyFont="1" applyAlignment="1">
      <alignment horizontal="left" vertical="top" wrapText="1"/>
    </xf>
    <xf numFmtId="0" fontId="17" fillId="0" borderId="0" xfId="7" applyFont="1" applyFill="1" applyAlignment="1">
      <alignment horizontal="left"/>
    </xf>
    <xf numFmtId="4" fontId="17" fillId="0" borderId="0" xfId="7" applyNumberFormat="1" applyFont="1" applyFill="1" applyAlignment="1"/>
    <xf numFmtId="0" fontId="7" fillId="0" borderId="0" xfId="6" applyFont="1" applyAlignment="1">
      <alignment horizontal="left" vertical="top" wrapText="1"/>
    </xf>
    <xf numFmtId="0" fontId="0" fillId="0" borderId="0" xfId="0" applyAlignment="1">
      <alignment horizontal="left" wrapText="1"/>
    </xf>
    <xf numFmtId="0" fontId="8" fillId="0" borderId="0" xfId="6" applyFont="1" applyAlignment="1">
      <alignment horizontal="left" vertical="top" wrapText="1"/>
    </xf>
    <xf numFmtId="0" fontId="16" fillId="0" borderId="0" xfId="7" applyFont="1" applyAlignment="1">
      <alignment horizontal="left" vertical="top" wrapText="1"/>
    </xf>
    <xf numFmtId="0" fontId="21" fillId="2" borderId="13" xfId="7" applyFont="1" applyFill="1" applyBorder="1" applyAlignment="1">
      <alignment horizontal="left" vertical="top" wrapText="1"/>
    </xf>
    <xf numFmtId="0" fontId="17" fillId="0" borderId="0" xfId="7" applyFont="1" applyAlignment="1">
      <alignment horizontal="left" vertical="top" wrapText="1"/>
    </xf>
    <xf numFmtId="0" fontId="6" fillId="0" borderId="0" xfId="7" applyFont="1" applyFill="1" applyAlignment="1">
      <alignment vertical="top"/>
    </xf>
    <xf numFmtId="4" fontId="17" fillId="0" borderId="0" xfId="7" applyNumberFormat="1" applyFont="1" applyAlignment="1">
      <alignment horizontal="right"/>
    </xf>
    <xf numFmtId="49" fontId="68" fillId="2" borderId="13" xfId="7" quotePrefix="1" applyNumberFormat="1" applyFont="1" applyFill="1" applyBorder="1" applyAlignment="1">
      <alignment horizontal="left" vertical="top"/>
    </xf>
    <xf numFmtId="49" fontId="6" fillId="0" borderId="1" xfId="10" applyNumberFormat="1" applyFont="1" applyFill="1" applyBorder="1" applyAlignment="1">
      <alignment horizontal="left" vertical="top"/>
    </xf>
    <xf numFmtId="49" fontId="4" fillId="0" borderId="2" xfId="6" applyNumberFormat="1" applyFont="1" applyBorder="1" applyAlignment="1">
      <alignment horizontal="left" vertical="top"/>
    </xf>
    <xf numFmtId="0" fontId="0" fillId="0" borderId="0" xfId="0" applyFont="1" applyAlignment="1">
      <alignment horizontal="left" vertical="top" wrapText="1"/>
    </xf>
    <xf numFmtId="0" fontId="0" fillId="0" borderId="0" xfId="0" applyFont="1" applyAlignment="1">
      <alignment horizontal="left" wrapText="1"/>
    </xf>
    <xf numFmtId="0" fontId="1" fillId="0" borderId="0" xfId="0" applyFont="1" applyAlignment="1">
      <alignment horizontal="left" vertical="top"/>
    </xf>
    <xf numFmtId="0" fontId="16" fillId="0" borderId="0" xfId="10" applyFont="1" applyAlignment="1">
      <alignment horizontal="left" vertical="top"/>
    </xf>
    <xf numFmtId="49" fontId="16" fillId="0" borderId="0" xfId="10" applyNumberFormat="1" applyFont="1" applyAlignment="1">
      <alignment horizontal="left" vertical="top" wrapText="1"/>
    </xf>
    <xf numFmtId="0" fontId="6" fillId="0" borderId="0" xfId="10" applyAlignment="1">
      <alignment horizontal="left" vertical="top"/>
    </xf>
    <xf numFmtId="49" fontId="6" fillId="0" borderId="0" xfId="10" applyNumberFormat="1" applyAlignment="1">
      <alignment horizontal="left" vertical="top" wrapText="1"/>
    </xf>
    <xf numFmtId="0" fontId="6" fillId="0" borderId="0" xfId="0" applyFont="1" applyAlignment="1">
      <alignment horizontal="left" vertical="top" wrapText="1" shrinkToFit="1"/>
    </xf>
    <xf numFmtId="0" fontId="6" fillId="0" borderId="0" xfId="7" applyAlignment="1">
      <alignment horizontal="left" vertical="top" wrapText="1"/>
    </xf>
    <xf numFmtId="0" fontId="6" fillId="0" borderId="0" xfId="20" applyAlignment="1">
      <alignment horizontal="left" vertical="top"/>
    </xf>
    <xf numFmtId="0" fontId="6" fillId="0" borderId="0" xfId="14" applyFont="1" applyAlignment="1">
      <alignment vertical="top" wrapText="1"/>
    </xf>
    <xf numFmtId="0" fontId="6" fillId="0" borderId="0" xfId="20"/>
    <xf numFmtId="4" fontId="6" fillId="0" borderId="0" xfId="20" applyNumberFormat="1"/>
    <xf numFmtId="0" fontId="6" fillId="0" borderId="0" xfId="20" applyAlignment="1">
      <alignment horizontal="left"/>
    </xf>
    <xf numFmtId="0" fontId="6" fillId="0" borderId="0" xfId="14" applyFont="1" applyAlignment="1">
      <alignment horizontal="left" vertical="top" wrapText="1"/>
    </xf>
    <xf numFmtId="0" fontId="0" fillId="0" borderId="0" xfId="20" applyFont="1" applyAlignment="1">
      <alignment horizontal="left" vertical="top"/>
    </xf>
    <xf numFmtId="0" fontId="6" fillId="0" borderId="0" xfId="20" applyAlignment="1">
      <alignment vertical="top" wrapText="1"/>
    </xf>
    <xf numFmtId="0" fontId="4" fillId="0" borderId="0" xfId="20" applyFont="1" applyAlignment="1">
      <alignment horizontal="left"/>
    </xf>
    <xf numFmtId="4" fontId="4" fillId="0" borderId="0" xfId="20" applyNumberFormat="1" applyFont="1"/>
    <xf numFmtId="0" fontId="0" fillId="0" borderId="0" xfId="10" applyFont="1" applyAlignment="1">
      <alignment horizontal="left" vertical="top"/>
    </xf>
    <xf numFmtId="0" fontId="0" fillId="0" borderId="0" xfId="10" applyFont="1" applyAlignment="1">
      <alignment horizontal="left" vertical="top" wrapText="1"/>
    </xf>
    <xf numFmtId="0" fontId="6" fillId="0" borderId="0" xfId="7" applyAlignment="1">
      <alignment horizontal="center" vertical="top"/>
    </xf>
    <xf numFmtId="0" fontId="6" fillId="0" borderId="0" xfId="4" applyFont="1" applyAlignment="1">
      <alignment horizontal="left" vertical="top" wrapText="1" shrinkToFit="1"/>
    </xf>
    <xf numFmtId="49" fontId="6" fillId="0" borderId="0" xfId="4" applyNumberFormat="1" applyFont="1" applyAlignment="1">
      <alignment vertical="top" wrapText="1"/>
    </xf>
    <xf numFmtId="0" fontId="6" fillId="0" borderId="0" xfId="10" applyAlignment="1">
      <alignment vertical="top"/>
    </xf>
    <xf numFmtId="0" fontId="6" fillId="0" borderId="0" xfId="10" applyAlignment="1">
      <alignment horizontal="left"/>
    </xf>
    <xf numFmtId="0" fontId="6" fillId="0" borderId="0" xfId="10" applyAlignment="1">
      <alignment horizontal="right"/>
    </xf>
    <xf numFmtId="4" fontId="6" fillId="0" borderId="0" xfId="10" applyNumberFormat="1" applyAlignment="1">
      <alignment horizontal="right"/>
    </xf>
    <xf numFmtId="0" fontId="0" fillId="0" borderId="0" xfId="10" applyFont="1" applyAlignment="1">
      <alignment horizontal="center"/>
    </xf>
    <xf numFmtId="0" fontId="6" fillId="0" borderId="0" xfId="10" applyAlignment="1">
      <alignment vertical="top" wrapText="1"/>
    </xf>
    <xf numFmtId="0" fontId="69" fillId="0" borderId="0" xfId="10" applyFont="1"/>
    <xf numFmtId="0" fontId="17" fillId="0" borderId="0" xfId="0" applyFont="1" applyAlignment="1">
      <alignment horizontal="left" vertical="top" wrapText="1" shrinkToFit="1"/>
    </xf>
    <xf numFmtId="0" fontId="70" fillId="0" borderId="0" xfId="0" applyFont="1" applyAlignment="1">
      <alignment horizontal="left" vertical="top" wrapText="1"/>
    </xf>
    <xf numFmtId="4" fontId="49" fillId="0" borderId="0" xfId="19" applyNumberFormat="1" applyFont="1" applyAlignment="1">
      <alignment horizontal="right" wrapText="1"/>
    </xf>
    <xf numFmtId="0" fontId="27" fillId="0" borderId="0" xfId="7" applyFont="1"/>
    <xf numFmtId="0" fontId="49" fillId="0" borderId="0" xfId="19" applyFont="1" applyAlignment="1">
      <alignment horizontal="left"/>
    </xf>
    <xf numFmtId="0" fontId="49" fillId="0" borderId="0" xfId="19" applyFont="1" applyAlignment="1">
      <alignment horizontal="left" wrapText="1"/>
    </xf>
    <xf numFmtId="0" fontId="48" fillId="0" borderId="0" xfId="19" applyFont="1" applyAlignment="1">
      <alignment horizontal="left" wrapText="1"/>
    </xf>
    <xf numFmtId="0" fontId="49" fillId="0" borderId="0" xfId="19" applyFont="1" applyAlignment="1">
      <alignment horizontal="left" vertical="top"/>
    </xf>
    <xf numFmtId="0" fontId="49" fillId="0" borderId="0" xfId="0" applyFont="1" applyAlignment="1">
      <alignment horizontal="left"/>
    </xf>
    <xf numFmtId="0" fontId="49" fillId="0" borderId="0" xfId="0" applyFont="1" applyAlignment="1">
      <alignment horizontal="left" wrapText="1"/>
    </xf>
    <xf numFmtId="4" fontId="45" fillId="0" borderId="0" xfId="0" applyNumberFormat="1" applyFont="1" applyAlignment="1">
      <alignment horizontal="right" wrapText="1"/>
    </xf>
    <xf numFmtId="4" fontId="49" fillId="0" borderId="0" xfId="0" applyNumberFormat="1" applyFont="1" applyAlignment="1">
      <alignment horizontal="right" wrapText="1"/>
    </xf>
    <xf numFmtId="0" fontId="48" fillId="0" borderId="0" xfId="19" applyFont="1" applyAlignment="1">
      <alignment horizontal="left" vertical="top" wrapText="1"/>
    </xf>
    <xf numFmtId="4" fontId="48" fillId="0" borderId="0" xfId="19" applyNumberFormat="1" applyFont="1" applyAlignment="1">
      <alignment horizontal="right" wrapText="1"/>
    </xf>
    <xf numFmtId="0" fontId="49" fillId="0" borderId="0" xfId="19" applyFont="1" applyAlignment="1">
      <alignment horizontal="left" vertical="top" wrapText="1"/>
    </xf>
    <xf numFmtId="0" fontId="64" fillId="0" borderId="0" xfId="19" applyFont="1" applyAlignment="1">
      <alignment horizontal="left" vertical="top" wrapText="1"/>
    </xf>
    <xf numFmtId="3" fontId="49" fillId="0" borderId="0" xfId="19" applyNumberFormat="1" applyFont="1" applyAlignment="1">
      <alignment horizontal="right" wrapText="1"/>
    </xf>
    <xf numFmtId="0" fontId="72" fillId="0" borderId="0" xfId="19" applyFont="1" applyAlignment="1">
      <alignment horizontal="left" vertical="top" wrapText="1"/>
    </xf>
    <xf numFmtId="0" fontId="49" fillId="0" borderId="0" xfId="19" applyFont="1" applyFill="1" applyAlignment="1">
      <alignment horizontal="left"/>
    </xf>
    <xf numFmtId="0" fontId="48" fillId="0" borderId="0" xfId="19" applyFont="1" applyFill="1" applyAlignment="1">
      <alignment horizontal="left" wrapText="1"/>
    </xf>
    <xf numFmtId="4" fontId="49" fillId="0" borderId="0" xfId="19" applyNumberFormat="1" applyFont="1" applyFill="1" applyAlignment="1">
      <alignment horizontal="right" wrapText="1"/>
    </xf>
    <xf numFmtId="0" fontId="27" fillId="0" borderId="0" xfId="7" applyFont="1" applyFill="1"/>
    <xf numFmtId="16" fontId="49" fillId="0" borderId="0" xfId="0" applyNumberFormat="1" applyFont="1" applyFill="1" applyAlignment="1">
      <alignment horizontal="left"/>
    </xf>
    <xf numFmtId="0" fontId="49" fillId="0" borderId="0" xfId="0" applyFont="1" applyFill="1" applyAlignment="1">
      <alignment horizontal="left"/>
    </xf>
    <xf numFmtId="0" fontId="48" fillId="0" borderId="0" xfId="0" applyFont="1" applyFill="1" applyAlignment="1">
      <alignment horizontal="left" wrapText="1"/>
    </xf>
    <xf numFmtId="4" fontId="49" fillId="0" borderId="0" xfId="0" applyNumberFormat="1" applyFont="1" applyFill="1" applyAlignment="1">
      <alignment horizontal="right" wrapText="1"/>
    </xf>
    <xf numFmtId="0" fontId="17" fillId="0" borderId="0" xfId="7" applyFont="1"/>
    <xf numFmtId="4" fontId="17" fillId="0" borderId="0" xfId="19" applyNumberFormat="1" applyFont="1" applyAlignment="1">
      <alignment horizontal="right" wrapText="1"/>
    </xf>
    <xf numFmtId="0" fontId="27" fillId="0" borderId="0" xfId="7" applyNumberFormat="1" applyFont="1" applyFill="1" applyAlignment="1">
      <alignment horizontal="left" vertical="top" wrapText="1"/>
    </xf>
    <xf numFmtId="0" fontId="17" fillId="8" borderId="15" xfId="0" applyFont="1" applyFill="1" applyBorder="1" applyAlignment="1">
      <alignment vertical="top" wrapText="1"/>
    </xf>
    <xf numFmtId="0" fontId="0" fillId="8" borderId="17" xfId="0" applyFill="1" applyBorder="1" applyAlignment="1">
      <alignment horizontal="left" vertical="top" wrapText="1"/>
    </xf>
    <xf numFmtId="0" fontId="0" fillId="8" borderId="16" xfId="0" applyFill="1" applyBorder="1" applyAlignment="1">
      <alignment horizontal="left" vertical="top" wrapText="1"/>
    </xf>
    <xf numFmtId="169" fontId="6" fillId="0" borderId="0" xfId="7" applyNumberFormat="1"/>
    <xf numFmtId="0" fontId="0" fillId="0" borderId="0" xfId="7" applyFont="1"/>
    <xf numFmtId="0" fontId="22" fillId="0" borderId="0" xfId="7" applyFont="1" applyBorder="1" applyAlignment="1">
      <alignment horizontal="left" vertical="top" wrapText="1"/>
    </xf>
    <xf numFmtId="0" fontId="10" fillId="6" borderId="13" xfId="7" applyFont="1" applyFill="1" applyBorder="1" applyAlignment="1">
      <alignment horizontal="left" vertical="top" wrapText="1"/>
    </xf>
    <xf numFmtId="0" fontId="21" fillId="0" borderId="0" xfId="7" quotePrefix="1" applyFont="1" applyFill="1" applyBorder="1" applyAlignment="1">
      <alignment horizontal="left" vertical="top"/>
    </xf>
    <xf numFmtId="0" fontId="21" fillId="0" borderId="0" xfId="7" applyFont="1" applyFill="1" applyBorder="1"/>
    <xf numFmtId="0" fontId="21" fillId="0" borderId="0" xfId="7" applyFont="1" applyFill="1" applyBorder="1" applyAlignment="1">
      <alignment horizontal="center"/>
    </xf>
    <xf numFmtId="4" fontId="21" fillId="0" borderId="0" xfId="7" applyNumberFormat="1" applyFont="1" applyFill="1" applyBorder="1" applyAlignment="1">
      <alignment horizontal="center"/>
    </xf>
    <xf numFmtId="0" fontId="0" fillId="0" borderId="0" xfId="0" applyFont="1" applyAlignment="1">
      <alignment horizontal="left" vertical="top"/>
    </xf>
    <xf numFmtId="0" fontId="6" fillId="0" borderId="1" xfId="5" applyNumberFormat="1" applyFont="1" applyFill="1" applyBorder="1" applyAlignment="1">
      <alignment vertical="top" wrapText="1"/>
    </xf>
    <xf numFmtId="0" fontId="1" fillId="0" borderId="0" xfId="0" applyFont="1" applyAlignment="1">
      <alignment horizontal="left" vertical="top" wrapText="1"/>
    </xf>
    <xf numFmtId="4" fontId="6" fillId="0" borderId="0" xfId="0" applyNumberFormat="1" applyFont="1" applyAlignment="1">
      <alignment horizontal="right" wrapText="1"/>
    </xf>
    <xf numFmtId="4" fontId="50" fillId="0" borderId="0" xfId="7" applyNumberFormat="1" applyFont="1" applyAlignment="1">
      <alignment horizontal="right"/>
    </xf>
    <xf numFmtId="49" fontId="17" fillId="0" borderId="0" xfId="10" applyNumberFormat="1" applyFont="1" applyAlignment="1">
      <alignment horizontal="left" vertical="top" wrapText="1"/>
    </xf>
    <xf numFmtId="4" fontId="6" fillId="0" borderId="0" xfId="7" applyNumberFormat="1" applyAlignment="1">
      <alignment vertical="top"/>
    </xf>
    <xf numFmtId="4" fontId="6" fillId="0" borderId="0" xfId="0" applyNumberFormat="1" applyFont="1" applyAlignment="1">
      <alignment horizontal="right" vertical="top"/>
    </xf>
    <xf numFmtId="168" fontId="10" fillId="0" borderId="2" xfId="7" applyNumberFormat="1" applyFont="1" applyBorder="1" applyAlignment="1">
      <alignment vertical="center"/>
    </xf>
    <xf numFmtId="4" fontId="6" fillId="0" borderId="0" xfId="7" applyNumberFormat="1" applyAlignment="1" applyProtection="1">
      <alignment horizontal="right"/>
      <protection locked="0"/>
    </xf>
    <xf numFmtId="0" fontId="28" fillId="0" borderId="0" xfId="7" applyFont="1" applyBorder="1" applyAlignment="1">
      <alignment horizontal="center"/>
    </xf>
    <xf numFmtId="0" fontId="0" fillId="0" borderId="0" xfId="0" applyAlignment="1">
      <alignment horizontal="center"/>
    </xf>
    <xf numFmtId="4" fontId="7" fillId="0" borderId="0" xfId="6" applyNumberFormat="1" applyFont="1" applyAlignment="1" applyProtection="1">
      <alignment horizontal="right"/>
      <protection locked="0"/>
    </xf>
    <xf numFmtId="4" fontId="16" fillId="0" borderId="0" xfId="7" applyNumberFormat="1" applyFont="1" applyFill="1" applyAlignment="1" applyProtection="1">
      <alignment horizontal="right"/>
      <protection locked="0"/>
    </xf>
    <xf numFmtId="4" fontId="21" fillId="2" borderId="13" xfId="7" applyNumberFormat="1" applyFont="1" applyFill="1" applyBorder="1" applyAlignment="1" applyProtection="1">
      <alignment horizontal="center"/>
      <protection locked="0"/>
    </xf>
    <xf numFmtId="0" fontId="6" fillId="0" borderId="0" xfId="7" applyProtection="1">
      <protection locked="0"/>
    </xf>
    <xf numFmtId="0" fontId="6" fillId="0" borderId="0" xfId="20" applyProtection="1">
      <protection locked="0"/>
    </xf>
    <xf numFmtId="0" fontId="6" fillId="0" borderId="0" xfId="7" applyAlignment="1" applyProtection="1">
      <alignment horizontal="right"/>
      <protection locked="0"/>
    </xf>
    <xf numFmtId="4" fontId="6" fillId="0" borderId="0" xfId="20" applyNumberFormat="1" applyAlignment="1" applyProtection="1">
      <alignment horizontal="right"/>
      <protection locked="0"/>
    </xf>
    <xf numFmtId="0" fontId="0" fillId="0" borderId="0" xfId="10" applyFont="1" applyAlignment="1" applyProtection="1">
      <alignment horizontal="center"/>
      <protection locked="0"/>
    </xf>
    <xf numFmtId="4" fontId="6" fillId="0" borderId="0" xfId="10" applyNumberFormat="1" applyAlignment="1" applyProtection="1">
      <alignment horizontal="right"/>
      <protection locked="0"/>
    </xf>
    <xf numFmtId="0" fontId="69" fillId="0" borderId="0" xfId="10" applyFont="1" applyProtection="1">
      <protection locked="0"/>
    </xf>
    <xf numFmtId="4" fontId="17" fillId="0" borderId="1" xfId="10" applyNumberFormat="1" applyFont="1" applyFill="1" applyBorder="1" applyAlignment="1" applyProtection="1">
      <alignment horizontal="right"/>
      <protection locked="0"/>
    </xf>
    <xf numFmtId="4" fontId="8" fillId="0" borderId="0" xfId="6" applyNumberFormat="1" applyFont="1" applyBorder="1" applyAlignment="1" applyProtection="1">
      <alignment horizontal="right"/>
      <protection locked="0"/>
    </xf>
    <xf numFmtId="4" fontId="10" fillId="0" borderId="2" xfId="6" applyNumberFormat="1" applyFont="1" applyBorder="1" applyAlignment="1" applyProtection="1">
      <alignment horizontal="right"/>
      <protection locked="0"/>
    </xf>
    <xf numFmtId="4" fontId="8" fillId="0" borderId="0" xfId="6" applyNumberFormat="1" applyFont="1" applyAlignment="1" applyProtection="1">
      <alignment horizontal="right"/>
      <protection locked="0"/>
    </xf>
    <xf numFmtId="0" fontId="16" fillId="0" borderId="0" xfId="7" applyFont="1" applyProtection="1">
      <protection locked="0"/>
    </xf>
    <xf numFmtId="4" fontId="6" fillId="0" borderId="0" xfId="0" applyNumberFormat="1" applyFont="1" applyAlignment="1" applyProtection="1">
      <alignment horizontal="right"/>
      <protection locked="0"/>
    </xf>
    <xf numFmtId="4" fontId="8" fillId="0" borderId="0" xfId="18" applyNumberFormat="1" applyFont="1" applyAlignment="1" applyProtection="1">
      <alignment horizontal="right" wrapText="1"/>
      <protection locked="0"/>
    </xf>
    <xf numFmtId="4" fontId="6" fillId="0" borderId="0" xfId="7" applyNumberFormat="1" applyFont="1" applyFill="1" applyAlignment="1" applyProtection="1">
      <alignment horizontal="right"/>
      <protection locked="0"/>
    </xf>
    <xf numFmtId="4" fontId="0" fillId="0" borderId="0" xfId="0" applyNumberFormat="1" applyProtection="1">
      <protection locked="0"/>
    </xf>
    <xf numFmtId="4" fontId="10" fillId="0" borderId="0" xfId="7" applyNumberFormat="1" applyFont="1" applyAlignment="1" applyProtection="1">
      <alignment horizontal="right"/>
      <protection locked="0"/>
    </xf>
    <xf numFmtId="4" fontId="8" fillId="0" borderId="9" xfId="7" applyNumberFormat="1" applyFont="1" applyBorder="1" applyAlignment="1" applyProtection="1">
      <alignment horizontal="right"/>
      <protection locked="0"/>
    </xf>
    <xf numFmtId="4" fontId="10" fillId="0" borderId="0" xfId="7" applyNumberFormat="1" applyFont="1" applyFill="1" applyAlignment="1" applyProtection="1">
      <alignment horizontal="right"/>
      <protection locked="0"/>
    </xf>
    <xf numFmtId="4" fontId="8" fillId="0" borderId="0" xfId="7" applyNumberFormat="1" applyFont="1" applyAlignment="1" applyProtection="1">
      <alignment horizontal="right"/>
      <protection locked="0"/>
    </xf>
    <xf numFmtId="4" fontId="4" fillId="0" borderId="0" xfId="7" applyNumberFormat="1" applyFont="1" applyFill="1" applyAlignment="1" applyProtection="1">
      <alignment horizontal="right"/>
      <protection locked="0"/>
    </xf>
    <xf numFmtId="4" fontId="8" fillId="0" borderId="0" xfId="7" applyNumberFormat="1" applyFont="1" applyProtection="1">
      <protection locked="0"/>
    </xf>
    <xf numFmtId="4" fontId="13" fillId="0" borderId="0" xfId="7" applyNumberFormat="1" applyFont="1" applyAlignment="1" applyProtection="1">
      <alignment horizontal="right"/>
      <protection locked="0"/>
    </xf>
    <xf numFmtId="4" fontId="13" fillId="0" borderId="1" xfId="7" applyNumberFormat="1" applyFont="1" applyFill="1" applyBorder="1" applyAlignment="1" applyProtection="1">
      <alignment horizontal="right"/>
      <protection locked="0"/>
    </xf>
    <xf numFmtId="4" fontId="13" fillId="0" borderId="12" xfId="7" applyNumberFormat="1" applyFont="1" applyFill="1" applyBorder="1" applyAlignment="1" applyProtection="1">
      <alignment horizontal="right"/>
      <protection locked="0"/>
    </xf>
    <xf numFmtId="4" fontId="8" fillId="0" borderId="0" xfId="7" applyNumberFormat="1" applyFont="1" applyFill="1" applyAlignment="1" applyProtection="1">
      <alignment horizontal="right"/>
      <protection locked="0"/>
    </xf>
    <xf numFmtId="4" fontId="7" fillId="0" borderId="0" xfId="7" applyNumberFormat="1" applyFont="1" applyFill="1" applyAlignment="1" applyProtection="1">
      <alignment horizontal="right"/>
      <protection locked="0"/>
    </xf>
    <xf numFmtId="4" fontId="12" fillId="0" borderId="0" xfId="7" applyNumberFormat="1" applyFont="1" applyFill="1" applyProtection="1">
      <protection locked="0"/>
    </xf>
    <xf numFmtId="4" fontId="46" fillId="0" borderId="0" xfId="7" applyNumberFormat="1" applyFont="1" applyProtection="1">
      <protection locked="0"/>
    </xf>
    <xf numFmtId="4" fontId="24" fillId="0" borderId="0" xfId="0" applyNumberFormat="1" applyFont="1" applyFill="1" applyProtection="1">
      <protection locked="0"/>
    </xf>
    <xf numFmtId="4" fontId="8" fillId="0" borderId="1" xfId="7" applyNumberFormat="1" applyFont="1" applyFill="1" applyBorder="1" applyAlignment="1" applyProtection="1">
      <alignment horizontal="right"/>
      <protection locked="0"/>
    </xf>
    <xf numFmtId="4" fontId="8" fillId="0" borderId="2" xfId="7" applyNumberFormat="1" applyFont="1" applyFill="1" applyBorder="1" applyAlignment="1" applyProtection="1">
      <alignment horizontal="right"/>
      <protection locked="0"/>
    </xf>
    <xf numFmtId="4" fontId="8" fillId="0" borderId="0" xfId="7" applyNumberFormat="1" applyFont="1" applyFill="1" applyBorder="1" applyAlignment="1" applyProtection="1">
      <alignment horizontal="right"/>
      <protection locked="0"/>
    </xf>
    <xf numFmtId="4" fontId="12" fillId="0" borderId="0" xfId="7" applyNumberFormat="1" applyFont="1" applyFill="1" applyAlignment="1" applyProtection="1">
      <alignment horizontal="right"/>
      <protection locked="0"/>
    </xf>
    <xf numFmtId="4" fontId="55" fillId="0" borderId="0" xfId="7" applyNumberFormat="1" applyFont="1" applyAlignment="1" applyProtection="1">
      <alignment horizontal="right"/>
      <protection locked="0"/>
    </xf>
    <xf numFmtId="4" fontId="53" fillId="0" borderId="0" xfId="7" applyNumberFormat="1" applyFont="1" applyProtection="1">
      <protection locked="0"/>
    </xf>
    <xf numFmtId="4" fontId="6" fillId="0" borderId="0" xfId="7" applyNumberFormat="1" applyFont="1" applyProtection="1">
      <protection locked="0"/>
    </xf>
    <xf numFmtId="4" fontId="12" fillId="0" borderId="0" xfId="7" applyNumberFormat="1" applyFont="1" applyFill="1" applyAlignment="1" applyProtection="1">
      <protection locked="0"/>
    </xf>
    <xf numFmtId="0" fontId="12" fillId="0" borderId="0" xfId="7" applyFont="1" applyFill="1" applyAlignment="1" applyProtection="1">
      <alignment horizontal="center"/>
      <protection locked="0"/>
    </xf>
    <xf numFmtId="4" fontId="52" fillId="0" borderId="0" xfId="7" applyNumberFormat="1" applyFont="1" applyFill="1" applyAlignment="1" applyProtection="1">
      <protection locked="0"/>
    </xf>
    <xf numFmtId="4" fontId="8" fillId="0" borderId="0" xfId="0" applyNumberFormat="1" applyFont="1" applyBorder="1" applyAlignment="1" applyProtection="1">
      <protection locked="0"/>
    </xf>
    <xf numFmtId="4" fontId="12" fillId="0" borderId="1" xfId="7" applyNumberFormat="1" applyFont="1" applyFill="1" applyBorder="1" applyAlignment="1" applyProtection="1">
      <protection locked="0"/>
    </xf>
    <xf numFmtId="4" fontId="12" fillId="0" borderId="0" xfId="7" applyNumberFormat="1" applyFont="1" applyFill="1" applyBorder="1" applyAlignment="1" applyProtection="1">
      <protection locked="0"/>
    </xf>
    <xf numFmtId="4" fontId="12" fillId="0" borderId="2" xfId="7" applyNumberFormat="1" applyFont="1" applyFill="1" applyBorder="1" applyAlignment="1" applyProtection="1">
      <protection locked="0"/>
    </xf>
    <xf numFmtId="4" fontId="40" fillId="2" borderId="13" xfId="7" applyNumberFormat="1" applyFont="1" applyFill="1" applyBorder="1" applyAlignment="1" applyProtection="1">
      <alignment horizontal="center"/>
      <protection locked="0"/>
    </xf>
    <xf numFmtId="4" fontId="6" fillId="0" borderId="0" xfId="7" applyNumberFormat="1" applyFont="1" applyFill="1" applyProtection="1">
      <protection locked="0"/>
    </xf>
    <xf numFmtId="0" fontId="8" fillId="0" borderId="0" xfId="7" applyFont="1" applyFill="1" applyProtection="1">
      <protection locked="0"/>
    </xf>
    <xf numFmtId="4" fontId="6" fillId="0" borderId="0" xfId="7" applyNumberFormat="1" applyFill="1" applyAlignment="1" applyProtection="1">
      <alignment horizontal="right"/>
      <protection locked="0"/>
    </xf>
    <xf numFmtId="4" fontId="24" fillId="0" borderId="0" xfId="0" applyNumberFormat="1" applyFont="1" applyProtection="1">
      <protection locked="0"/>
    </xf>
    <xf numFmtId="4" fontId="8" fillId="0" borderId="0" xfId="7" applyNumberFormat="1" applyFont="1" applyAlignment="1" applyProtection="1">
      <alignment horizontal="center"/>
      <protection locked="0"/>
    </xf>
    <xf numFmtId="4" fontId="8" fillId="0" borderId="1" xfId="7" applyNumberFormat="1" applyFont="1" applyBorder="1" applyAlignment="1" applyProtection="1">
      <alignment horizontal="right"/>
      <protection locked="0"/>
    </xf>
    <xf numFmtId="4" fontId="8" fillId="0" borderId="2" xfId="7" applyNumberFormat="1" applyFont="1" applyBorder="1" applyAlignment="1" applyProtection="1">
      <alignment horizontal="right"/>
      <protection locked="0"/>
    </xf>
    <xf numFmtId="4" fontId="16" fillId="0" borderId="0" xfId="5" applyNumberFormat="1" applyFont="1" applyProtection="1">
      <protection locked="0"/>
    </xf>
    <xf numFmtId="4" fontId="12" fillId="0" borderId="9" xfId="7" applyNumberFormat="1" applyFont="1" applyBorder="1" applyAlignment="1" applyProtection="1">
      <alignment horizontal="right"/>
      <protection locked="0"/>
    </xf>
    <xf numFmtId="4" fontId="12" fillId="0" borderId="0" xfId="5" applyNumberFormat="1" applyFont="1" applyFill="1" applyProtection="1">
      <protection locked="0"/>
    </xf>
    <xf numFmtId="4" fontId="12" fillId="0" borderId="0" xfId="0" applyNumberFormat="1" applyFont="1" applyProtection="1">
      <protection locked="0"/>
    </xf>
    <xf numFmtId="4" fontId="24" fillId="0" borderId="0" xfId="11" applyNumberFormat="1" applyFont="1" applyAlignment="1" applyProtection="1">
      <alignment horizontal="right"/>
      <protection locked="0"/>
    </xf>
    <xf numFmtId="4" fontId="6" fillId="0" borderId="0" xfId="0" applyNumberFormat="1" applyFont="1" applyBorder="1" applyAlignment="1" applyProtection="1">
      <alignment horizontal="right"/>
      <protection locked="0"/>
    </xf>
    <xf numFmtId="4" fontId="3" fillId="0" borderId="0" xfId="0" applyNumberFormat="1" applyFont="1" applyAlignment="1" applyProtection="1">
      <alignment horizontal="right"/>
      <protection locked="0"/>
    </xf>
    <xf numFmtId="4" fontId="6" fillId="0" borderId="1" xfId="5" applyNumberFormat="1" applyFont="1" applyFill="1" applyBorder="1" applyProtection="1">
      <protection locked="0"/>
    </xf>
    <xf numFmtId="4" fontId="12" fillId="0" borderId="2" xfId="5" applyNumberFormat="1" applyFont="1" applyFill="1" applyBorder="1" applyProtection="1">
      <protection locked="0"/>
    </xf>
    <xf numFmtId="4" fontId="12" fillId="0" borderId="0" xfId="5" applyNumberFormat="1" applyFont="1" applyProtection="1">
      <protection locked="0"/>
    </xf>
    <xf numFmtId="4" fontId="6" fillId="0" borderId="0" xfId="7" applyNumberFormat="1" applyFont="1" applyFill="1" applyBorder="1" applyAlignment="1" applyProtection="1">
      <alignment horizontal="right"/>
      <protection locked="0"/>
    </xf>
    <xf numFmtId="4" fontId="43" fillId="0" borderId="0" xfId="0" applyNumberFormat="1" applyFont="1" applyAlignment="1" applyProtection="1">
      <alignment horizontal="right"/>
      <protection locked="0"/>
    </xf>
    <xf numFmtId="4" fontId="42" fillId="0" borderId="0" xfId="0" applyNumberFormat="1" applyFont="1" applyAlignment="1" applyProtection="1">
      <alignment horizontal="right"/>
      <protection locked="0"/>
    </xf>
    <xf numFmtId="4" fontId="42" fillId="0" borderId="0" xfId="0" applyNumberFormat="1" applyFont="1" applyFill="1" applyAlignment="1" applyProtection="1">
      <alignment horizontal="right"/>
      <protection locked="0"/>
    </xf>
    <xf numFmtId="4" fontId="43" fillId="0" borderId="0" xfId="0" applyNumberFormat="1" applyFont="1" applyFill="1" applyAlignment="1" applyProtection="1">
      <alignment horizontal="right"/>
      <protection locked="0"/>
    </xf>
    <xf numFmtId="0" fontId="42" fillId="0" borderId="0" xfId="0" applyFont="1" applyFill="1" applyAlignment="1" applyProtection="1">
      <alignment horizontal="left" vertical="top"/>
      <protection locked="0"/>
    </xf>
    <xf numFmtId="4" fontId="6" fillId="0" borderId="0" xfId="0" applyNumberFormat="1" applyFont="1" applyProtection="1">
      <protection locked="0"/>
    </xf>
    <xf numFmtId="4" fontId="24" fillId="0" borderId="1" xfId="0" applyNumberFormat="1" applyFont="1" applyBorder="1" applyProtection="1">
      <protection locked="0"/>
    </xf>
    <xf numFmtId="4" fontId="6" fillId="0" borderId="2" xfId="7" applyNumberFormat="1" applyFont="1" applyFill="1" applyBorder="1" applyAlignment="1" applyProtection="1">
      <alignment horizontal="right"/>
      <protection locked="0"/>
    </xf>
    <xf numFmtId="4" fontId="6" fillId="0" borderId="0" xfId="7" applyNumberFormat="1" applyFill="1" applyProtection="1">
      <protection locked="0"/>
    </xf>
    <xf numFmtId="4" fontId="8" fillId="0" borderId="0" xfId="7" applyNumberFormat="1" applyFont="1" applyFill="1" applyAlignment="1" applyProtection="1">
      <protection locked="0"/>
    </xf>
    <xf numFmtId="0" fontId="8" fillId="0" borderId="0" xfId="7" applyFont="1" applyFill="1" applyAlignment="1" applyProtection="1">
      <alignment horizontal="center"/>
      <protection locked="0"/>
    </xf>
    <xf numFmtId="4" fontId="21" fillId="0" borderId="0" xfId="7" applyNumberFormat="1" applyFont="1" applyFill="1" applyBorder="1" applyAlignment="1" applyProtection="1">
      <alignment horizontal="center"/>
      <protection locked="0"/>
    </xf>
    <xf numFmtId="4" fontId="6" fillId="0" borderId="0" xfId="7" applyNumberFormat="1" applyFont="1" applyFill="1" applyAlignment="1" applyProtection="1">
      <protection locked="0"/>
    </xf>
    <xf numFmtId="4" fontId="6" fillId="0" borderId="1" xfId="7" applyNumberFormat="1" applyFont="1" applyFill="1" applyBorder="1" applyAlignment="1" applyProtection="1">
      <alignment horizontal="right"/>
      <protection locked="0"/>
    </xf>
    <xf numFmtId="4" fontId="8" fillId="0" borderId="0" xfId="6" applyNumberFormat="1" applyFont="1" applyProtection="1">
      <protection locked="0"/>
    </xf>
    <xf numFmtId="4" fontId="17" fillId="0" borderId="0" xfId="7" applyNumberFormat="1" applyFont="1" applyFill="1" applyAlignment="1" applyProtection="1">
      <alignment horizontal="right"/>
      <protection locked="0"/>
    </xf>
    <xf numFmtId="4" fontId="48" fillId="0" borderId="0" xfId="19" applyNumberFormat="1" applyFont="1" applyAlignment="1" applyProtection="1">
      <alignment horizontal="right" wrapText="1"/>
      <protection locked="0"/>
    </xf>
    <xf numFmtId="4" fontId="49" fillId="0" borderId="0" xfId="19" applyNumberFormat="1" applyFont="1" applyAlignment="1" applyProtection="1">
      <alignment horizontal="right" wrapText="1"/>
      <protection locked="0"/>
    </xf>
    <xf numFmtId="4" fontId="49" fillId="0" borderId="0" xfId="19" applyNumberFormat="1" applyFont="1" applyFill="1" applyAlignment="1" applyProtection="1">
      <alignment horizontal="right" wrapText="1"/>
      <protection locked="0"/>
    </xf>
    <xf numFmtId="4" fontId="49" fillId="0" borderId="0" xfId="0" applyNumberFormat="1" applyFont="1" applyFill="1" applyAlignment="1" applyProtection="1">
      <alignment horizontal="right" wrapText="1"/>
      <protection locked="0"/>
    </xf>
    <xf numFmtId="4" fontId="49" fillId="0" borderId="0" xfId="0" applyNumberFormat="1" applyFont="1" applyAlignment="1" applyProtection="1">
      <alignment horizontal="right" wrapText="1"/>
      <protection locked="0"/>
    </xf>
  </cellXfs>
  <cellStyles count="21">
    <cellStyle name="Denar [0]_V3 plin" xfId="1" xr:uid="{00000000-0005-0000-0000-000000000000}"/>
    <cellStyle name="Denar_V3 plin" xfId="2" xr:uid="{00000000-0005-0000-0000-000001000000}"/>
    <cellStyle name="Navadno" xfId="0" builtinId="0"/>
    <cellStyle name="Navadno 2" xfId="3" xr:uid="{00000000-0005-0000-0000-000003000000}"/>
    <cellStyle name="Navadno 3" xfId="4" xr:uid="{00000000-0005-0000-0000-000004000000}"/>
    <cellStyle name="Navadno_ARREA ČANDROVA KOČA" xfId="5" xr:uid="{00000000-0005-0000-0000-000005000000}"/>
    <cellStyle name="Navadno_ARREA- koča Ruše-rušitve" xfId="6" xr:uid="{00000000-0005-0000-0000-000006000000}"/>
    <cellStyle name="Navadno_BENEDEJČIČ-gr.knjiga" xfId="18" xr:uid="{00000000-0005-0000-0000-000007000000}"/>
    <cellStyle name="Navadno_KALAMAR-PSO GREGORČIČEVA MS-16.11.04" xfId="7" xr:uid="{00000000-0005-0000-0000-000008000000}"/>
    <cellStyle name="Navadno_KALAMAR-PSO GREGORČIČEVA MS-16.11.04 2" xfId="20" xr:uid="{AA4326A4-B2DF-412C-AB39-3E9BCFD5567E}"/>
    <cellStyle name="Navadno_MIZARSKA DELA" xfId="8" xr:uid="{00000000-0005-0000-0000-000009000000}"/>
    <cellStyle name="Navadno_OKNA, VRATA" xfId="9" xr:uid="{00000000-0005-0000-0000-00000A000000}"/>
    <cellStyle name="Navadno_PROJEKTA gradbena jama komenda marec 2009 in avgust 10" xfId="10" xr:uid="{00000000-0005-0000-0000-00000B000000}"/>
    <cellStyle name="Navadno_Sheme in sestave ANA" xfId="11" xr:uid="{00000000-0005-0000-0000-00000C000000}"/>
    <cellStyle name="Navadno_ZIDARSKA _1" xfId="12" xr:uid="{00000000-0005-0000-0000-00000D000000}"/>
    <cellStyle name="Normal 2" xfId="13" xr:uid="{00000000-0005-0000-0000-00000E000000}"/>
    <cellStyle name="Normal 3" xfId="14" xr:uid="{00000000-0005-0000-0000-00000F000000}"/>
    <cellStyle name="Normal_pr tesg 7,9 koslj 10.12.98 (2)" xfId="15" xr:uid="{00000000-0005-0000-0000-000010000000}"/>
    <cellStyle name="Normal_pr zid 7,9 koslj 10.12.98 (3)" xfId="16" xr:uid="{00000000-0005-0000-0000-000011000000}"/>
    <cellStyle name="Standard 2" xfId="19" xr:uid="{1D37DC70-B8CD-4DCB-BD1F-D27A97596EB8}"/>
    <cellStyle name="Vejica_KALAMAR-PSO GREGORČIČEVA MS-16.11.04" xfId="17" xr:uid="{00000000-0005-0000-0000-000012000000}"/>
  </cellStyles>
  <dxfs count="165">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2"/>
  <sheetViews>
    <sheetView view="pageBreakPreview" zoomScaleNormal="100" zoomScaleSheetLayoutView="100" workbookViewId="0">
      <selection activeCell="H10" sqref="H10"/>
    </sheetView>
  </sheetViews>
  <sheetFormatPr defaultColWidth="9.08984375" defaultRowHeight="12.5" x14ac:dyDescent="0.25"/>
  <cols>
    <col min="1" max="4" width="9.08984375" style="7"/>
    <col min="5" max="5" width="6.453125" style="7" customWidth="1"/>
    <col min="6" max="6" width="3.36328125" style="7" customWidth="1"/>
    <col min="7" max="7" width="5.54296875" style="7" customWidth="1"/>
    <col min="8" max="8" width="17.54296875" style="47" customWidth="1"/>
    <col min="9" max="9" width="17.36328125" style="47" customWidth="1"/>
    <col min="10" max="16384" width="9.08984375" style="7"/>
  </cols>
  <sheetData>
    <row r="1" spans="1:12" ht="15" customHeight="1" x14ac:dyDescent="0.25"/>
    <row r="2" spans="1:12" ht="13" x14ac:dyDescent="0.3">
      <c r="A2" s="1"/>
      <c r="B2" s="2"/>
      <c r="C2" s="2"/>
      <c r="D2" s="2"/>
      <c r="E2" s="3"/>
      <c r="F2" s="4"/>
      <c r="G2" s="4"/>
      <c r="H2" s="63"/>
      <c r="I2" s="63"/>
      <c r="J2" s="6"/>
      <c r="K2" s="6"/>
      <c r="L2" s="5"/>
    </row>
    <row r="3" spans="1:12" x14ac:dyDescent="0.25">
      <c r="A3" s="8"/>
      <c r="B3" s="9"/>
      <c r="C3" s="9"/>
      <c r="D3" s="9"/>
      <c r="E3" s="10"/>
      <c r="F3" s="5"/>
      <c r="G3" s="5"/>
      <c r="H3" s="63"/>
      <c r="I3" s="63"/>
      <c r="J3" s="6"/>
      <c r="K3" s="6"/>
      <c r="L3" s="5"/>
    </row>
    <row r="4" spans="1:12" x14ac:dyDescent="0.25">
      <c r="A4" s="8"/>
      <c r="B4" s="9"/>
      <c r="C4" s="9"/>
      <c r="D4" s="9"/>
      <c r="E4" s="10"/>
      <c r="F4" s="5"/>
      <c r="G4" s="5"/>
      <c r="H4" s="63"/>
      <c r="I4" s="63"/>
      <c r="J4" s="6"/>
      <c r="K4" s="6"/>
      <c r="L4" s="5"/>
    </row>
    <row r="5" spans="1:12" ht="13" x14ac:dyDescent="0.3">
      <c r="A5" s="8" t="s">
        <v>55</v>
      </c>
      <c r="B5" s="9"/>
      <c r="C5" s="2" t="s">
        <v>430</v>
      </c>
      <c r="D5" s="9"/>
      <c r="E5" s="10"/>
      <c r="F5" s="5"/>
      <c r="G5" s="5"/>
      <c r="H5" s="63"/>
      <c r="I5" s="63"/>
      <c r="J5" s="6"/>
      <c r="K5" s="6"/>
      <c r="L5" s="5"/>
    </row>
    <row r="6" spans="1:12" ht="13" x14ac:dyDescent="0.3">
      <c r="A6" s="8"/>
      <c r="B6" s="9"/>
      <c r="C6" s="2"/>
      <c r="D6" s="9"/>
      <c r="E6" s="10"/>
      <c r="F6" s="5"/>
      <c r="G6" s="5"/>
      <c r="H6" s="63"/>
      <c r="I6" s="63"/>
      <c r="J6" s="6"/>
      <c r="K6" s="6"/>
      <c r="L6" s="5"/>
    </row>
    <row r="7" spans="1:12" s="13" customFormat="1" ht="13" x14ac:dyDescent="0.3">
      <c r="A7" s="1"/>
      <c r="B7" s="2"/>
      <c r="C7" s="2"/>
      <c r="D7" s="2"/>
      <c r="E7" s="3"/>
      <c r="F7" s="4"/>
      <c r="G7" s="4"/>
      <c r="H7" s="90"/>
      <c r="I7" s="90"/>
      <c r="J7" s="12"/>
      <c r="K7" s="12"/>
      <c r="L7" s="4"/>
    </row>
    <row r="8" spans="1:12" s="13" customFormat="1" ht="13" x14ac:dyDescent="0.3">
      <c r="A8" s="1"/>
      <c r="B8" s="2"/>
      <c r="C8" s="2"/>
      <c r="D8" s="2"/>
      <c r="E8" s="3"/>
      <c r="F8" s="4"/>
      <c r="G8" s="4"/>
      <c r="H8" s="90"/>
      <c r="I8" s="90"/>
      <c r="J8" s="12"/>
      <c r="K8" s="12"/>
      <c r="L8" s="4"/>
    </row>
    <row r="9" spans="1:12" x14ac:dyDescent="0.25">
      <c r="A9" s="8"/>
      <c r="B9" s="9"/>
      <c r="C9" s="633"/>
      <c r="D9" s="9"/>
      <c r="E9" s="10"/>
      <c r="F9" s="5"/>
      <c r="G9" s="5"/>
      <c r="H9" s="63"/>
      <c r="I9" s="63"/>
      <c r="J9" s="6"/>
      <c r="K9" s="6"/>
      <c r="L9" s="5"/>
    </row>
    <row r="10" spans="1:12" x14ac:dyDescent="0.25">
      <c r="A10" s="8"/>
      <c r="B10" s="9"/>
      <c r="C10" s="10"/>
      <c r="D10" s="9"/>
      <c r="E10" s="10"/>
      <c r="F10" s="5"/>
      <c r="G10" s="5"/>
      <c r="H10" s="63"/>
      <c r="I10" s="63"/>
      <c r="J10" s="6"/>
      <c r="K10" s="6"/>
      <c r="L10" s="5"/>
    </row>
    <row r="11" spans="1:12" x14ac:dyDescent="0.25">
      <c r="A11" s="8"/>
      <c r="B11" s="9"/>
      <c r="C11" s="633"/>
      <c r="D11" s="9"/>
      <c r="E11" s="10"/>
      <c r="F11" s="5"/>
      <c r="G11" s="5"/>
      <c r="H11" s="63"/>
      <c r="I11" s="63"/>
      <c r="J11" s="6"/>
      <c r="K11" s="6"/>
      <c r="L11" s="5"/>
    </row>
    <row r="12" spans="1:12" s="9" customFormat="1" x14ac:dyDescent="0.25">
      <c r="A12" s="14"/>
      <c r="B12" s="15"/>
      <c r="C12" s="15"/>
      <c r="D12" s="15"/>
      <c r="E12" s="16"/>
      <c r="F12" s="17"/>
      <c r="G12" s="17"/>
      <c r="H12" s="88"/>
      <c r="I12" s="88"/>
      <c r="J12" s="6"/>
      <c r="K12" s="6"/>
      <c r="L12" s="5"/>
    </row>
    <row r="13" spans="1:12" x14ac:dyDescent="0.25">
      <c r="A13" s="8"/>
      <c r="B13" s="9"/>
      <c r="C13" s="9"/>
      <c r="D13" s="9"/>
      <c r="E13" s="10"/>
      <c r="F13" s="5"/>
      <c r="G13" s="5"/>
      <c r="H13" s="63"/>
      <c r="I13" s="63"/>
      <c r="J13" s="6"/>
      <c r="K13" s="6"/>
      <c r="L13" s="5"/>
    </row>
    <row r="14" spans="1:12" ht="13" x14ac:dyDescent="0.3">
      <c r="A14" s="1"/>
      <c r="B14" s="2"/>
      <c r="C14" s="2"/>
      <c r="D14" s="2"/>
      <c r="E14" s="3"/>
      <c r="F14" s="4"/>
      <c r="G14" s="4"/>
      <c r="H14" s="90"/>
      <c r="I14" s="90"/>
      <c r="J14" s="6"/>
      <c r="K14" s="6"/>
      <c r="L14" s="5"/>
    </row>
    <row r="15" spans="1:12" ht="23" x14ac:dyDescent="0.5">
      <c r="A15" s="1"/>
      <c r="B15" s="2"/>
      <c r="C15" s="2"/>
      <c r="D15" s="2"/>
      <c r="E15" s="18" t="s">
        <v>56</v>
      </c>
      <c r="F15" s="4"/>
      <c r="G15" s="4"/>
      <c r="H15" s="90"/>
      <c r="I15" s="90"/>
      <c r="J15" s="6"/>
      <c r="K15" s="6"/>
      <c r="L15" s="5"/>
    </row>
    <row r="16" spans="1:12" ht="13" x14ac:dyDescent="0.3">
      <c r="A16" s="19"/>
      <c r="B16" s="13"/>
      <c r="C16" s="13"/>
      <c r="D16" s="13"/>
      <c r="E16" s="20"/>
      <c r="F16" s="21"/>
      <c r="G16" s="21"/>
      <c r="H16" s="91"/>
      <c r="I16" s="91"/>
      <c r="J16" s="23"/>
      <c r="K16" s="23"/>
      <c r="L16" s="24"/>
    </row>
    <row r="17" spans="1:12" ht="13" x14ac:dyDescent="0.3">
      <c r="A17" s="13"/>
      <c r="B17" s="13"/>
      <c r="C17" s="13"/>
      <c r="E17" s="20"/>
      <c r="F17" s="21"/>
      <c r="G17" s="21"/>
      <c r="H17" s="91"/>
      <c r="I17" s="91"/>
      <c r="J17" s="23"/>
      <c r="K17" s="23"/>
      <c r="L17" s="24"/>
    </row>
    <row r="18" spans="1:12" ht="13" x14ac:dyDescent="0.3">
      <c r="A18" s="13"/>
      <c r="B18" s="13"/>
      <c r="C18" s="13"/>
      <c r="D18" s="13"/>
      <c r="E18" s="20"/>
      <c r="F18" s="21"/>
      <c r="G18" s="21"/>
      <c r="H18" s="91"/>
      <c r="I18" s="91"/>
      <c r="J18" s="23"/>
      <c r="K18" s="23"/>
      <c r="L18" s="24"/>
    </row>
    <row r="19" spans="1:12" ht="13" x14ac:dyDescent="0.3">
      <c r="A19" s="13"/>
      <c r="B19" s="13"/>
      <c r="C19" s="13"/>
      <c r="D19" s="13"/>
      <c r="E19" s="20"/>
      <c r="F19" s="21"/>
      <c r="G19" s="21"/>
      <c r="H19" s="170"/>
      <c r="I19" s="91"/>
      <c r="J19" s="23"/>
      <c r="K19" s="23"/>
      <c r="L19" s="24"/>
    </row>
    <row r="20" spans="1:12" s="9" customFormat="1" ht="13" x14ac:dyDescent="0.3">
      <c r="A20" s="2"/>
      <c r="B20" s="2"/>
      <c r="C20" s="2"/>
      <c r="D20" s="2"/>
      <c r="E20" s="3"/>
      <c r="F20" s="4"/>
      <c r="G20" s="4"/>
      <c r="H20" s="169"/>
      <c r="I20" s="90"/>
      <c r="J20" s="6"/>
      <c r="K20" s="6"/>
      <c r="L20" s="5"/>
    </row>
    <row r="21" spans="1:12" s="9" customFormat="1" ht="13" x14ac:dyDescent="0.3">
      <c r="A21" s="2"/>
      <c r="B21" s="2"/>
      <c r="C21" s="2"/>
      <c r="D21" s="2"/>
      <c r="E21" s="3"/>
      <c r="F21" s="4"/>
      <c r="G21" s="4"/>
      <c r="H21" s="172"/>
      <c r="I21" s="104"/>
      <c r="J21" s="6"/>
      <c r="K21" s="6"/>
      <c r="L21" s="5"/>
    </row>
    <row r="22" spans="1:12" s="9" customFormat="1" ht="13" x14ac:dyDescent="0.3">
      <c r="B22" s="92"/>
      <c r="C22" s="11"/>
      <c r="D22" s="2"/>
      <c r="E22" s="3"/>
      <c r="G22" s="4"/>
      <c r="H22" s="171"/>
      <c r="I22" s="87"/>
      <c r="J22" s="6"/>
      <c r="K22" s="6"/>
      <c r="L22" s="5"/>
    </row>
    <row r="23" spans="1:12" s="9" customFormat="1" ht="13" x14ac:dyDescent="0.3">
      <c r="A23" s="9" t="s">
        <v>37</v>
      </c>
      <c r="B23" s="93"/>
      <c r="C23" s="11"/>
      <c r="D23" s="2"/>
      <c r="E23" s="3"/>
      <c r="F23" s="4"/>
      <c r="G23" s="4"/>
      <c r="H23" s="171">
        <f>+'REKAPITULACIJA GO'!F72</f>
        <v>0</v>
      </c>
      <c r="I23" s="87"/>
      <c r="J23" s="6"/>
      <c r="K23" s="6"/>
      <c r="L23" s="5"/>
    </row>
    <row r="24" spans="1:12" s="9" customFormat="1" ht="13" x14ac:dyDescent="0.3">
      <c r="B24" s="93"/>
      <c r="C24" s="11"/>
      <c r="D24" s="2"/>
      <c r="E24" s="3"/>
      <c r="F24" s="4"/>
      <c r="G24" s="4"/>
      <c r="H24" s="171"/>
      <c r="I24" s="87"/>
      <c r="J24" s="6"/>
      <c r="K24" s="6"/>
      <c r="L24" s="5"/>
    </row>
    <row r="25" spans="1:12" s="9" customFormat="1" ht="13" x14ac:dyDescent="0.3">
      <c r="B25" s="93"/>
      <c r="C25" s="11"/>
      <c r="D25" s="2"/>
      <c r="E25" s="3"/>
      <c r="F25" s="4"/>
      <c r="G25" s="4"/>
      <c r="H25" s="171"/>
      <c r="I25" s="87"/>
      <c r="J25" s="6"/>
      <c r="K25" s="6"/>
      <c r="L25" s="5"/>
    </row>
    <row r="26" spans="1:12" s="9" customFormat="1" ht="13" x14ac:dyDescent="0.3">
      <c r="B26" s="93"/>
      <c r="C26" s="11"/>
      <c r="D26" s="2"/>
      <c r="E26" s="3"/>
      <c r="F26" s="4"/>
      <c r="G26" s="4"/>
      <c r="H26" s="171"/>
      <c r="I26" s="87"/>
      <c r="J26" s="6"/>
      <c r="K26" s="6"/>
      <c r="L26" s="5"/>
    </row>
    <row r="27" spans="1:12" s="9" customFormat="1" ht="13" x14ac:dyDescent="0.3">
      <c r="A27" s="9" t="s">
        <v>126</v>
      </c>
      <c r="B27" s="93"/>
      <c r="C27" s="11"/>
      <c r="D27" s="2"/>
      <c r="E27" s="3"/>
      <c r="F27" s="4"/>
      <c r="G27" s="4"/>
      <c r="H27" s="171">
        <f>+H23*22%</f>
        <v>0</v>
      </c>
      <c r="I27" s="87"/>
      <c r="J27" s="6"/>
      <c r="K27" s="6"/>
      <c r="L27" s="5"/>
    </row>
    <row r="28" spans="1:12" s="9" customFormat="1" ht="13" x14ac:dyDescent="0.3">
      <c r="B28" s="93"/>
      <c r="C28" s="11"/>
      <c r="D28" s="2"/>
      <c r="E28" s="3"/>
      <c r="F28" s="4"/>
      <c r="G28" s="4"/>
      <c r="H28" s="171"/>
      <c r="I28" s="87"/>
      <c r="J28" s="6"/>
      <c r="K28" s="6"/>
      <c r="L28" s="5"/>
    </row>
    <row r="29" spans="1:12" s="9" customFormat="1" ht="13" x14ac:dyDescent="0.3">
      <c r="B29" s="93"/>
      <c r="C29" s="11"/>
      <c r="D29" s="2"/>
      <c r="E29" s="3"/>
      <c r="F29" s="4"/>
      <c r="G29" s="4"/>
      <c r="H29" s="171"/>
      <c r="I29" s="87"/>
      <c r="J29" s="6"/>
      <c r="K29" s="6"/>
      <c r="L29" s="5"/>
    </row>
    <row r="30" spans="1:12" s="9" customFormat="1" ht="13.5" thickBot="1" x14ac:dyDescent="0.35">
      <c r="B30" s="94"/>
      <c r="C30" s="11"/>
      <c r="D30" s="2"/>
      <c r="E30" s="3"/>
      <c r="G30" s="4"/>
      <c r="H30" s="171"/>
      <c r="I30" s="87"/>
      <c r="J30" s="6"/>
      <c r="K30" s="6"/>
      <c r="L30" s="5"/>
    </row>
    <row r="31" spans="1:12" s="9" customFormat="1" ht="13" x14ac:dyDescent="0.3">
      <c r="A31" s="213"/>
      <c r="B31" s="214"/>
      <c r="C31" s="215"/>
      <c r="D31" s="216"/>
      <c r="E31" s="217"/>
      <c r="F31" s="216"/>
      <c r="G31" s="218"/>
      <c r="H31" s="219"/>
      <c r="I31" s="220"/>
      <c r="J31" s="6"/>
      <c r="K31" s="6"/>
      <c r="L31" s="5"/>
    </row>
    <row r="32" spans="1:12" s="9" customFormat="1" ht="13.5" thickBot="1" x14ac:dyDescent="0.35">
      <c r="A32" s="221" t="s">
        <v>38</v>
      </c>
      <c r="B32" s="222"/>
      <c r="C32" s="223"/>
      <c r="D32" s="222"/>
      <c r="E32" s="224"/>
      <c r="F32" s="225"/>
      <c r="G32" s="226"/>
      <c r="H32" s="227">
        <f>SUM(H23:H31)</f>
        <v>0</v>
      </c>
      <c r="I32" s="228"/>
      <c r="J32" s="6"/>
      <c r="K32" s="6"/>
      <c r="L32" s="5"/>
    </row>
    <row r="33" spans="1:12" s="9" customFormat="1" ht="13" x14ac:dyDescent="0.3">
      <c r="A33" s="1"/>
      <c r="B33" s="2"/>
      <c r="C33" s="11"/>
      <c r="D33" s="2"/>
      <c r="E33" s="3"/>
      <c r="F33" s="25"/>
      <c r="G33" s="4"/>
      <c r="H33" s="173"/>
      <c r="I33" s="86"/>
      <c r="J33" s="6"/>
      <c r="K33" s="6"/>
      <c r="L33" s="5"/>
    </row>
    <row r="34" spans="1:12" s="9" customFormat="1" ht="13" x14ac:dyDescent="0.3">
      <c r="A34" s="1"/>
      <c r="B34" s="152"/>
      <c r="C34" s="153"/>
      <c r="D34" s="152"/>
      <c r="E34" s="154"/>
      <c r="F34" s="155"/>
      <c r="G34" s="156"/>
      <c r="H34" s="174"/>
      <c r="I34" s="86"/>
      <c r="J34" s="6"/>
      <c r="K34" s="6"/>
      <c r="L34" s="5"/>
    </row>
    <row r="35" spans="1:12" s="9" customFormat="1" ht="13" x14ac:dyDescent="0.3">
      <c r="A35" s="1"/>
      <c r="B35" s="152"/>
      <c r="C35" s="153"/>
      <c r="D35" s="152"/>
      <c r="E35" s="154"/>
      <c r="F35" s="155"/>
      <c r="G35" s="156"/>
      <c r="H35" s="174"/>
      <c r="I35" s="86"/>
      <c r="J35" s="6"/>
      <c r="K35" s="6"/>
      <c r="L35" s="5"/>
    </row>
    <row r="36" spans="1:12" s="9" customFormat="1" ht="13" x14ac:dyDescent="0.3">
      <c r="A36" s="1"/>
      <c r="B36" s="152"/>
      <c r="C36" s="153"/>
      <c r="D36" s="152"/>
      <c r="E36" s="154"/>
      <c r="F36" s="155"/>
      <c r="G36" s="156"/>
      <c r="H36" s="174"/>
      <c r="I36" s="86"/>
      <c r="J36" s="6"/>
      <c r="K36" s="6"/>
      <c r="L36" s="5"/>
    </row>
    <row r="37" spans="1:12" s="9" customFormat="1" ht="13" x14ac:dyDescent="0.3">
      <c r="A37" s="1"/>
      <c r="B37" s="152"/>
      <c r="C37" s="153"/>
      <c r="D37" s="152"/>
      <c r="E37" s="154"/>
      <c r="F37" s="155"/>
      <c r="G37" s="156"/>
      <c r="H37" s="174"/>
      <c r="I37" s="86"/>
      <c r="J37" s="6"/>
      <c r="K37" s="6"/>
      <c r="L37" s="5"/>
    </row>
    <row r="38" spans="1:12" s="9" customFormat="1" ht="13" x14ac:dyDescent="0.3">
      <c r="A38" s="3"/>
      <c r="B38" s="142"/>
      <c r="C38" s="157"/>
      <c r="D38" s="158"/>
      <c r="E38" s="159"/>
      <c r="F38" s="160"/>
      <c r="G38" s="161"/>
      <c r="H38" s="175"/>
      <c r="I38" s="86"/>
      <c r="J38" s="6"/>
      <c r="K38" s="6"/>
      <c r="L38" s="5"/>
    </row>
    <row r="39" spans="1:12" s="9" customFormat="1" ht="13" x14ac:dyDescent="0.3">
      <c r="A39" s="3"/>
      <c r="B39" s="142"/>
      <c r="C39" s="157"/>
      <c r="D39" s="158"/>
      <c r="E39" s="159"/>
      <c r="F39" s="160"/>
      <c r="G39" s="161"/>
      <c r="H39" s="175"/>
      <c r="I39" s="86"/>
      <c r="J39" s="6"/>
      <c r="K39" s="6"/>
      <c r="L39" s="5"/>
    </row>
    <row r="40" spans="1:12" s="9" customFormat="1" x14ac:dyDescent="0.25">
      <c r="G40" s="82"/>
      <c r="H40" s="173"/>
      <c r="I40" s="86"/>
    </row>
    <row r="41" spans="1:12" s="9" customFormat="1" x14ac:dyDescent="0.25">
      <c r="G41" s="82"/>
      <c r="H41" s="86"/>
      <c r="I41" s="86"/>
    </row>
    <row r="42" spans="1:12" s="9" customFormat="1" x14ac:dyDescent="0.25">
      <c r="H42" s="86"/>
      <c r="I42" s="86"/>
    </row>
  </sheetData>
  <sheetProtection algorithmName="SHA-512" hashValue="DmsP4/FW9uXxj/tGhdYHrkCYisCZrNge/lkHKTDMGFXizHTDdYoMGYwbf+fELHOep0oVlZ5u3lRB5l/IX0g3wA==" saltValue="YxN67fL+btldNF7WaeaZDA==" spinCount="100000" sheet="1" objects="1" scenarios="1"/>
  <phoneticPr fontId="5" type="noConversion"/>
  <printOptions horizontalCentered="1"/>
  <pageMargins left="0.98425196850393704" right="0.39370078740157483" top="0.98425196850393704" bottom="0.78740157480314965" header="0.51181102362204722" footer="0.51181102362204722"/>
  <pageSetup paperSize="9" orientation="portrait" r:id="rId1"/>
  <headerFooter alignWithMargins="0">
    <oddHeader>&amp;C&amp;6Vrtec Smlednik</oddHeader>
    <oddFooter>&amp;C&amp;A&amp;R&amp;P od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9"/>
  <sheetViews>
    <sheetView view="pageBreakPreview" topLeftCell="A29" zoomScaleNormal="100" zoomScaleSheetLayoutView="100" workbookViewId="0">
      <selection activeCell="B34" sqref="B34"/>
    </sheetView>
  </sheetViews>
  <sheetFormatPr defaultColWidth="9.08984375" defaultRowHeight="12.5" x14ac:dyDescent="0.25"/>
  <cols>
    <col min="1" max="1" width="3.453125" style="146" customWidth="1"/>
    <col min="2" max="2" width="38.453125" style="100" customWidth="1"/>
    <col min="3" max="3" width="5.453125" style="64" bestFit="1" customWidth="1"/>
    <col min="4" max="4" width="10.54296875" style="56" bestFit="1" customWidth="1"/>
    <col min="5" max="5" width="14.36328125" style="786" bestFit="1" customWidth="1"/>
    <col min="6" max="6" width="14.08984375" style="56" customWidth="1"/>
    <col min="7" max="16384" width="9.08984375" style="61"/>
  </cols>
  <sheetData>
    <row r="1" spans="1:6" ht="13" x14ac:dyDescent="0.25">
      <c r="A1" s="145" t="s">
        <v>426</v>
      </c>
      <c r="B1" s="129" t="s">
        <v>6</v>
      </c>
    </row>
    <row r="2" spans="1:6" s="69" customFormat="1" ht="13" x14ac:dyDescent="0.3">
      <c r="A2" s="146"/>
      <c r="B2" s="129"/>
      <c r="C2" s="68"/>
      <c r="D2" s="89"/>
      <c r="E2" s="787"/>
      <c r="F2" s="89"/>
    </row>
    <row r="3" spans="1:6" s="7" customFormat="1" ht="13" thickBot="1" x14ac:dyDescent="0.3">
      <c r="A3" s="379"/>
      <c r="B3" s="362"/>
      <c r="C3" s="273"/>
      <c r="D3" s="274"/>
      <c r="E3" s="778"/>
      <c r="F3" s="274"/>
    </row>
    <row r="4" spans="1:6" s="105" customFormat="1" ht="13" x14ac:dyDescent="0.3">
      <c r="A4" s="335"/>
      <c r="B4" s="363" t="s">
        <v>48</v>
      </c>
      <c r="C4" s="301" t="s">
        <v>44</v>
      </c>
      <c r="D4" s="302" t="s">
        <v>45</v>
      </c>
      <c r="E4" s="760" t="s">
        <v>46</v>
      </c>
      <c r="F4" s="302" t="s">
        <v>47</v>
      </c>
    </row>
    <row r="5" spans="1:6" s="69" customFormat="1" ht="13" x14ac:dyDescent="0.3">
      <c r="A5" s="146"/>
      <c r="B5" s="129"/>
      <c r="C5" s="68"/>
      <c r="D5" s="89"/>
      <c r="E5" s="787"/>
      <c r="F5" s="89"/>
    </row>
    <row r="6" spans="1:6" ht="13" thickBot="1" x14ac:dyDescent="0.3"/>
    <row r="7" spans="1:6" s="7" customFormat="1" ht="143.5" thickBot="1" x14ac:dyDescent="0.3">
      <c r="A7" s="529"/>
      <c r="B7" s="530" t="s">
        <v>178</v>
      </c>
      <c r="C7" s="26"/>
      <c r="D7" s="46"/>
      <c r="E7" s="782"/>
      <c r="F7" s="46"/>
    </row>
    <row r="10" spans="1:6" ht="87.5" x14ac:dyDescent="0.25">
      <c r="A10" s="398" t="s">
        <v>65</v>
      </c>
      <c r="B10" s="100" t="s">
        <v>144</v>
      </c>
    </row>
    <row r="12" spans="1:6" ht="13" x14ac:dyDescent="0.3">
      <c r="A12" s="398" t="s">
        <v>116</v>
      </c>
      <c r="B12" s="603" t="s">
        <v>232</v>
      </c>
    </row>
    <row r="13" spans="1:6" ht="62.5" x14ac:dyDescent="0.25">
      <c r="B13" s="604" t="s">
        <v>233</v>
      </c>
    </row>
    <row r="14" spans="1:6" ht="25" x14ac:dyDescent="0.25">
      <c r="B14" s="604" t="s">
        <v>234</v>
      </c>
    </row>
    <row r="15" spans="1:6" x14ac:dyDescent="0.25">
      <c r="B15" s="100" t="s">
        <v>121</v>
      </c>
      <c r="C15" s="64" t="s">
        <v>30</v>
      </c>
      <c r="D15" s="56">
        <v>184</v>
      </c>
      <c r="E15" s="755">
        <v>0</v>
      </c>
      <c r="F15" s="56">
        <f>+E15*D15</f>
        <v>0</v>
      </c>
    </row>
    <row r="17" spans="1:6" ht="26" x14ac:dyDescent="0.3">
      <c r="A17" s="398" t="s">
        <v>117</v>
      </c>
      <c r="B17" s="603" t="s">
        <v>235</v>
      </c>
    </row>
    <row r="18" spans="1:6" ht="62.5" x14ac:dyDescent="0.25">
      <c r="B18" s="604" t="s">
        <v>233</v>
      </c>
    </row>
    <row r="19" spans="1:6" ht="25" x14ac:dyDescent="0.25">
      <c r="B19" s="604" t="s">
        <v>236</v>
      </c>
    </row>
    <row r="20" spans="1:6" x14ac:dyDescent="0.25">
      <c r="B20" s="100" t="s">
        <v>139</v>
      </c>
      <c r="C20" s="64" t="s">
        <v>30</v>
      </c>
      <c r="D20" s="56">
        <v>12.3</v>
      </c>
      <c r="E20" s="755">
        <v>0</v>
      </c>
      <c r="F20" s="56">
        <f>+E20*D20</f>
        <v>0</v>
      </c>
    </row>
    <row r="22" spans="1:6" ht="13" x14ac:dyDescent="0.3">
      <c r="A22" s="398" t="s">
        <v>118</v>
      </c>
      <c r="B22" s="603" t="s">
        <v>237</v>
      </c>
    </row>
    <row r="23" spans="1:6" ht="25" x14ac:dyDescent="0.25">
      <c r="B23" s="604" t="s">
        <v>238</v>
      </c>
    </row>
    <row r="24" spans="1:6" ht="25" x14ac:dyDescent="0.25">
      <c r="B24" s="604" t="s">
        <v>239</v>
      </c>
    </row>
    <row r="25" spans="1:6" ht="25" x14ac:dyDescent="0.25">
      <c r="B25" s="604" t="s">
        <v>240</v>
      </c>
    </row>
    <row r="26" spans="1:6" ht="25" x14ac:dyDescent="0.25">
      <c r="B26" s="604" t="s">
        <v>241</v>
      </c>
    </row>
    <row r="27" spans="1:6" ht="37.5" x14ac:dyDescent="0.25">
      <c r="B27" s="604" t="s">
        <v>242</v>
      </c>
    </row>
    <row r="28" spans="1:6" x14ac:dyDescent="0.25">
      <c r="B28" s="100" t="s">
        <v>121</v>
      </c>
      <c r="C28" s="64" t="s">
        <v>30</v>
      </c>
      <c r="D28" s="56">
        <v>44.4</v>
      </c>
      <c r="E28" s="755">
        <v>0</v>
      </c>
      <c r="F28" s="56">
        <f>+E28*D28</f>
        <v>0</v>
      </c>
    </row>
    <row r="30" spans="1:6" ht="37.5" x14ac:dyDescent="0.25">
      <c r="A30" s="529" t="s">
        <v>183</v>
      </c>
      <c r="B30" s="355" t="s">
        <v>243</v>
      </c>
      <c r="C30" s="26"/>
      <c r="D30" s="46"/>
      <c r="E30" s="780"/>
      <c r="F30" s="579"/>
    </row>
    <row r="31" spans="1:6" x14ac:dyDescent="0.25">
      <c r="A31" s="529"/>
      <c r="B31" s="355" t="s">
        <v>244</v>
      </c>
      <c r="C31" s="26" t="s">
        <v>30</v>
      </c>
      <c r="D31" s="46">
        <v>3.3</v>
      </c>
      <c r="E31" s="755">
        <v>0</v>
      </c>
      <c r="F31" s="579">
        <f t="shared" ref="F31" si="0">+E31*D31</f>
        <v>0</v>
      </c>
    </row>
    <row r="32" spans="1:6" x14ac:dyDescent="0.25">
      <c r="A32" s="529"/>
      <c r="B32" s="355"/>
      <c r="C32" s="26"/>
      <c r="D32" s="46"/>
      <c r="E32" s="780"/>
      <c r="F32" s="579"/>
    </row>
    <row r="33" spans="1:6" ht="13" x14ac:dyDescent="0.3">
      <c r="A33" s="529" t="s">
        <v>184</v>
      </c>
      <c r="B33" s="603" t="s">
        <v>245</v>
      </c>
      <c r="C33" s="26"/>
      <c r="D33" s="46"/>
      <c r="E33" s="780"/>
      <c r="F33" s="579"/>
    </row>
    <row r="34" spans="1:6" ht="50" x14ac:dyDescent="0.25">
      <c r="A34" s="529"/>
      <c r="B34" s="492" t="s">
        <v>413</v>
      </c>
      <c r="C34" s="26"/>
      <c r="D34" s="46"/>
      <c r="E34" s="780"/>
      <c r="F34" s="579"/>
    </row>
    <row r="35" spans="1:6" ht="25" x14ac:dyDescent="0.25">
      <c r="A35" s="529"/>
      <c r="B35" s="492" t="s">
        <v>246</v>
      </c>
      <c r="C35" s="26"/>
      <c r="D35" s="46"/>
      <c r="E35" s="780"/>
      <c r="F35" s="579"/>
    </row>
    <row r="36" spans="1:6" ht="25" x14ac:dyDescent="0.25">
      <c r="A36" s="529"/>
      <c r="B36" s="604" t="s">
        <v>234</v>
      </c>
      <c r="C36" s="26"/>
      <c r="D36" s="46"/>
      <c r="E36" s="780"/>
      <c r="F36" s="579"/>
    </row>
    <row r="37" spans="1:6" x14ac:dyDescent="0.25">
      <c r="B37" s="100" t="s">
        <v>139</v>
      </c>
      <c r="C37" s="64" t="s">
        <v>30</v>
      </c>
      <c r="D37" s="56">
        <v>2</v>
      </c>
      <c r="E37" s="755">
        <v>0</v>
      </c>
      <c r="F37" s="56">
        <f>+E37*D37</f>
        <v>0</v>
      </c>
    </row>
    <row r="40" spans="1:6" ht="87.5" x14ac:dyDescent="0.25">
      <c r="A40" s="398" t="s">
        <v>26</v>
      </c>
      <c r="B40" s="100" t="s">
        <v>248</v>
      </c>
    </row>
    <row r="41" spans="1:6" ht="75" x14ac:dyDescent="0.25">
      <c r="A41" s="398"/>
      <c r="B41" s="100" t="s">
        <v>433</v>
      </c>
    </row>
    <row r="42" spans="1:6" x14ac:dyDescent="0.25">
      <c r="A42" s="398"/>
      <c r="B42" s="100" t="s">
        <v>247</v>
      </c>
      <c r="C42" s="64" t="s">
        <v>27</v>
      </c>
      <c r="D42" s="56">
        <v>2.6</v>
      </c>
      <c r="E42" s="755">
        <v>0</v>
      </c>
      <c r="F42" s="56">
        <f>+D42*E42</f>
        <v>0</v>
      </c>
    </row>
    <row r="45" spans="1:6" ht="87.5" x14ac:dyDescent="0.25">
      <c r="A45" s="398" t="s">
        <v>28</v>
      </c>
      <c r="B45" s="618" t="s">
        <v>414</v>
      </c>
      <c r="C45" s="619" t="s">
        <v>33</v>
      </c>
      <c r="D45" s="620">
        <v>22.2</v>
      </c>
      <c r="E45" s="755">
        <v>0</v>
      </c>
      <c r="F45" s="620">
        <f>+E45*D45</f>
        <v>0</v>
      </c>
    </row>
    <row r="48" spans="1:6" ht="87.5" x14ac:dyDescent="0.25">
      <c r="A48" s="398" t="s">
        <v>29</v>
      </c>
      <c r="B48" s="322" t="s">
        <v>164</v>
      </c>
      <c r="C48" s="64" t="s">
        <v>30</v>
      </c>
      <c r="D48" s="56">
        <v>340</v>
      </c>
      <c r="E48" s="755">
        <v>0</v>
      </c>
      <c r="F48" s="56">
        <f>+E48*D48</f>
        <v>0</v>
      </c>
    </row>
    <row r="50" spans="1:6" x14ac:dyDescent="0.25">
      <c r="A50" s="149"/>
      <c r="B50" s="576"/>
      <c r="C50" s="71"/>
      <c r="D50" s="72"/>
      <c r="E50" s="791"/>
      <c r="F50" s="72"/>
    </row>
    <row r="51" spans="1:6" x14ac:dyDescent="0.25">
      <c r="B51" s="402"/>
    </row>
    <row r="52" spans="1:6" ht="13" thickBot="1" x14ac:dyDescent="0.3">
      <c r="A52" s="150"/>
      <c r="B52" s="577" t="s">
        <v>103</v>
      </c>
      <c r="C52" s="75"/>
      <c r="D52" s="76"/>
      <c r="E52" s="792"/>
      <c r="F52" s="76">
        <f>SUM(F1:F51)</f>
        <v>0</v>
      </c>
    </row>
    <row r="53" spans="1:6" ht="13" thickTop="1" x14ac:dyDescent="0.25"/>
    <row r="59" spans="1:6" x14ac:dyDescent="0.25">
      <c r="B59" s="615"/>
    </row>
  </sheetData>
  <sheetProtection algorithmName="SHA-512" hashValue="RJUJ90runxVOxMsIOsjOMKCwaEVztzlEGBai/vV+HYaGeTLVh/XK8RrxEcW8tUsj9CHzp6q4sdRqookj6MhVZw==" saltValue="EfOt2WO00HOHbbxBJlMuug==" spinCount="100000" sheet="1" objects="1" scenarios="1"/>
  <phoneticPr fontId="5" type="noConversion"/>
  <conditionalFormatting sqref="E15">
    <cfRule type="cellIs" dxfId="112" priority="8" operator="lessThanOrEqual">
      <formula>0</formula>
    </cfRule>
  </conditionalFormatting>
  <conditionalFormatting sqref="E20">
    <cfRule type="cellIs" dxfId="111" priority="7" operator="lessThanOrEqual">
      <formula>0</formula>
    </cfRule>
  </conditionalFormatting>
  <conditionalFormatting sqref="E28">
    <cfRule type="cellIs" dxfId="110" priority="6" operator="lessThanOrEqual">
      <formula>0</formula>
    </cfRule>
  </conditionalFormatting>
  <conditionalFormatting sqref="E31">
    <cfRule type="cellIs" dxfId="109" priority="5" operator="lessThanOrEqual">
      <formula>0</formula>
    </cfRule>
  </conditionalFormatting>
  <conditionalFormatting sqref="E37">
    <cfRule type="cellIs" dxfId="108" priority="4" operator="lessThanOrEqual">
      <formula>0</formula>
    </cfRule>
  </conditionalFormatting>
  <conditionalFormatting sqref="E42">
    <cfRule type="cellIs" dxfId="107" priority="3" operator="lessThanOrEqual">
      <formula>0</formula>
    </cfRule>
  </conditionalFormatting>
  <conditionalFormatting sqref="E45">
    <cfRule type="cellIs" dxfId="106" priority="2" operator="lessThanOrEqual">
      <formula>0</formula>
    </cfRule>
  </conditionalFormatting>
  <conditionalFormatting sqref="E48">
    <cfRule type="cellIs" dxfId="105" priority="1" operator="lessThanOrEqual">
      <formula>0</formula>
    </cfRule>
  </conditionalFormatting>
  <printOptions horizontalCentered="1"/>
  <pageMargins left="0.98425196850393704" right="0.39370078740157483" top="0.98425196850393704" bottom="0.78740157480314965" header="0.51181102362204722" footer="0.51181102362204722"/>
  <pageSetup paperSize="9" orientation="portrait" r:id="rId1"/>
  <headerFooter alignWithMargins="0">
    <oddHeader>&amp;C&amp;6Vrtec Smlednik</oddHeader>
    <oddFooter>&amp;C&amp;A&amp;R&amp;P od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P144"/>
  <sheetViews>
    <sheetView view="pageBreakPreview" topLeftCell="A112" zoomScaleNormal="100" zoomScaleSheetLayoutView="100" workbookViewId="0">
      <selection activeCell="B117" sqref="B117"/>
    </sheetView>
  </sheetViews>
  <sheetFormatPr defaultColWidth="9.08984375" defaultRowHeight="12.5" x14ac:dyDescent="0.25"/>
  <cols>
    <col min="1" max="1" width="3.90625" style="296" customWidth="1"/>
    <col min="2" max="2" width="38.36328125" style="352" customWidth="1"/>
    <col min="3" max="3" width="5.453125" style="26" bestFit="1" customWidth="1"/>
    <col min="4" max="4" width="10.54296875" style="46" bestFit="1" customWidth="1"/>
    <col min="5" max="5" width="14.36328125" style="780" bestFit="1" customWidth="1"/>
    <col min="6" max="6" width="15.6328125" style="46" customWidth="1"/>
    <col min="7" max="16384" width="9.08984375" style="7"/>
  </cols>
  <sheetData>
    <row r="1" spans="1:6" s="52" customFormat="1" ht="13" x14ac:dyDescent="0.3">
      <c r="A1" s="143" t="s">
        <v>39</v>
      </c>
      <c r="B1" s="351" t="s">
        <v>80</v>
      </c>
      <c r="C1" s="53"/>
      <c r="D1" s="55"/>
      <c r="E1" s="777"/>
      <c r="F1" s="55"/>
    </row>
    <row r="2" spans="1:6" s="52" customFormat="1" ht="13" x14ac:dyDescent="0.3">
      <c r="A2" s="406"/>
      <c r="B2" s="351"/>
      <c r="C2" s="53"/>
      <c r="D2" s="55"/>
      <c r="E2" s="777"/>
      <c r="F2" s="55"/>
    </row>
    <row r="3" spans="1:6" ht="13" thickBot="1" x14ac:dyDescent="0.3">
      <c r="A3" s="362"/>
      <c r="B3" s="346"/>
      <c r="C3" s="273"/>
      <c r="D3" s="274"/>
      <c r="E3" s="778"/>
      <c r="F3" s="274"/>
    </row>
    <row r="4" spans="1:6" s="105" customFormat="1" ht="13" x14ac:dyDescent="0.3">
      <c r="A4" s="407"/>
      <c r="B4" s="347" t="s">
        <v>48</v>
      </c>
      <c r="C4" s="301" t="s">
        <v>44</v>
      </c>
      <c r="D4" s="578" t="s">
        <v>45</v>
      </c>
      <c r="E4" s="805" t="s">
        <v>46</v>
      </c>
      <c r="F4" s="578" t="s">
        <v>47</v>
      </c>
    </row>
    <row r="7" spans="1:6" x14ac:dyDescent="0.25">
      <c r="A7" s="296" t="s">
        <v>65</v>
      </c>
      <c r="B7" s="401" t="s">
        <v>250</v>
      </c>
    </row>
    <row r="9" spans="1:6" ht="26" x14ac:dyDescent="0.3">
      <c r="A9" s="296" t="s">
        <v>116</v>
      </c>
      <c r="B9" s="602" t="s">
        <v>251</v>
      </c>
    </row>
    <row r="10" spans="1:6" ht="37.5" x14ac:dyDescent="0.25">
      <c r="B10" s="492" t="s">
        <v>620</v>
      </c>
    </row>
    <row r="11" spans="1:6" x14ac:dyDescent="0.25">
      <c r="B11" s="492" t="s">
        <v>274</v>
      </c>
    </row>
    <row r="12" spans="1:6" ht="25" x14ac:dyDescent="0.25">
      <c r="B12" s="492" t="s">
        <v>252</v>
      </c>
    </row>
    <row r="13" spans="1:6" ht="37.5" x14ac:dyDescent="0.25">
      <c r="B13" s="492" t="s">
        <v>253</v>
      </c>
    </row>
    <row r="14" spans="1:6" ht="37.5" x14ac:dyDescent="0.25">
      <c r="B14" s="492" t="s">
        <v>254</v>
      </c>
    </row>
    <row r="15" spans="1:6" x14ac:dyDescent="0.25">
      <c r="B15" s="604" t="s">
        <v>255</v>
      </c>
    </row>
    <row r="16" spans="1:6" ht="24" x14ac:dyDescent="0.25">
      <c r="B16" s="607" t="s">
        <v>256</v>
      </c>
    </row>
    <row r="17" spans="1:6" ht="50" x14ac:dyDescent="0.25">
      <c r="B17" s="495" t="s">
        <v>621</v>
      </c>
      <c r="C17" s="77" t="s">
        <v>30</v>
      </c>
      <c r="D17" s="464">
        <v>76</v>
      </c>
      <c r="E17" s="755">
        <v>0</v>
      </c>
      <c r="F17" s="464">
        <f>+E17*D17</f>
        <v>0</v>
      </c>
    </row>
    <row r="18" spans="1:6" x14ac:dyDescent="0.25">
      <c r="E18" s="786"/>
    </row>
    <row r="19" spans="1:6" ht="26" x14ac:dyDescent="0.3">
      <c r="A19" s="296" t="s">
        <v>117</v>
      </c>
      <c r="B19" s="602" t="s">
        <v>265</v>
      </c>
      <c r="E19" s="786"/>
    </row>
    <row r="20" spans="1:6" ht="37.5" x14ac:dyDescent="0.25">
      <c r="B20" s="492" t="s">
        <v>620</v>
      </c>
      <c r="E20" s="786"/>
    </row>
    <row r="21" spans="1:6" x14ac:dyDescent="0.25">
      <c r="B21" s="492" t="s">
        <v>258</v>
      </c>
      <c r="E21" s="786"/>
    </row>
    <row r="22" spans="1:6" x14ac:dyDescent="0.25">
      <c r="B22" s="492" t="s">
        <v>259</v>
      </c>
      <c r="E22" s="786"/>
    </row>
    <row r="23" spans="1:6" ht="37.5" x14ac:dyDescent="0.25">
      <c r="B23" s="492" t="s">
        <v>260</v>
      </c>
      <c r="E23" s="786"/>
    </row>
    <row r="24" spans="1:6" ht="25" x14ac:dyDescent="0.25">
      <c r="B24" s="492" t="s">
        <v>261</v>
      </c>
      <c r="E24" s="786"/>
    </row>
    <row r="25" spans="1:6" ht="37.5" x14ac:dyDescent="0.25">
      <c r="B25" s="492" t="s">
        <v>262</v>
      </c>
      <c r="E25" s="786"/>
    </row>
    <row r="26" spans="1:6" ht="25" x14ac:dyDescent="0.25">
      <c r="B26" s="492" t="s">
        <v>263</v>
      </c>
      <c r="E26" s="786"/>
    </row>
    <row r="27" spans="1:6" ht="25" x14ac:dyDescent="0.25">
      <c r="B27" s="492" t="s">
        <v>264</v>
      </c>
      <c r="E27" s="786"/>
    </row>
    <row r="28" spans="1:6" ht="50" x14ac:dyDescent="0.25">
      <c r="B28" s="495" t="s">
        <v>621</v>
      </c>
      <c r="C28" s="77" t="s">
        <v>30</v>
      </c>
      <c r="D28" s="464">
        <v>151.5</v>
      </c>
      <c r="E28" s="755">
        <v>0</v>
      </c>
      <c r="F28" s="464">
        <f>+E28*D28</f>
        <v>0</v>
      </c>
    </row>
    <row r="30" spans="1:6" ht="13" x14ac:dyDescent="0.3">
      <c r="A30" s="296" t="s">
        <v>118</v>
      </c>
      <c r="B30" s="602" t="s">
        <v>266</v>
      </c>
    </row>
    <row r="31" spans="1:6" x14ac:dyDescent="0.25">
      <c r="B31" s="492" t="s">
        <v>267</v>
      </c>
    </row>
    <row r="32" spans="1:6" ht="25" x14ac:dyDescent="0.25">
      <c r="B32" s="492" t="s">
        <v>268</v>
      </c>
    </row>
    <row r="33" spans="1:6" ht="25" x14ac:dyDescent="0.25">
      <c r="B33" s="492" t="s">
        <v>269</v>
      </c>
    </row>
    <row r="34" spans="1:6" ht="25" x14ac:dyDescent="0.25">
      <c r="B34" s="492" t="s">
        <v>264</v>
      </c>
    </row>
    <row r="35" spans="1:6" ht="50" x14ac:dyDescent="0.25">
      <c r="B35" s="495" t="s">
        <v>159</v>
      </c>
      <c r="C35" s="77" t="s">
        <v>30</v>
      </c>
      <c r="D35" s="464">
        <v>39.11</v>
      </c>
      <c r="E35" s="755">
        <v>0</v>
      </c>
      <c r="F35" s="464">
        <f>+E35*D35</f>
        <v>0</v>
      </c>
    </row>
    <row r="37" spans="1:6" ht="13" x14ac:dyDescent="0.3">
      <c r="A37" s="296" t="s">
        <v>183</v>
      </c>
      <c r="B37" s="602" t="s">
        <v>270</v>
      </c>
    </row>
    <row r="38" spans="1:6" ht="37.5" x14ac:dyDescent="0.25">
      <c r="B38" s="492" t="s">
        <v>271</v>
      </c>
    </row>
    <row r="39" spans="1:6" x14ac:dyDescent="0.25">
      <c r="B39" s="492" t="s">
        <v>259</v>
      </c>
    </row>
    <row r="40" spans="1:6" ht="25" x14ac:dyDescent="0.25">
      <c r="B40" s="492" t="s">
        <v>272</v>
      </c>
    </row>
    <row r="41" spans="1:6" ht="25" x14ac:dyDescent="0.25">
      <c r="B41" s="492" t="s">
        <v>261</v>
      </c>
    </row>
    <row r="42" spans="1:6" ht="25" x14ac:dyDescent="0.25">
      <c r="B42" s="492" t="s">
        <v>269</v>
      </c>
    </row>
    <row r="43" spans="1:6" ht="25" x14ac:dyDescent="0.25">
      <c r="B43" s="492" t="s">
        <v>264</v>
      </c>
    </row>
    <row r="44" spans="1:6" ht="50" x14ac:dyDescent="0.25">
      <c r="B44" s="495" t="s">
        <v>159</v>
      </c>
      <c r="C44" s="77" t="s">
        <v>30</v>
      </c>
      <c r="D44" s="464">
        <v>2.8</v>
      </c>
      <c r="E44" s="755">
        <v>0</v>
      </c>
      <c r="F44" s="464">
        <f>+E44*D44</f>
        <v>0</v>
      </c>
    </row>
    <row r="45" spans="1:6" s="61" customFormat="1" x14ac:dyDescent="0.25">
      <c r="A45" s="608"/>
      <c r="B45" s="504"/>
      <c r="C45" s="77"/>
      <c r="D45" s="464"/>
      <c r="E45" s="806"/>
      <c r="F45" s="464"/>
    </row>
    <row r="46" spans="1:6" s="61" customFormat="1" x14ac:dyDescent="0.25">
      <c r="A46" s="608"/>
      <c r="B46" s="504"/>
      <c r="C46" s="77"/>
      <c r="D46" s="464"/>
      <c r="E46" s="806"/>
      <c r="F46" s="464"/>
    </row>
    <row r="47" spans="1:6" s="61" customFormat="1" ht="25" x14ac:dyDescent="0.25">
      <c r="A47" s="608" t="s">
        <v>26</v>
      </c>
      <c r="B47" s="401" t="s">
        <v>273</v>
      </c>
      <c r="C47" s="77"/>
      <c r="D47" s="464"/>
      <c r="E47" s="806"/>
      <c r="F47" s="464"/>
    </row>
    <row r="48" spans="1:6" s="61" customFormat="1" ht="25" x14ac:dyDescent="0.25">
      <c r="A48" s="608"/>
      <c r="B48" s="492" t="s">
        <v>275</v>
      </c>
      <c r="C48" s="77"/>
      <c r="D48" s="464"/>
      <c r="E48" s="806"/>
      <c r="F48" s="464"/>
    </row>
    <row r="49" spans="1:6" s="61" customFormat="1" ht="37.5" x14ac:dyDescent="0.25">
      <c r="A49" s="608"/>
      <c r="B49" s="492" t="s">
        <v>276</v>
      </c>
      <c r="C49" s="77"/>
      <c r="D49" s="464"/>
      <c r="E49" s="806"/>
      <c r="F49" s="464"/>
    </row>
    <row r="50" spans="1:6" s="61" customFormat="1" ht="25" x14ac:dyDescent="0.25">
      <c r="A50" s="608"/>
      <c r="B50" s="492" t="s">
        <v>277</v>
      </c>
      <c r="C50" s="77"/>
      <c r="D50" s="464"/>
      <c r="E50" s="806"/>
      <c r="F50" s="464"/>
    </row>
    <row r="51" spans="1:6" s="61" customFormat="1" ht="50" x14ac:dyDescent="0.25">
      <c r="A51" s="608"/>
      <c r="B51" s="495" t="s">
        <v>159</v>
      </c>
      <c r="E51" s="807"/>
    </row>
    <row r="52" spans="1:6" s="61" customFormat="1" ht="25" x14ac:dyDescent="0.25">
      <c r="A52" s="608"/>
      <c r="B52" s="504" t="s">
        <v>251</v>
      </c>
      <c r="C52" s="77" t="s">
        <v>30</v>
      </c>
      <c r="D52" s="464">
        <v>76</v>
      </c>
      <c r="E52" s="755">
        <v>0</v>
      </c>
      <c r="F52" s="464">
        <f>+E52*D52</f>
        <v>0</v>
      </c>
    </row>
    <row r="53" spans="1:6" s="61" customFormat="1" ht="25" x14ac:dyDescent="0.25">
      <c r="A53" s="608"/>
      <c r="B53" s="504" t="s">
        <v>278</v>
      </c>
      <c r="C53" s="77" t="s">
        <v>30</v>
      </c>
      <c r="D53" s="464">
        <v>151.5</v>
      </c>
      <c r="E53" s="755">
        <v>0</v>
      </c>
      <c r="F53" s="464">
        <f>+E53*D53</f>
        <v>0</v>
      </c>
    </row>
    <row r="54" spans="1:6" s="61" customFormat="1" x14ac:dyDescent="0.25">
      <c r="A54" s="608"/>
      <c r="B54" s="504"/>
      <c r="C54" s="77"/>
      <c r="D54" s="464"/>
      <c r="E54" s="806"/>
      <c r="F54" s="464"/>
    </row>
    <row r="55" spans="1:6" s="61" customFormat="1" x14ac:dyDescent="0.25">
      <c r="A55" s="608"/>
      <c r="B55" s="504"/>
      <c r="C55" s="77"/>
      <c r="D55" s="464"/>
      <c r="E55" s="806"/>
      <c r="F55" s="464"/>
    </row>
    <row r="56" spans="1:6" s="61" customFormat="1" x14ac:dyDescent="0.25">
      <c r="A56" s="608" t="s">
        <v>28</v>
      </c>
      <c r="B56" s="504" t="s">
        <v>279</v>
      </c>
      <c r="C56" s="77"/>
      <c r="D56" s="464"/>
      <c r="E56" s="806"/>
      <c r="F56" s="464"/>
    </row>
    <row r="57" spans="1:6" s="61" customFormat="1" ht="13" x14ac:dyDescent="0.3">
      <c r="A57" s="608"/>
      <c r="B57" s="609" t="s">
        <v>266</v>
      </c>
      <c r="C57" s="77"/>
      <c r="D57" s="464"/>
      <c r="E57" s="806"/>
      <c r="F57" s="464"/>
    </row>
    <row r="58" spans="1:6" s="61" customFormat="1" ht="25" x14ac:dyDescent="0.25">
      <c r="A58" s="608"/>
      <c r="B58" s="492" t="s">
        <v>280</v>
      </c>
      <c r="C58" s="77"/>
      <c r="D58" s="464"/>
      <c r="E58" s="806"/>
      <c r="F58" s="464"/>
    </row>
    <row r="59" spans="1:6" s="61" customFormat="1" ht="37.5" x14ac:dyDescent="0.25">
      <c r="A59" s="608"/>
      <c r="B59" s="492" t="s">
        <v>281</v>
      </c>
      <c r="C59" s="77"/>
      <c r="D59" s="464"/>
      <c r="E59" s="806"/>
      <c r="F59" s="464"/>
    </row>
    <row r="60" spans="1:6" s="61" customFormat="1" x14ac:dyDescent="0.25">
      <c r="A60" s="608"/>
      <c r="B60" s="492" t="s">
        <v>415</v>
      </c>
      <c r="C60" s="77"/>
      <c r="D60" s="464"/>
      <c r="E60" s="806"/>
      <c r="F60" s="464"/>
    </row>
    <row r="61" spans="1:6" s="61" customFormat="1" ht="50" x14ac:dyDescent="0.25">
      <c r="A61" s="608"/>
      <c r="B61" s="495" t="s">
        <v>159</v>
      </c>
      <c r="C61" s="77" t="s">
        <v>30</v>
      </c>
      <c r="D61" s="464">
        <v>39.11</v>
      </c>
      <c r="E61" s="755">
        <v>0</v>
      </c>
      <c r="F61" s="464">
        <f>+E61*D61</f>
        <v>0</v>
      </c>
    </row>
    <row r="62" spans="1:6" s="61" customFormat="1" x14ac:dyDescent="0.25">
      <c r="A62" s="608"/>
      <c r="B62" s="504"/>
      <c r="C62" s="77"/>
      <c r="D62" s="464"/>
      <c r="E62" s="806"/>
      <c r="F62" s="464"/>
    </row>
    <row r="63" spans="1:6" s="61" customFormat="1" x14ac:dyDescent="0.25">
      <c r="A63" s="608"/>
      <c r="B63" s="504"/>
      <c r="C63" s="77"/>
      <c r="D63" s="464"/>
      <c r="E63" s="806"/>
      <c r="F63" s="464"/>
    </row>
    <row r="64" spans="1:6" s="61" customFormat="1" x14ac:dyDescent="0.25">
      <c r="A64" s="608" t="s">
        <v>29</v>
      </c>
      <c r="B64" s="504" t="s">
        <v>279</v>
      </c>
      <c r="C64" s="77"/>
      <c r="D64" s="464"/>
      <c r="E64" s="806"/>
      <c r="F64" s="464"/>
    </row>
    <row r="65" spans="1:6" s="61" customFormat="1" ht="13" x14ac:dyDescent="0.3">
      <c r="A65" s="608"/>
      <c r="B65" s="609" t="s">
        <v>266</v>
      </c>
      <c r="C65" s="77"/>
      <c r="D65" s="464"/>
      <c r="E65" s="806"/>
      <c r="F65" s="464"/>
    </row>
    <row r="66" spans="1:6" s="61" customFormat="1" ht="25" x14ac:dyDescent="0.25">
      <c r="A66" s="608"/>
      <c r="B66" s="492" t="s">
        <v>280</v>
      </c>
      <c r="C66" s="77"/>
      <c r="D66" s="464"/>
      <c r="E66" s="806"/>
      <c r="F66" s="464"/>
    </row>
    <row r="67" spans="1:6" s="61" customFormat="1" ht="37.5" x14ac:dyDescent="0.25">
      <c r="A67" s="608"/>
      <c r="B67" s="492" t="s">
        <v>281</v>
      </c>
      <c r="C67" s="77"/>
      <c r="D67" s="464"/>
      <c r="E67" s="806"/>
      <c r="F67" s="464"/>
    </row>
    <row r="68" spans="1:6" s="61" customFormat="1" x14ac:dyDescent="0.25">
      <c r="A68" s="608"/>
      <c r="B68" s="492" t="s">
        <v>415</v>
      </c>
      <c r="C68" s="77"/>
      <c r="D68" s="464"/>
      <c r="E68" s="806"/>
      <c r="F68" s="464"/>
    </row>
    <row r="69" spans="1:6" s="61" customFormat="1" ht="50" x14ac:dyDescent="0.25">
      <c r="A69" s="608"/>
      <c r="B69" s="495" t="s">
        <v>159</v>
      </c>
      <c r="C69" s="77" t="s">
        <v>30</v>
      </c>
      <c r="D69" s="464">
        <v>39.11</v>
      </c>
      <c r="E69" s="755">
        <v>0</v>
      </c>
      <c r="F69" s="464">
        <f>+E69*D69</f>
        <v>0</v>
      </c>
    </row>
    <row r="70" spans="1:6" s="61" customFormat="1" x14ac:dyDescent="0.25">
      <c r="A70" s="608"/>
      <c r="B70" s="504"/>
      <c r="C70" s="77"/>
      <c r="D70" s="464"/>
      <c r="E70" s="806"/>
      <c r="F70" s="464"/>
    </row>
    <row r="71" spans="1:6" s="61" customFormat="1" x14ac:dyDescent="0.25">
      <c r="A71" s="608"/>
      <c r="B71" s="504"/>
      <c r="C71" s="77"/>
      <c r="D71" s="464"/>
      <c r="E71" s="806"/>
      <c r="F71" s="464"/>
    </row>
    <row r="72" spans="1:6" ht="75" x14ac:dyDescent="0.25">
      <c r="A72" s="529" t="s">
        <v>75</v>
      </c>
      <c r="B72" s="605" t="s">
        <v>249</v>
      </c>
      <c r="C72" s="606" t="s">
        <v>33</v>
      </c>
      <c r="D72" s="534">
        <v>82</v>
      </c>
      <c r="E72" s="755">
        <v>0</v>
      </c>
      <c r="F72" s="534">
        <f>+E72*D72</f>
        <v>0</v>
      </c>
    </row>
    <row r="73" spans="1:6" x14ac:dyDescent="0.25">
      <c r="A73" s="529"/>
      <c r="B73" s="605"/>
      <c r="C73" s="606"/>
      <c r="D73" s="534"/>
      <c r="E73" s="808"/>
      <c r="F73" s="534"/>
    </row>
    <row r="74" spans="1:6" x14ac:dyDescent="0.25">
      <c r="A74" s="529"/>
      <c r="B74" s="605"/>
      <c r="C74" s="606"/>
      <c r="D74" s="534"/>
      <c r="E74" s="808"/>
      <c r="F74" s="534"/>
    </row>
    <row r="75" spans="1:6" s="61" customFormat="1" ht="37.5" x14ac:dyDescent="0.25">
      <c r="A75" s="608" t="s">
        <v>76</v>
      </c>
      <c r="B75" s="444" t="s">
        <v>282</v>
      </c>
      <c r="C75" s="77"/>
      <c r="D75" s="464"/>
      <c r="E75" s="806"/>
      <c r="F75" s="464"/>
    </row>
    <row r="76" spans="1:6" s="61" customFormat="1" x14ac:dyDescent="0.25">
      <c r="A76" s="608"/>
      <c r="B76" s="504"/>
      <c r="C76" s="77"/>
      <c r="D76" s="464"/>
      <c r="E76" s="806"/>
      <c r="F76" s="464"/>
    </row>
    <row r="77" spans="1:6" s="61" customFormat="1" ht="13" x14ac:dyDescent="0.25">
      <c r="A77" s="608" t="s">
        <v>116</v>
      </c>
      <c r="B77" s="572" t="s">
        <v>283</v>
      </c>
      <c r="C77" s="77"/>
      <c r="D77" s="464"/>
      <c r="E77" s="806"/>
      <c r="F77" s="464"/>
    </row>
    <row r="78" spans="1:6" s="61" customFormat="1" ht="87.5" x14ac:dyDescent="0.25">
      <c r="A78" s="608"/>
      <c r="B78" s="444" t="s">
        <v>284</v>
      </c>
      <c r="C78" s="77" t="s">
        <v>30</v>
      </c>
      <c r="D78" s="464">
        <f>0.5*9.6</f>
        <v>4.8</v>
      </c>
      <c r="E78" s="755">
        <v>0</v>
      </c>
      <c r="F78" s="464">
        <f>+D78*E78</f>
        <v>0</v>
      </c>
    </row>
    <row r="79" spans="1:6" s="61" customFormat="1" ht="25" x14ac:dyDescent="0.25">
      <c r="A79" s="608"/>
      <c r="B79" s="492" t="s">
        <v>257</v>
      </c>
      <c r="C79" s="77" t="s">
        <v>30</v>
      </c>
      <c r="D79" s="464">
        <f>0.56*9.6</f>
        <v>5.3760000000000003</v>
      </c>
      <c r="E79" s="755">
        <v>0</v>
      </c>
      <c r="F79" s="464">
        <f t="shared" ref="F79:F80" si="0">+D79*E79</f>
        <v>0</v>
      </c>
    </row>
    <row r="80" spans="1:6" s="61" customFormat="1" x14ac:dyDescent="0.25">
      <c r="A80" s="608"/>
      <c r="B80" s="504" t="s">
        <v>416</v>
      </c>
      <c r="C80" s="77" t="s">
        <v>30</v>
      </c>
      <c r="D80" s="464">
        <f>0.84*9.6</f>
        <v>8.0640000000000001</v>
      </c>
      <c r="E80" s="755">
        <v>0</v>
      </c>
      <c r="F80" s="464">
        <f t="shared" si="0"/>
        <v>0</v>
      </c>
    </row>
    <row r="81" spans="1:6" s="61" customFormat="1" x14ac:dyDescent="0.25">
      <c r="A81" s="608"/>
      <c r="B81" s="504"/>
      <c r="C81" s="77"/>
      <c r="D81" s="464"/>
      <c r="E81" s="806"/>
      <c r="F81" s="464"/>
    </row>
    <row r="82" spans="1:6" s="61" customFormat="1" ht="13" x14ac:dyDescent="0.25">
      <c r="A82" s="608" t="s">
        <v>117</v>
      </c>
      <c r="B82" s="572" t="s">
        <v>285</v>
      </c>
      <c r="C82" s="77"/>
      <c r="D82" s="464"/>
      <c r="E82" s="806"/>
      <c r="F82" s="464"/>
    </row>
    <row r="83" spans="1:6" s="61" customFormat="1" ht="87.5" x14ac:dyDescent="0.25">
      <c r="A83" s="608"/>
      <c r="B83" s="444" t="s">
        <v>284</v>
      </c>
      <c r="C83" s="77" t="s">
        <v>30</v>
      </c>
      <c r="D83" s="464">
        <f>0.39*9.6</f>
        <v>3.7439999999999998</v>
      </c>
      <c r="E83" s="755">
        <v>0</v>
      </c>
      <c r="F83" s="464">
        <f t="shared" ref="F83:F85" si="1">+D83*E83</f>
        <v>0</v>
      </c>
    </row>
    <row r="84" spans="1:6" s="61" customFormat="1" ht="25" x14ac:dyDescent="0.25">
      <c r="A84" s="608"/>
      <c r="B84" s="492" t="s">
        <v>257</v>
      </c>
      <c r="C84" s="77" t="s">
        <v>30</v>
      </c>
      <c r="D84" s="464">
        <f>0.56*9.6</f>
        <v>5.3760000000000003</v>
      </c>
      <c r="E84" s="755">
        <v>0</v>
      </c>
      <c r="F84" s="464">
        <f t="shared" si="1"/>
        <v>0</v>
      </c>
    </row>
    <row r="85" spans="1:6" s="61" customFormat="1" x14ac:dyDescent="0.25">
      <c r="A85" s="608"/>
      <c r="B85" s="504" t="s">
        <v>416</v>
      </c>
      <c r="C85" s="77" t="s">
        <v>30</v>
      </c>
      <c r="D85" s="464">
        <f>0.84*9.6</f>
        <v>8.0640000000000001</v>
      </c>
      <c r="E85" s="755">
        <v>0</v>
      </c>
      <c r="F85" s="464">
        <f t="shared" si="1"/>
        <v>0</v>
      </c>
    </row>
    <row r="86" spans="1:6" s="61" customFormat="1" x14ac:dyDescent="0.25">
      <c r="A86" s="608"/>
      <c r="B86" s="504"/>
      <c r="C86" s="77"/>
      <c r="D86" s="464"/>
      <c r="E86" s="806"/>
      <c r="F86" s="464"/>
    </row>
    <row r="87" spans="1:6" s="61" customFormat="1" ht="13" x14ac:dyDescent="0.25">
      <c r="A87" s="608" t="s">
        <v>118</v>
      </c>
      <c r="B87" s="572" t="s">
        <v>286</v>
      </c>
      <c r="C87" s="77"/>
      <c r="D87" s="464"/>
      <c r="E87" s="806"/>
      <c r="F87" s="464"/>
    </row>
    <row r="88" spans="1:6" s="61" customFormat="1" ht="87.5" x14ac:dyDescent="0.25">
      <c r="A88" s="608"/>
      <c r="B88" s="444" t="s">
        <v>284</v>
      </c>
      <c r="C88" s="77" t="s">
        <v>30</v>
      </c>
      <c r="D88" s="464">
        <f>0.38*16.11</f>
        <v>6.1217999999999995</v>
      </c>
      <c r="E88" s="755">
        <v>0</v>
      </c>
      <c r="F88" s="464">
        <f t="shared" ref="F88:F90" si="2">+D88*E88</f>
        <v>0</v>
      </c>
    </row>
    <row r="89" spans="1:6" s="61" customFormat="1" ht="25" x14ac:dyDescent="0.25">
      <c r="A89" s="608"/>
      <c r="B89" s="492" t="s">
        <v>257</v>
      </c>
      <c r="C89" s="77" t="s">
        <v>30</v>
      </c>
      <c r="D89" s="464">
        <f>0.62*16.11</f>
        <v>9.9881999999999991</v>
      </c>
      <c r="E89" s="755">
        <v>0</v>
      </c>
      <c r="F89" s="464">
        <f t="shared" si="2"/>
        <v>0</v>
      </c>
    </row>
    <row r="90" spans="1:6" s="61" customFormat="1" x14ac:dyDescent="0.25">
      <c r="A90" s="608"/>
      <c r="B90" s="504" t="s">
        <v>416</v>
      </c>
      <c r="C90" s="77" t="s">
        <v>30</v>
      </c>
      <c r="D90" s="464">
        <f>1*16.11</f>
        <v>16.11</v>
      </c>
      <c r="E90" s="755">
        <v>0</v>
      </c>
      <c r="F90" s="464">
        <f t="shared" si="2"/>
        <v>0</v>
      </c>
    </row>
    <row r="91" spans="1:6" s="61" customFormat="1" x14ac:dyDescent="0.25">
      <c r="A91" s="608"/>
      <c r="B91" s="504"/>
      <c r="C91" s="77"/>
      <c r="D91" s="464"/>
      <c r="E91" s="806"/>
      <c r="F91" s="464"/>
    </row>
    <row r="92" spans="1:6" s="61" customFormat="1" ht="13" x14ac:dyDescent="0.25">
      <c r="A92" s="608" t="s">
        <v>183</v>
      </c>
      <c r="B92" s="572" t="s">
        <v>287</v>
      </c>
      <c r="C92" s="77"/>
      <c r="D92" s="464"/>
      <c r="E92" s="806"/>
      <c r="F92" s="464"/>
    </row>
    <row r="93" spans="1:6" s="61" customFormat="1" ht="87.5" x14ac:dyDescent="0.25">
      <c r="A93" s="608"/>
      <c r="B93" s="444" t="s">
        <v>284</v>
      </c>
      <c r="C93" s="77" t="s">
        <v>30</v>
      </c>
      <c r="D93" s="464">
        <f>1*16.11</f>
        <v>16.11</v>
      </c>
      <c r="E93" s="755">
        <v>0</v>
      </c>
      <c r="F93" s="464">
        <f t="shared" ref="F93:F95" si="3">+D93*E93</f>
        <v>0</v>
      </c>
    </row>
    <row r="94" spans="1:6" s="61" customFormat="1" ht="25" x14ac:dyDescent="0.25">
      <c r="A94" s="608"/>
      <c r="B94" s="492" t="s">
        <v>257</v>
      </c>
      <c r="C94" s="77" t="s">
        <v>30</v>
      </c>
      <c r="D94" s="464">
        <f>0.62*16.11</f>
        <v>9.9881999999999991</v>
      </c>
      <c r="E94" s="755">
        <v>0</v>
      </c>
      <c r="F94" s="464">
        <f t="shared" si="3"/>
        <v>0</v>
      </c>
    </row>
    <row r="95" spans="1:6" s="61" customFormat="1" x14ac:dyDescent="0.25">
      <c r="A95" s="608"/>
      <c r="B95" s="504" t="s">
        <v>416</v>
      </c>
      <c r="C95" s="77" t="s">
        <v>30</v>
      </c>
      <c r="D95" s="464">
        <f>1*16.11</f>
        <v>16.11</v>
      </c>
      <c r="E95" s="755">
        <v>0</v>
      </c>
      <c r="F95" s="464">
        <f t="shared" si="3"/>
        <v>0</v>
      </c>
    </row>
    <row r="96" spans="1:6" s="61" customFormat="1" x14ac:dyDescent="0.25">
      <c r="A96" s="608"/>
      <c r="B96" s="504"/>
      <c r="C96" s="77"/>
      <c r="D96" s="464"/>
      <c r="E96" s="806"/>
      <c r="F96" s="464"/>
    </row>
    <row r="97" spans="1:6" s="61" customFormat="1" x14ac:dyDescent="0.25">
      <c r="A97" s="608"/>
      <c r="B97" s="504"/>
      <c r="C97" s="77"/>
      <c r="D97" s="464"/>
      <c r="E97" s="806"/>
      <c r="F97" s="464"/>
    </row>
    <row r="98" spans="1:6" s="61" customFormat="1" ht="87.5" x14ac:dyDescent="0.25">
      <c r="A98" s="608" t="s">
        <v>31</v>
      </c>
      <c r="B98" s="444" t="s">
        <v>417</v>
      </c>
      <c r="C98" s="77" t="s">
        <v>30</v>
      </c>
      <c r="D98" s="464">
        <f>11.7*0.85</f>
        <v>9.9449999999999985</v>
      </c>
      <c r="E98" s="755">
        <v>0</v>
      </c>
      <c r="F98" s="464">
        <f t="shared" ref="F98" si="4">+D98*E98</f>
        <v>0</v>
      </c>
    </row>
    <row r="99" spans="1:6" s="61" customFormat="1" x14ac:dyDescent="0.25">
      <c r="A99" s="608"/>
      <c r="B99" s="504"/>
      <c r="C99" s="77"/>
      <c r="D99" s="464"/>
      <c r="E99" s="806"/>
      <c r="F99" s="464"/>
    </row>
    <row r="100" spans="1:6" s="61" customFormat="1" x14ac:dyDescent="0.25">
      <c r="A100" s="608"/>
      <c r="B100" s="504"/>
      <c r="C100" s="77"/>
      <c r="D100" s="464"/>
      <c r="E100" s="806"/>
      <c r="F100" s="464"/>
    </row>
    <row r="101" spans="1:6" s="61" customFormat="1" ht="75" x14ac:dyDescent="0.25">
      <c r="A101" s="608" t="s">
        <v>32</v>
      </c>
      <c r="B101" s="444" t="s">
        <v>418</v>
      </c>
      <c r="C101" s="77" t="s">
        <v>30</v>
      </c>
      <c r="D101" s="464">
        <v>18</v>
      </c>
      <c r="E101" s="755">
        <v>0</v>
      </c>
      <c r="F101" s="464">
        <f t="shared" ref="F101" si="5">+D101*E101</f>
        <v>0</v>
      </c>
    </row>
    <row r="102" spans="1:6" s="61" customFormat="1" x14ac:dyDescent="0.25">
      <c r="A102" s="608"/>
      <c r="B102" s="504"/>
      <c r="C102" s="77"/>
      <c r="D102" s="464"/>
      <c r="E102" s="806"/>
      <c r="F102" s="464"/>
    </row>
    <row r="103" spans="1:6" s="61" customFormat="1" x14ac:dyDescent="0.25">
      <c r="A103" s="608"/>
      <c r="B103" s="504"/>
      <c r="C103" s="77"/>
      <c r="D103" s="464"/>
      <c r="E103" s="806"/>
      <c r="F103" s="464"/>
    </row>
    <row r="104" spans="1:6" s="61" customFormat="1" ht="75" x14ac:dyDescent="0.25">
      <c r="A104" s="608" t="s">
        <v>34</v>
      </c>
      <c r="B104" s="504" t="s">
        <v>408</v>
      </c>
      <c r="C104" s="77" t="s">
        <v>33</v>
      </c>
      <c r="D104" s="464">
        <v>9.6</v>
      </c>
      <c r="E104" s="755">
        <v>0</v>
      </c>
      <c r="F104" s="464">
        <f t="shared" ref="F104" si="6">+D104*E104</f>
        <v>0</v>
      </c>
    </row>
    <row r="105" spans="1:6" s="61" customFormat="1" x14ac:dyDescent="0.25">
      <c r="A105" s="608"/>
      <c r="B105" s="504"/>
      <c r="C105" s="77"/>
      <c r="D105" s="464"/>
      <c r="E105" s="806"/>
      <c r="F105" s="464"/>
    </row>
    <row r="106" spans="1:6" s="61" customFormat="1" x14ac:dyDescent="0.25">
      <c r="A106" s="608"/>
      <c r="B106" s="504"/>
      <c r="C106" s="77"/>
      <c r="D106" s="464"/>
      <c r="E106" s="806"/>
      <c r="F106" s="464"/>
    </row>
    <row r="107" spans="1:6" s="61" customFormat="1" ht="50" x14ac:dyDescent="0.25">
      <c r="A107" s="608" t="s">
        <v>49</v>
      </c>
      <c r="B107" s="504" t="s">
        <v>476</v>
      </c>
      <c r="C107" s="77" t="s">
        <v>33</v>
      </c>
      <c r="D107" s="464">
        <v>40</v>
      </c>
      <c r="E107" s="755">
        <v>0</v>
      </c>
      <c r="F107" s="464">
        <f t="shared" ref="F107" si="7">+D107*E107</f>
        <v>0</v>
      </c>
    </row>
    <row r="108" spans="1:6" s="61" customFormat="1" x14ac:dyDescent="0.25">
      <c r="A108" s="608"/>
      <c r="B108" s="504"/>
      <c r="C108" s="77"/>
      <c r="D108" s="464"/>
      <c r="E108" s="806"/>
      <c r="F108" s="464"/>
    </row>
    <row r="109" spans="1:6" s="345" customFormat="1" x14ac:dyDescent="0.25">
      <c r="A109" s="381"/>
      <c r="B109" s="348"/>
      <c r="D109" s="350"/>
      <c r="E109" s="809"/>
      <c r="F109" s="449"/>
    </row>
    <row r="110" spans="1:6" s="625" customFormat="1" ht="50" x14ac:dyDescent="0.25">
      <c r="A110" s="623" t="s">
        <v>77</v>
      </c>
      <c r="B110" s="624" t="s">
        <v>421</v>
      </c>
      <c r="D110" s="350"/>
      <c r="E110" s="790"/>
      <c r="F110" s="552"/>
    </row>
    <row r="111" spans="1:6" s="625" customFormat="1" ht="13" x14ac:dyDescent="0.25">
      <c r="A111" s="655" t="s">
        <v>116</v>
      </c>
      <c r="B111" s="656" t="s">
        <v>483</v>
      </c>
      <c r="D111" s="350"/>
      <c r="E111" s="790"/>
      <c r="F111" s="552"/>
    </row>
    <row r="112" spans="1:6" s="625" customFormat="1" x14ac:dyDescent="0.25">
      <c r="A112" s="623"/>
      <c r="B112" s="624"/>
      <c r="D112" s="350"/>
      <c r="E112" s="790"/>
    </row>
    <row r="113" spans="1:6" s="625" customFormat="1" ht="25" x14ac:dyDescent="0.25">
      <c r="A113" s="623" t="s">
        <v>117</v>
      </c>
      <c r="B113" s="624" t="s">
        <v>425</v>
      </c>
      <c r="C113" s="625" t="s">
        <v>30</v>
      </c>
      <c r="D113" s="350">
        <v>35</v>
      </c>
      <c r="E113" s="755">
        <v>0</v>
      </c>
      <c r="F113" s="552">
        <f>+D113*E113</f>
        <v>0</v>
      </c>
    </row>
    <row r="114" spans="1:6" s="625" customFormat="1" x14ac:dyDescent="0.25">
      <c r="A114" s="623"/>
      <c r="B114" s="624"/>
      <c r="D114" s="350"/>
      <c r="E114" s="790"/>
      <c r="F114" s="552"/>
    </row>
    <row r="115" spans="1:6" s="625" customFormat="1" ht="37.5" x14ac:dyDescent="0.25">
      <c r="A115" s="623" t="s">
        <v>118</v>
      </c>
      <c r="B115" s="624" t="s">
        <v>424</v>
      </c>
      <c r="C115" s="625" t="s">
        <v>30</v>
      </c>
      <c r="D115" s="350">
        <v>10</v>
      </c>
      <c r="E115" s="755">
        <v>0</v>
      </c>
      <c r="F115" s="552">
        <f>+D115*E115</f>
        <v>0</v>
      </c>
    </row>
    <row r="116" spans="1:6" s="625" customFormat="1" x14ac:dyDescent="0.25">
      <c r="A116" s="623"/>
      <c r="B116" s="624"/>
      <c r="D116" s="350"/>
      <c r="E116" s="790"/>
      <c r="F116" s="552"/>
    </row>
    <row r="117" spans="1:6" s="625" customFormat="1" ht="25" x14ac:dyDescent="0.25">
      <c r="A117" s="623" t="s">
        <v>183</v>
      </c>
      <c r="B117" s="624" t="s">
        <v>590</v>
      </c>
      <c r="C117" s="625" t="s">
        <v>33</v>
      </c>
      <c r="D117" s="350">
        <v>21.8</v>
      </c>
      <c r="E117" s="755">
        <v>0</v>
      </c>
      <c r="F117" s="552">
        <f>+D117*E117</f>
        <v>0</v>
      </c>
    </row>
    <row r="118" spans="1:6" s="625" customFormat="1" x14ac:dyDescent="0.25">
      <c r="A118" s="623"/>
      <c r="B118" s="624"/>
      <c r="D118" s="350"/>
      <c r="E118" s="790"/>
      <c r="F118" s="552"/>
    </row>
    <row r="119" spans="1:6" s="625" customFormat="1" x14ac:dyDescent="0.25">
      <c r="A119" s="623"/>
      <c r="B119" s="624"/>
      <c r="D119" s="350"/>
      <c r="E119" s="790"/>
      <c r="F119" s="168"/>
    </row>
    <row r="120" spans="1:6" s="61" customFormat="1" ht="50" x14ac:dyDescent="0.25">
      <c r="A120" s="608" t="s">
        <v>409</v>
      </c>
      <c r="B120" s="504" t="s">
        <v>419</v>
      </c>
      <c r="C120" s="77" t="s">
        <v>66</v>
      </c>
      <c r="D120" s="464">
        <v>2</v>
      </c>
      <c r="E120" s="755">
        <v>0</v>
      </c>
      <c r="F120" s="464">
        <f>+D120*E120</f>
        <v>0</v>
      </c>
    </row>
    <row r="121" spans="1:6" s="61" customFormat="1" x14ac:dyDescent="0.25">
      <c r="A121" s="608"/>
      <c r="B121" s="504"/>
      <c r="C121" s="77"/>
      <c r="D121" s="464"/>
      <c r="E121" s="806"/>
      <c r="F121" s="464"/>
    </row>
    <row r="122" spans="1:6" s="61" customFormat="1" x14ac:dyDescent="0.25">
      <c r="A122" s="608"/>
      <c r="B122" s="504"/>
      <c r="C122" s="77"/>
      <c r="D122" s="464"/>
      <c r="E122" s="806"/>
      <c r="F122" s="464"/>
    </row>
    <row r="123" spans="1:6" s="61" customFormat="1" ht="50" x14ac:dyDescent="0.25">
      <c r="A123" s="608" t="s">
        <v>189</v>
      </c>
      <c r="B123" s="504" t="s">
        <v>420</v>
      </c>
      <c r="C123" s="77" t="s">
        <v>33</v>
      </c>
      <c r="D123" s="464">
        <v>16</v>
      </c>
      <c r="E123" s="755">
        <v>0</v>
      </c>
      <c r="F123" s="464">
        <f>+D123*E123</f>
        <v>0</v>
      </c>
    </row>
    <row r="125" spans="1:6" s="312" customFormat="1" x14ac:dyDescent="0.25">
      <c r="A125" s="111"/>
      <c r="B125" s="401"/>
      <c r="C125" s="103"/>
      <c r="D125" s="464"/>
      <c r="E125" s="806"/>
      <c r="F125" s="464"/>
    </row>
    <row r="126" spans="1:6" s="61" customFormat="1" ht="37.5" x14ac:dyDescent="0.25">
      <c r="A126" s="608" t="s">
        <v>466</v>
      </c>
      <c r="B126" s="504" t="s">
        <v>423</v>
      </c>
      <c r="C126" s="77" t="s">
        <v>33</v>
      </c>
      <c r="D126" s="464">
        <v>19</v>
      </c>
      <c r="E126" s="755">
        <v>0</v>
      </c>
      <c r="F126" s="464">
        <f>+D126*E126</f>
        <v>0</v>
      </c>
    </row>
    <row r="128" spans="1:6" s="312" customFormat="1" x14ac:dyDescent="0.25">
      <c r="A128" s="111"/>
      <c r="B128" s="401"/>
      <c r="C128" s="103"/>
      <c r="D128" s="464"/>
      <c r="E128" s="806"/>
      <c r="F128" s="464"/>
    </row>
    <row r="129" spans="1:94" s="27" customFormat="1" ht="75" x14ac:dyDescent="0.25">
      <c r="A129" s="296" t="s">
        <v>477</v>
      </c>
      <c r="B129" s="42" t="s">
        <v>182</v>
      </c>
      <c r="D129" s="337"/>
      <c r="E129" s="810"/>
      <c r="F129" s="33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row>
    <row r="130" spans="1:94" s="27" customFormat="1" ht="62.5" x14ac:dyDescent="0.25">
      <c r="A130" s="296"/>
      <c r="B130" s="42" t="s">
        <v>96</v>
      </c>
      <c r="C130" s="26" t="s">
        <v>30</v>
      </c>
      <c r="D130" s="46">
        <v>3</v>
      </c>
      <c r="E130" s="755">
        <v>0</v>
      </c>
      <c r="F130" s="464">
        <f>+E130*D130</f>
        <v>0</v>
      </c>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row>
    <row r="131" spans="1:94" s="27" customFormat="1" x14ac:dyDescent="0.25">
      <c r="A131" s="296"/>
      <c r="B131" s="42"/>
      <c r="C131" s="26"/>
      <c r="D131" s="46"/>
      <c r="E131" s="780"/>
      <c r="F131" s="464"/>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row>
    <row r="132" spans="1:94" s="27" customFormat="1" x14ac:dyDescent="0.25">
      <c r="A132" s="296"/>
      <c r="B132" s="42"/>
      <c r="C132" s="26"/>
      <c r="D132" s="46"/>
      <c r="E132" s="780"/>
      <c r="F132" s="464"/>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row>
    <row r="133" spans="1:94" s="27" customFormat="1" ht="37.5" x14ac:dyDescent="0.25">
      <c r="A133" s="296" t="s">
        <v>484</v>
      </c>
      <c r="B133" s="42" t="s">
        <v>467</v>
      </c>
      <c r="C133" s="26"/>
      <c r="D133" s="46"/>
      <c r="E133" s="780"/>
      <c r="F133" s="464"/>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row>
    <row r="134" spans="1:94" s="27" customFormat="1" ht="25" x14ac:dyDescent="0.25">
      <c r="A134" s="296"/>
      <c r="B134" s="42" t="s">
        <v>468</v>
      </c>
      <c r="C134" s="26"/>
      <c r="D134" s="46"/>
      <c r="E134" s="780"/>
      <c r="F134" s="464"/>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row>
    <row r="135" spans="1:94" s="27" customFormat="1" x14ac:dyDescent="0.25">
      <c r="A135" s="296"/>
      <c r="B135" s="42" t="s">
        <v>469</v>
      </c>
      <c r="C135" s="26"/>
      <c r="D135" s="46"/>
      <c r="E135" s="780"/>
      <c r="F135" s="464"/>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row>
    <row r="136" spans="1:94" s="27" customFormat="1" ht="25" x14ac:dyDescent="0.25">
      <c r="A136" s="296"/>
      <c r="B136" s="42" t="s">
        <v>470</v>
      </c>
      <c r="C136" s="26"/>
      <c r="D136" s="46"/>
      <c r="E136" s="780"/>
      <c r="F136" s="464"/>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row>
    <row r="137" spans="1:94" s="27" customFormat="1" ht="37.5" x14ac:dyDescent="0.25">
      <c r="A137" s="296"/>
      <c r="B137" s="42" t="s">
        <v>471</v>
      </c>
      <c r="C137" s="26"/>
      <c r="D137" s="46"/>
      <c r="E137" s="780"/>
      <c r="F137" s="464"/>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row>
    <row r="138" spans="1:94" s="27" customFormat="1" x14ac:dyDescent="0.25">
      <c r="A138" s="296"/>
      <c r="B138" s="42" t="s">
        <v>472</v>
      </c>
      <c r="C138" s="26" t="s">
        <v>66</v>
      </c>
      <c r="D138" s="46">
        <v>9</v>
      </c>
      <c r="E138" s="755">
        <v>0</v>
      </c>
      <c r="F138" s="464">
        <f t="shared" ref="F138:F140" si="8">+E138*D138</f>
        <v>0</v>
      </c>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row>
    <row r="139" spans="1:94" s="27" customFormat="1" ht="14.5" x14ac:dyDescent="0.25">
      <c r="A139" s="296"/>
      <c r="B139" s="652" t="s">
        <v>473</v>
      </c>
      <c r="C139" s="26" t="s">
        <v>475</v>
      </c>
      <c r="D139" s="46">
        <v>35</v>
      </c>
      <c r="E139" s="755">
        <v>0</v>
      </c>
      <c r="F139" s="464">
        <f t="shared" si="8"/>
        <v>0</v>
      </c>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row>
    <row r="140" spans="1:94" s="27" customFormat="1" ht="14.5" x14ac:dyDescent="0.35">
      <c r="A140" s="296"/>
      <c r="B140" s="653" t="s">
        <v>474</v>
      </c>
      <c r="C140" s="26" t="s">
        <v>451</v>
      </c>
      <c r="D140" s="46">
        <v>1</v>
      </c>
      <c r="E140" s="755">
        <v>0</v>
      </c>
      <c r="F140" s="464">
        <f t="shared" si="8"/>
        <v>0</v>
      </c>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row>
    <row r="141" spans="1:94" s="9" customFormat="1" x14ac:dyDescent="0.25">
      <c r="A141" s="408"/>
      <c r="B141" s="29"/>
      <c r="C141" s="16"/>
      <c r="D141" s="33"/>
      <c r="E141" s="811"/>
      <c r="F141" s="33"/>
    </row>
    <row r="142" spans="1:94" x14ac:dyDescent="0.25">
      <c r="B142" s="48"/>
    </row>
    <row r="143" spans="1:94" ht="13" thickBot="1" x14ac:dyDescent="0.3">
      <c r="A143" s="409"/>
      <c r="B143" s="353" t="s">
        <v>102</v>
      </c>
      <c r="C143" s="49"/>
      <c r="D143" s="50"/>
      <c r="E143" s="812"/>
      <c r="F143" s="50">
        <f>SUM(F1:F142)</f>
        <v>0</v>
      </c>
    </row>
    <row r="144" spans="1:94" ht="13" thickTop="1" x14ac:dyDescent="0.25">
      <c r="B144" s="354"/>
    </row>
  </sheetData>
  <sheetProtection algorithmName="SHA-512" hashValue="2Yy3/8YPKq1G9t0RE944XmntJo4IvmcD9Dp+74uE0t+u6B+380hXTvPfmB/dQXR83FLBOJqM4e7W3eqhdC2ycA==" saltValue="tdy4dELlG1D2iKAee8ermA==" spinCount="100000" sheet="1" objects="1" scenarios="1"/>
  <phoneticPr fontId="5" type="noConversion"/>
  <conditionalFormatting sqref="E17">
    <cfRule type="cellIs" dxfId="104" priority="24" operator="lessThanOrEqual">
      <formula>0</formula>
    </cfRule>
  </conditionalFormatting>
  <conditionalFormatting sqref="E28">
    <cfRule type="cellIs" dxfId="103" priority="23" operator="lessThanOrEqual">
      <formula>0</formula>
    </cfRule>
  </conditionalFormatting>
  <conditionalFormatting sqref="E35">
    <cfRule type="cellIs" dxfId="102" priority="22" operator="lessThanOrEqual">
      <formula>0</formula>
    </cfRule>
  </conditionalFormatting>
  <conditionalFormatting sqref="E44">
    <cfRule type="cellIs" dxfId="101" priority="21" operator="lessThanOrEqual">
      <formula>0</formula>
    </cfRule>
  </conditionalFormatting>
  <conditionalFormatting sqref="E52:E53">
    <cfRule type="cellIs" dxfId="100" priority="20" operator="lessThanOrEqual">
      <formula>0</formula>
    </cfRule>
  </conditionalFormatting>
  <conditionalFormatting sqref="E61">
    <cfRule type="cellIs" dxfId="99" priority="19" operator="lessThanOrEqual">
      <formula>0</formula>
    </cfRule>
  </conditionalFormatting>
  <conditionalFormatting sqref="E69">
    <cfRule type="cellIs" dxfId="98" priority="18" operator="lessThanOrEqual">
      <formula>0</formula>
    </cfRule>
  </conditionalFormatting>
  <conditionalFormatting sqref="E72">
    <cfRule type="cellIs" dxfId="97" priority="17" operator="lessThanOrEqual">
      <formula>0</formula>
    </cfRule>
  </conditionalFormatting>
  <conditionalFormatting sqref="E78:E80">
    <cfRule type="cellIs" dxfId="96" priority="16" operator="lessThanOrEqual">
      <formula>0</formula>
    </cfRule>
  </conditionalFormatting>
  <conditionalFormatting sqref="E83:E85">
    <cfRule type="cellIs" dxfId="95" priority="15" operator="lessThanOrEqual">
      <formula>0</formula>
    </cfRule>
  </conditionalFormatting>
  <conditionalFormatting sqref="E88:E90">
    <cfRule type="cellIs" dxfId="94" priority="14" operator="lessThanOrEqual">
      <formula>0</formula>
    </cfRule>
  </conditionalFormatting>
  <conditionalFormatting sqref="E93:E95">
    <cfRule type="cellIs" dxfId="93" priority="13" operator="lessThanOrEqual">
      <formula>0</formula>
    </cfRule>
  </conditionalFormatting>
  <conditionalFormatting sqref="E98">
    <cfRule type="cellIs" dxfId="92" priority="12" operator="lessThanOrEqual">
      <formula>0</formula>
    </cfRule>
  </conditionalFormatting>
  <conditionalFormatting sqref="E101">
    <cfRule type="cellIs" dxfId="91" priority="11" operator="lessThanOrEqual">
      <formula>0</formula>
    </cfRule>
  </conditionalFormatting>
  <conditionalFormatting sqref="E104">
    <cfRule type="cellIs" dxfId="90" priority="10" operator="lessThanOrEqual">
      <formula>0</formula>
    </cfRule>
  </conditionalFormatting>
  <conditionalFormatting sqref="E107">
    <cfRule type="cellIs" dxfId="89" priority="9" operator="lessThanOrEqual">
      <formula>0</formula>
    </cfRule>
  </conditionalFormatting>
  <conditionalFormatting sqref="E113">
    <cfRule type="cellIs" dxfId="88" priority="8" operator="lessThanOrEqual">
      <formula>0</formula>
    </cfRule>
  </conditionalFormatting>
  <conditionalFormatting sqref="E115">
    <cfRule type="cellIs" dxfId="87" priority="7" operator="lessThanOrEqual">
      <formula>0</formula>
    </cfRule>
  </conditionalFormatting>
  <conditionalFormatting sqref="E117">
    <cfRule type="cellIs" dxfId="86" priority="6" operator="lessThanOrEqual">
      <formula>0</formula>
    </cfRule>
  </conditionalFormatting>
  <conditionalFormatting sqref="E120">
    <cfRule type="cellIs" dxfId="85" priority="5" operator="lessThanOrEqual">
      <formula>0</formula>
    </cfRule>
  </conditionalFormatting>
  <conditionalFormatting sqref="E123">
    <cfRule type="cellIs" dxfId="84" priority="4" operator="lessThanOrEqual">
      <formula>0</formula>
    </cfRule>
  </conditionalFormatting>
  <conditionalFormatting sqref="E126">
    <cfRule type="cellIs" dxfId="83" priority="3" operator="lessThanOrEqual">
      <formula>0</formula>
    </cfRule>
  </conditionalFormatting>
  <conditionalFormatting sqref="E130">
    <cfRule type="cellIs" dxfId="82" priority="2" operator="lessThanOrEqual">
      <formula>0</formula>
    </cfRule>
  </conditionalFormatting>
  <conditionalFormatting sqref="E138:E140">
    <cfRule type="cellIs" dxfId="81" priority="1" operator="lessThanOrEqual">
      <formula>0</formula>
    </cfRule>
  </conditionalFormatting>
  <printOptions horizontalCentered="1"/>
  <pageMargins left="0.98425196850393704" right="0.39370078740157483" top="0.98425196850393704" bottom="0.78740157480314965" header="0.51181102362204722" footer="0.51181102362204722"/>
  <pageSetup paperSize="9" orientation="portrait" r:id="rId1"/>
  <headerFooter alignWithMargins="0">
    <oddHeader>&amp;C&amp;6Vrtec Smlednik</oddHeader>
    <oddFooter>&amp;C&amp;A&amp;R&amp;P od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Z21"/>
  <sheetViews>
    <sheetView view="pageBreakPreview" topLeftCell="A10" zoomScaleNormal="100" zoomScaleSheetLayoutView="100" workbookViewId="0">
      <selection activeCell="E1" sqref="E1"/>
    </sheetView>
  </sheetViews>
  <sheetFormatPr defaultColWidth="9.08984375" defaultRowHeight="12.5" x14ac:dyDescent="0.25"/>
  <cols>
    <col min="1" max="1" width="3.453125" style="111" customWidth="1"/>
    <col min="2" max="2" width="39.90625" style="212" customWidth="1"/>
    <col min="3" max="3" width="5.453125" style="163" bestFit="1" customWidth="1"/>
    <col min="4" max="4" width="10.54296875" style="101" bestFit="1" customWidth="1"/>
    <col min="5" max="5" width="14.36328125" style="101" bestFit="1" customWidth="1"/>
    <col min="6" max="6" width="13" style="101" customWidth="1"/>
    <col min="7" max="16384" width="9.08984375" style="103"/>
  </cols>
  <sheetData>
    <row r="1" spans="1:104" ht="13" x14ac:dyDescent="0.3">
      <c r="A1" s="112" t="s">
        <v>35</v>
      </c>
      <c r="B1" s="431" t="s">
        <v>74</v>
      </c>
      <c r="C1" s="162"/>
      <c r="D1" s="117"/>
      <c r="E1" s="117" t="s">
        <v>622</v>
      </c>
    </row>
    <row r="2" spans="1:104" ht="13" x14ac:dyDescent="0.3">
      <c r="A2" s="113"/>
      <c r="B2" s="432"/>
      <c r="C2" s="162"/>
      <c r="D2" s="117"/>
      <c r="E2" s="117"/>
    </row>
    <row r="3" spans="1:104" s="7" customFormat="1" ht="13" thickBot="1" x14ac:dyDescent="0.3">
      <c r="A3" s="294"/>
      <c r="B3" s="428"/>
      <c r="C3" s="273"/>
      <c r="D3" s="274"/>
      <c r="E3" s="274"/>
      <c r="F3" s="274"/>
    </row>
    <row r="4" spans="1:104" s="105" customFormat="1" ht="13" x14ac:dyDescent="0.3">
      <c r="A4" s="299"/>
      <c r="B4" s="429" t="s">
        <v>48</v>
      </c>
      <c r="C4" s="301" t="s">
        <v>44</v>
      </c>
      <c r="D4" s="302" t="s">
        <v>45</v>
      </c>
      <c r="E4" s="302" t="s">
        <v>46</v>
      </c>
      <c r="F4" s="302" t="s">
        <v>47</v>
      </c>
    </row>
    <row r="5" spans="1:104" ht="13" x14ac:dyDescent="0.3">
      <c r="A5" s="113"/>
      <c r="B5" s="432"/>
      <c r="C5" s="162"/>
      <c r="D5" s="117"/>
      <c r="E5" s="117"/>
    </row>
    <row r="6" spans="1:104" ht="13" thickBot="1" x14ac:dyDescent="0.3">
      <c r="A6" s="146"/>
      <c r="B6" s="336"/>
      <c r="C6" s="102"/>
      <c r="D6" s="310"/>
      <c r="E6" s="310"/>
      <c r="F6" s="310"/>
    </row>
    <row r="7" spans="1:104" s="523" customFormat="1" ht="363" thickBot="1" x14ac:dyDescent="0.3">
      <c r="A7" s="531"/>
      <c r="B7" s="532" t="s">
        <v>179</v>
      </c>
      <c r="C7" s="533"/>
      <c r="D7" s="534"/>
      <c r="E7" s="534"/>
      <c r="F7" s="534"/>
    </row>
    <row r="8" spans="1:104" s="271" customFormat="1" ht="175.5" thickBot="1" x14ac:dyDescent="0.35">
      <c r="A8" s="338"/>
      <c r="B8" s="512" t="s">
        <v>180</v>
      </c>
      <c r="C8" s="535"/>
      <c r="D8" s="298"/>
      <c r="E8" s="298"/>
      <c r="F8" s="298"/>
    </row>
    <row r="9" spans="1:104" s="271" customFormat="1" ht="13" x14ac:dyDescent="0.3">
      <c r="A9" s="338"/>
      <c r="B9" s="536"/>
      <c r="C9" s="535"/>
      <c r="D9" s="298"/>
      <c r="E9" s="298"/>
      <c r="F9" s="298"/>
    </row>
    <row r="10" spans="1:104" s="271" customFormat="1" ht="14" x14ac:dyDescent="0.3">
      <c r="A10" s="338"/>
      <c r="B10" s="536"/>
      <c r="C10" s="535"/>
      <c r="D10" s="554"/>
      <c r="E10" s="298"/>
      <c r="F10" s="298"/>
    </row>
    <row r="11" spans="1:104" s="190" customFormat="1" ht="37.5" x14ac:dyDescent="0.25">
      <c r="A11" s="191" t="s">
        <v>65</v>
      </c>
      <c r="B11" s="188" t="s">
        <v>95</v>
      </c>
      <c r="D11" s="580"/>
      <c r="E11" s="580"/>
      <c r="F11" s="580"/>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81"/>
      <c r="BB11" s="181"/>
      <c r="BC11" s="181"/>
      <c r="BD11" s="181"/>
      <c r="BE11" s="181"/>
      <c r="BF11" s="181"/>
      <c r="BG11" s="181"/>
      <c r="BH11" s="181"/>
      <c r="BI11" s="181"/>
      <c r="BJ11" s="181"/>
      <c r="BK11" s="181"/>
      <c r="BL11" s="181"/>
      <c r="BM11" s="181"/>
      <c r="BN11" s="181"/>
      <c r="BO11" s="181"/>
      <c r="BP11" s="181"/>
      <c r="BQ11" s="181"/>
      <c r="BR11" s="181"/>
      <c r="BS11" s="181"/>
      <c r="BT11" s="181"/>
      <c r="BU11" s="181"/>
      <c r="BV11" s="181"/>
      <c r="BW11" s="181"/>
      <c r="BX11" s="181"/>
      <c r="BY11" s="181"/>
      <c r="BZ11" s="181"/>
      <c r="CA11" s="181"/>
      <c r="CB11" s="181"/>
      <c r="CC11" s="181"/>
      <c r="CD11" s="181"/>
      <c r="CE11" s="181"/>
      <c r="CF11" s="181"/>
      <c r="CG11" s="181"/>
      <c r="CH11" s="181"/>
      <c r="CI11" s="181"/>
      <c r="CJ11" s="181"/>
      <c r="CK11" s="181"/>
      <c r="CL11" s="181"/>
      <c r="CM11" s="181"/>
      <c r="CN11" s="181"/>
      <c r="CO11" s="181"/>
      <c r="CP11" s="181"/>
      <c r="CQ11" s="181"/>
      <c r="CR11" s="181"/>
      <c r="CS11" s="181"/>
      <c r="CT11" s="181"/>
      <c r="CU11" s="181"/>
      <c r="CV11" s="181"/>
      <c r="CW11" s="181"/>
      <c r="CX11" s="181"/>
      <c r="CY11" s="181"/>
      <c r="CZ11" s="181"/>
    </row>
    <row r="12" spans="1:104" s="106" customFormat="1" ht="62.5" x14ac:dyDescent="0.25">
      <c r="A12" s="111"/>
      <c r="B12" s="42" t="s">
        <v>195</v>
      </c>
      <c r="C12" s="181" t="s">
        <v>50</v>
      </c>
      <c r="D12" s="189">
        <v>2000</v>
      </c>
      <c r="E12" s="755">
        <v>0</v>
      </c>
      <c r="F12" s="310">
        <f>+E12*D12</f>
        <v>0</v>
      </c>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row>
    <row r="13" spans="1:104" s="106" customFormat="1" x14ac:dyDescent="0.25">
      <c r="A13" s="111"/>
      <c r="B13" s="42"/>
      <c r="C13" s="181"/>
      <c r="D13" s="189"/>
      <c r="E13" s="189"/>
      <c r="F13" s="310"/>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row>
    <row r="14" spans="1:104" s="106" customFormat="1" x14ac:dyDescent="0.25">
      <c r="A14" s="111"/>
      <c r="B14" s="42"/>
      <c r="C14" s="181"/>
      <c r="D14" s="189"/>
      <c r="E14" s="189"/>
      <c r="F14" s="310"/>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row>
    <row r="15" spans="1:104" ht="162.5" x14ac:dyDescent="0.25">
      <c r="A15" s="670" t="s">
        <v>26</v>
      </c>
      <c r="B15" s="510" t="s">
        <v>551</v>
      </c>
    </row>
    <row r="16" spans="1:104" ht="37.5" x14ac:dyDescent="0.25">
      <c r="B16" s="590" t="s">
        <v>552</v>
      </c>
      <c r="C16" t="s">
        <v>451</v>
      </c>
      <c r="D16" s="430">
        <v>1</v>
      </c>
      <c r="E16" s="755">
        <v>0</v>
      </c>
      <c r="F16" s="430">
        <f>+D16*E16</f>
        <v>0</v>
      </c>
    </row>
    <row r="17" spans="1:6" s="455" customFormat="1" ht="13" x14ac:dyDescent="0.3">
      <c r="A17" s="469"/>
      <c r="B17" s="470"/>
      <c r="C17" s="469"/>
      <c r="D17" s="471"/>
      <c r="E17" s="471"/>
      <c r="F17" s="471"/>
    </row>
    <row r="18" spans="1:6" x14ac:dyDescent="0.25">
      <c r="B18" s="137"/>
      <c r="E18" s="166"/>
    </row>
    <row r="19" spans="1:6" ht="13" thickBot="1" x14ac:dyDescent="0.3">
      <c r="A19" s="124"/>
      <c r="B19" s="327" t="s">
        <v>19</v>
      </c>
      <c r="C19" s="164"/>
      <c r="D19" s="127"/>
      <c r="E19" s="167"/>
      <c r="F19" s="128">
        <f>SUM(F1:F16)</f>
        <v>0</v>
      </c>
    </row>
    <row r="20" spans="1:6" ht="13" thickTop="1" x14ac:dyDescent="0.25">
      <c r="C20" s="165"/>
      <c r="D20" s="119"/>
      <c r="E20" s="168"/>
      <c r="F20" s="119"/>
    </row>
    <row r="21" spans="1:6" x14ac:dyDescent="0.25">
      <c r="E21" s="166"/>
    </row>
  </sheetData>
  <sheetProtection algorithmName="SHA-512" hashValue="FzGZO2Dk5/uCZufE4aYNmXlwk6ai8XjFSayU9BeG+fQx3TSKJz/u+sCXf10vkAgJ6PVzGSmTJacM5hM7T7f90g==" saltValue="c2M4UsCMhGs9eYQqj0Oq1A==" spinCount="100000" sheet="1" objects="1" scenarios="1"/>
  <phoneticPr fontId="5" type="noConversion"/>
  <conditionalFormatting sqref="E12">
    <cfRule type="cellIs" dxfId="80" priority="2" operator="lessThanOrEqual">
      <formula>0</formula>
    </cfRule>
  </conditionalFormatting>
  <conditionalFormatting sqref="E16">
    <cfRule type="cellIs" dxfId="79" priority="1" operator="lessThanOrEqual">
      <formula>0</formula>
    </cfRule>
  </conditionalFormatting>
  <printOptions horizontalCentered="1"/>
  <pageMargins left="0.98425196850393704" right="0.39370078740157483" top="0.98425196850393704" bottom="0.78740157480314965" header="0.51181102362204722" footer="0.51181102362204722"/>
  <pageSetup paperSize="9" orientation="portrait" r:id="rId1"/>
  <headerFooter alignWithMargins="0">
    <oddHeader>&amp;C&amp;6Vrtec Smlednik</oddHeader>
    <oddFooter>&amp;C&amp;A&amp;R&amp;P od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01"/>
  <sheetViews>
    <sheetView view="pageBreakPreview" topLeftCell="A166" zoomScaleNormal="100" zoomScaleSheetLayoutView="100" workbookViewId="0">
      <selection activeCell="D179" sqref="D179"/>
    </sheetView>
  </sheetViews>
  <sheetFormatPr defaultColWidth="9.08984375" defaultRowHeight="12.5" x14ac:dyDescent="0.25"/>
  <cols>
    <col min="1" max="1" width="4.6328125" style="278" customWidth="1"/>
    <col min="2" max="2" width="36.453125" style="439" customWidth="1"/>
    <col min="3" max="3" width="5.453125" style="280" bestFit="1" customWidth="1"/>
    <col min="4" max="4" width="10.54296875" style="281" bestFit="1" customWidth="1"/>
    <col min="5" max="5" width="14.36328125" style="822" bestFit="1" customWidth="1"/>
    <col min="6" max="6" width="14" style="281" customWidth="1"/>
    <col min="7" max="7" width="9.08984375" style="280"/>
    <col min="8" max="8" width="29.54296875" style="280" customWidth="1"/>
    <col min="9" max="16384" width="9.08984375" style="280"/>
  </cols>
  <sheetData>
    <row r="1" spans="1:7" s="195" customFormat="1" ht="13" x14ac:dyDescent="0.3">
      <c r="A1" s="197" t="s">
        <v>24</v>
      </c>
      <c r="B1" s="275" t="s">
        <v>125</v>
      </c>
      <c r="D1" s="196"/>
      <c r="E1" s="813"/>
      <c r="F1" s="196"/>
    </row>
    <row r="3" spans="1:7" s="272" customFormat="1" ht="13" thickBot="1" x14ac:dyDescent="0.3">
      <c r="A3" s="328"/>
      <c r="B3" s="437"/>
      <c r="C3" s="328"/>
      <c r="D3" s="329"/>
      <c r="E3" s="814"/>
      <c r="F3" s="329"/>
    </row>
    <row r="4" spans="1:7" s="105" customFormat="1" ht="13" x14ac:dyDescent="0.3">
      <c r="A4" s="299"/>
      <c r="B4" s="300" t="s">
        <v>48</v>
      </c>
      <c r="C4" s="301" t="s">
        <v>44</v>
      </c>
      <c r="D4" s="302" t="s">
        <v>45</v>
      </c>
      <c r="E4" s="760" t="s">
        <v>46</v>
      </c>
      <c r="F4" s="302" t="s">
        <v>47</v>
      </c>
    </row>
    <row r="5" spans="1:7" s="103" customFormat="1" ht="13" x14ac:dyDescent="0.3">
      <c r="A5" s="369"/>
      <c r="B5" s="276"/>
      <c r="C5" s="162"/>
      <c r="D5" s="117"/>
      <c r="E5" s="759"/>
      <c r="F5" s="101"/>
    </row>
    <row r="6" spans="1:7" s="103" customFormat="1" ht="13" x14ac:dyDescent="0.3">
      <c r="A6" s="369"/>
      <c r="B6" s="402"/>
      <c r="C6" s="162"/>
      <c r="D6" s="117"/>
      <c r="E6" s="759"/>
      <c r="F6" s="101"/>
    </row>
    <row r="7" spans="1:7" s="103" customFormat="1" ht="175" x14ac:dyDescent="0.25">
      <c r="A7" s="410" t="s">
        <v>65</v>
      </c>
      <c r="B7" s="402" t="s">
        <v>583</v>
      </c>
      <c r="C7" s="433" t="s">
        <v>66</v>
      </c>
      <c r="D7" s="166">
        <v>3</v>
      </c>
      <c r="E7" s="755">
        <v>0</v>
      </c>
      <c r="F7" s="166">
        <f>+E7*D7</f>
        <v>0</v>
      </c>
      <c r="G7" s="77"/>
    </row>
    <row r="8" spans="1:7" s="103" customFormat="1" x14ac:dyDescent="0.25">
      <c r="A8" s="410"/>
      <c r="B8" s="402"/>
      <c r="C8" s="433"/>
      <c r="D8" s="166"/>
      <c r="E8" s="775"/>
      <c r="F8" s="166"/>
      <c r="G8" s="77"/>
    </row>
    <row r="9" spans="1:7" s="103" customFormat="1" x14ac:dyDescent="0.25">
      <c r="A9" s="410"/>
      <c r="B9" s="402"/>
      <c r="C9" s="433"/>
      <c r="D9" s="166"/>
      <c r="E9" s="775"/>
      <c r="F9" s="166"/>
      <c r="G9" s="77"/>
    </row>
    <row r="10" spans="1:7" ht="63" thickBot="1" x14ac:dyDescent="0.35">
      <c r="A10" s="415" t="s">
        <v>26</v>
      </c>
      <c r="B10" s="403" t="s">
        <v>338</v>
      </c>
      <c r="C10" s="581"/>
      <c r="D10" s="556"/>
      <c r="E10" s="815"/>
      <c r="F10" s="570"/>
      <c r="G10" s="571"/>
    </row>
    <row r="11" spans="1:7" ht="78.5" thickBot="1" x14ac:dyDescent="0.3">
      <c r="A11" s="415"/>
      <c r="B11" s="277" t="s">
        <v>82</v>
      </c>
      <c r="C11" s="581"/>
      <c r="D11" s="582"/>
      <c r="E11" s="815"/>
      <c r="F11" s="570"/>
      <c r="G11" s="571"/>
    </row>
    <row r="12" spans="1:7" s="229" customFormat="1" x14ac:dyDescent="0.25">
      <c r="A12" s="547"/>
      <c r="B12" s="438"/>
      <c r="D12" s="293"/>
      <c r="E12" s="816"/>
      <c r="F12" s="282"/>
    </row>
    <row r="13" spans="1:7" ht="13" x14ac:dyDescent="0.25">
      <c r="A13" s="414" t="s">
        <v>150</v>
      </c>
      <c r="B13" s="416" t="s">
        <v>165</v>
      </c>
      <c r="C13" s="412"/>
      <c r="D13" s="413"/>
      <c r="E13" s="817"/>
      <c r="F13" s="413"/>
    </row>
    <row r="14" spans="1:7" ht="13" x14ac:dyDescent="0.25">
      <c r="A14" s="414"/>
      <c r="B14" s="411"/>
      <c r="C14" s="395"/>
      <c r="D14" s="396"/>
      <c r="E14" s="818"/>
      <c r="F14" s="396"/>
    </row>
    <row r="15" spans="1:7" ht="13" x14ac:dyDescent="0.25">
      <c r="A15" s="414"/>
      <c r="B15" s="614" t="s">
        <v>339</v>
      </c>
      <c r="C15" s="395"/>
      <c r="D15" s="396"/>
      <c r="E15" s="818"/>
      <c r="F15" s="396"/>
    </row>
    <row r="16" spans="1:7" ht="50" x14ac:dyDescent="0.25">
      <c r="A16" s="414"/>
      <c r="B16" s="615" t="s">
        <v>340</v>
      </c>
      <c r="C16" s="395"/>
      <c r="D16" s="396"/>
      <c r="E16" s="818"/>
      <c r="F16" s="396"/>
    </row>
    <row r="17" spans="1:6" ht="75" x14ac:dyDescent="0.25">
      <c r="A17" s="414"/>
      <c r="B17" s="615" t="s">
        <v>341</v>
      </c>
      <c r="C17" s="395"/>
      <c r="D17" s="396"/>
      <c r="E17" s="818"/>
      <c r="F17" s="396"/>
    </row>
    <row r="18" spans="1:6" ht="25" x14ac:dyDescent="0.25">
      <c r="A18" s="414"/>
      <c r="B18" s="615" t="s">
        <v>342</v>
      </c>
      <c r="C18" s="395"/>
      <c r="D18" s="396"/>
      <c r="E18" s="818"/>
      <c r="F18" s="396"/>
    </row>
    <row r="19" spans="1:6" ht="25" x14ac:dyDescent="0.25">
      <c r="A19" s="414"/>
      <c r="B19" s="615" t="s">
        <v>343</v>
      </c>
      <c r="C19" s="395"/>
      <c r="D19" s="396"/>
      <c r="E19" s="818"/>
      <c r="F19" s="396"/>
    </row>
    <row r="20" spans="1:6" ht="25" x14ac:dyDescent="0.25">
      <c r="A20" s="414"/>
      <c r="B20" s="615" t="s">
        <v>344</v>
      </c>
      <c r="C20" s="395"/>
      <c r="D20" s="396"/>
      <c r="E20" s="818"/>
      <c r="F20" s="396"/>
    </row>
    <row r="21" spans="1:6" ht="125" x14ac:dyDescent="0.25">
      <c r="A21" s="414"/>
      <c r="B21" s="615" t="s">
        <v>345</v>
      </c>
      <c r="C21" s="395"/>
      <c r="D21" s="396"/>
      <c r="E21" s="818"/>
      <c r="F21" s="396"/>
    </row>
    <row r="22" spans="1:6" ht="25" x14ac:dyDescent="0.25">
      <c r="A22" s="414"/>
      <c r="B22" s="615" t="s">
        <v>346</v>
      </c>
      <c r="C22" s="395"/>
      <c r="D22" s="396"/>
      <c r="E22" s="818"/>
      <c r="F22" s="396"/>
    </row>
    <row r="23" spans="1:6" ht="25" x14ac:dyDescent="0.25">
      <c r="A23" s="414"/>
      <c r="B23" s="635" t="s">
        <v>434</v>
      </c>
      <c r="C23" s="395"/>
      <c r="D23" s="396"/>
      <c r="E23" s="818"/>
      <c r="F23" s="396"/>
    </row>
    <row r="24" spans="1:6" ht="75" x14ac:dyDescent="0.25">
      <c r="A24" s="414"/>
      <c r="B24" s="615" t="s">
        <v>347</v>
      </c>
      <c r="C24" s="395"/>
      <c r="D24" s="396"/>
      <c r="E24" s="818"/>
      <c r="F24" s="396"/>
    </row>
    <row r="25" spans="1:6" ht="13" x14ac:dyDescent="0.25">
      <c r="A25" s="414"/>
      <c r="B25" s="411"/>
      <c r="C25" s="395"/>
      <c r="D25" s="396"/>
      <c r="E25" s="818"/>
      <c r="F25" s="396"/>
    </row>
    <row r="26" spans="1:6" ht="13" x14ac:dyDescent="0.25">
      <c r="A26" s="414" t="s">
        <v>116</v>
      </c>
      <c r="B26" s="614" t="s">
        <v>348</v>
      </c>
      <c r="C26" s="616"/>
      <c r="D26" s="617"/>
      <c r="E26" s="819"/>
      <c r="F26" s="617"/>
    </row>
    <row r="27" spans="1:6" x14ac:dyDescent="0.25">
      <c r="A27" s="414"/>
      <c r="B27" s="615" t="s">
        <v>349</v>
      </c>
      <c r="C27" s="616"/>
      <c r="D27" s="617"/>
      <c r="E27" s="819"/>
      <c r="F27" s="617"/>
    </row>
    <row r="28" spans="1:6" x14ac:dyDescent="0.25">
      <c r="A28" s="414"/>
      <c r="B28" s="615" t="s">
        <v>350</v>
      </c>
      <c r="C28" s="616"/>
      <c r="D28" s="617"/>
      <c r="E28" s="819"/>
      <c r="F28" s="617"/>
    </row>
    <row r="29" spans="1:6" x14ac:dyDescent="0.25">
      <c r="A29" s="414"/>
      <c r="B29" s="615" t="s">
        <v>351</v>
      </c>
      <c r="C29" s="616"/>
      <c r="D29" s="617"/>
      <c r="E29" s="819"/>
      <c r="F29" s="617"/>
    </row>
    <row r="30" spans="1:6" x14ac:dyDescent="0.25">
      <c r="A30" s="414"/>
      <c r="B30" s="615" t="s">
        <v>352</v>
      </c>
      <c r="C30" s="616"/>
      <c r="D30" s="617"/>
      <c r="E30" s="819"/>
      <c r="F30" s="617"/>
    </row>
    <row r="31" spans="1:6" ht="37.5" x14ac:dyDescent="0.25">
      <c r="A31" s="414"/>
      <c r="B31" s="615" t="s">
        <v>353</v>
      </c>
      <c r="C31" s="616" t="s">
        <v>66</v>
      </c>
      <c r="D31" s="617">
        <v>1</v>
      </c>
      <c r="E31" s="755">
        <v>0</v>
      </c>
      <c r="F31" s="617">
        <f>+D31*E31</f>
        <v>0</v>
      </c>
    </row>
    <row r="32" spans="1:6" x14ac:dyDescent="0.25">
      <c r="A32" s="414"/>
      <c r="B32" s="615"/>
      <c r="C32" s="616"/>
      <c r="D32" s="617"/>
      <c r="E32" s="819"/>
      <c r="F32" s="617"/>
    </row>
    <row r="33" spans="1:7" x14ac:dyDescent="0.25">
      <c r="A33" s="414"/>
      <c r="B33" s="615"/>
      <c r="C33" s="616"/>
      <c r="D33" s="617"/>
      <c r="E33" s="819"/>
      <c r="F33" s="617"/>
    </row>
    <row r="34" spans="1:7" ht="13" x14ac:dyDescent="0.25">
      <c r="A34" s="414" t="s">
        <v>117</v>
      </c>
      <c r="B34" s="614" t="s">
        <v>354</v>
      </c>
      <c r="C34" s="616"/>
      <c r="D34" s="617"/>
      <c r="E34" s="819"/>
      <c r="F34" s="617"/>
    </row>
    <row r="35" spans="1:7" x14ac:dyDescent="0.25">
      <c r="A35" s="414"/>
      <c r="B35" s="615" t="s">
        <v>355</v>
      </c>
      <c r="C35" s="616"/>
      <c r="D35" s="617"/>
      <c r="E35" s="819"/>
      <c r="F35" s="617"/>
      <c r="G35" s="622"/>
    </row>
    <row r="36" spans="1:7" x14ac:dyDescent="0.25">
      <c r="A36" s="414"/>
      <c r="B36" s="615" t="s">
        <v>356</v>
      </c>
      <c r="C36" s="616"/>
      <c r="D36" s="617"/>
      <c r="E36" s="819"/>
      <c r="F36" s="617"/>
      <c r="G36" s="622"/>
    </row>
    <row r="37" spans="1:7" x14ac:dyDescent="0.25">
      <c r="A37" s="414"/>
      <c r="B37" s="615" t="s">
        <v>357</v>
      </c>
      <c r="C37" s="616"/>
      <c r="D37" s="617"/>
      <c r="E37" s="819"/>
      <c r="F37" s="617"/>
      <c r="G37" s="622"/>
    </row>
    <row r="38" spans="1:7" x14ac:dyDescent="0.25">
      <c r="A38" s="414"/>
      <c r="B38" s="615" t="s">
        <v>352</v>
      </c>
      <c r="C38" s="616"/>
      <c r="D38" s="617"/>
      <c r="E38" s="819"/>
      <c r="F38" s="617"/>
    </row>
    <row r="39" spans="1:7" ht="37.5" x14ac:dyDescent="0.25">
      <c r="A39" s="414"/>
      <c r="B39" s="615" t="s">
        <v>358</v>
      </c>
      <c r="C39" s="616" t="s">
        <v>66</v>
      </c>
      <c r="D39" s="617">
        <v>1</v>
      </c>
      <c r="E39" s="755">
        <v>0</v>
      </c>
      <c r="F39" s="617">
        <f>+D39*E39</f>
        <v>0</v>
      </c>
    </row>
    <row r="40" spans="1:7" x14ac:dyDescent="0.25">
      <c r="A40" s="414"/>
      <c r="B40" s="615"/>
      <c r="C40" s="616"/>
      <c r="D40" s="617"/>
      <c r="E40" s="819"/>
      <c r="F40" s="617"/>
    </row>
    <row r="41" spans="1:7" x14ac:dyDescent="0.25">
      <c r="A41" s="414"/>
      <c r="B41" s="615"/>
      <c r="C41" s="616"/>
      <c r="D41" s="617"/>
      <c r="E41" s="819"/>
      <c r="F41" s="617"/>
    </row>
    <row r="42" spans="1:7" ht="13" x14ac:dyDescent="0.25">
      <c r="A42" s="414" t="s">
        <v>118</v>
      </c>
      <c r="B42" s="614" t="s">
        <v>359</v>
      </c>
      <c r="C42" s="616"/>
      <c r="D42" s="617"/>
      <c r="E42" s="819"/>
      <c r="F42" s="617"/>
    </row>
    <row r="43" spans="1:7" x14ac:dyDescent="0.25">
      <c r="A43" s="414"/>
      <c r="B43" s="615" t="s">
        <v>360</v>
      </c>
      <c r="C43" s="616"/>
      <c r="D43" s="617"/>
      <c r="E43" s="819"/>
      <c r="F43" s="617"/>
    </row>
    <row r="44" spans="1:7" x14ac:dyDescent="0.25">
      <c r="A44" s="414"/>
      <c r="B44" s="615" t="s">
        <v>356</v>
      </c>
      <c r="C44" s="616"/>
      <c r="D44" s="617"/>
      <c r="E44" s="819"/>
      <c r="F44" s="617"/>
    </row>
    <row r="45" spans="1:7" x14ac:dyDescent="0.25">
      <c r="A45" s="414"/>
      <c r="B45" s="615" t="s">
        <v>357</v>
      </c>
      <c r="C45" s="616"/>
      <c r="D45" s="617"/>
      <c r="E45" s="819"/>
      <c r="F45" s="617"/>
    </row>
    <row r="46" spans="1:7" x14ac:dyDescent="0.25">
      <c r="A46" s="414"/>
      <c r="B46" s="615" t="s">
        <v>352</v>
      </c>
      <c r="C46" s="616"/>
      <c r="D46" s="617"/>
      <c r="E46" s="819"/>
      <c r="F46" s="617"/>
    </row>
    <row r="47" spans="1:7" s="505" customFormat="1" ht="25" x14ac:dyDescent="0.25">
      <c r="A47" s="548"/>
      <c r="B47" s="615" t="s">
        <v>361</v>
      </c>
      <c r="C47" s="616" t="s">
        <v>66</v>
      </c>
      <c r="D47" s="617">
        <v>1</v>
      </c>
      <c r="E47" s="755">
        <v>0</v>
      </c>
      <c r="F47" s="617">
        <f>+D47*E47</f>
        <v>0</v>
      </c>
    </row>
    <row r="48" spans="1:7" s="505" customFormat="1" x14ac:dyDescent="0.25">
      <c r="A48" s="548"/>
      <c r="B48" s="615"/>
      <c r="C48" s="616"/>
      <c r="D48" s="617"/>
      <c r="E48" s="819"/>
      <c r="F48" s="617"/>
    </row>
    <row r="49" spans="1:6" s="505" customFormat="1" x14ac:dyDescent="0.25">
      <c r="A49" s="548"/>
      <c r="B49" s="615"/>
      <c r="C49" s="616"/>
      <c r="D49" s="617"/>
      <c r="E49" s="819"/>
      <c r="F49" s="617"/>
    </row>
    <row r="50" spans="1:6" s="505" customFormat="1" ht="13" x14ac:dyDescent="0.25">
      <c r="A50" s="548" t="s">
        <v>183</v>
      </c>
      <c r="B50" s="614" t="s">
        <v>362</v>
      </c>
      <c r="C50" s="616"/>
      <c r="D50" s="617"/>
      <c r="E50" s="819"/>
      <c r="F50" s="617"/>
    </row>
    <row r="51" spans="1:6" s="505" customFormat="1" x14ac:dyDescent="0.25">
      <c r="A51" s="548"/>
      <c r="B51" s="615" t="s">
        <v>360</v>
      </c>
      <c r="C51" s="616"/>
      <c r="D51" s="617"/>
      <c r="E51" s="819"/>
      <c r="F51" s="617"/>
    </row>
    <row r="52" spans="1:6" s="505" customFormat="1" x14ac:dyDescent="0.25">
      <c r="A52" s="548"/>
      <c r="B52" s="615" t="s">
        <v>356</v>
      </c>
      <c r="C52" s="616"/>
      <c r="D52" s="617"/>
      <c r="E52" s="819"/>
      <c r="F52" s="617"/>
    </row>
    <row r="53" spans="1:6" s="505" customFormat="1" x14ac:dyDescent="0.25">
      <c r="A53" s="548"/>
      <c r="B53" s="615" t="s">
        <v>351</v>
      </c>
      <c r="C53" s="616"/>
      <c r="D53" s="617"/>
      <c r="E53" s="819"/>
      <c r="F53" s="617"/>
    </row>
    <row r="54" spans="1:6" s="505" customFormat="1" x14ac:dyDescent="0.25">
      <c r="A54" s="548"/>
      <c r="B54" s="615" t="s">
        <v>352</v>
      </c>
      <c r="C54" s="616"/>
      <c r="D54" s="617"/>
      <c r="E54" s="819"/>
      <c r="F54" s="617"/>
    </row>
    <row r="55" spans="1:6" s="505" customFormat="1" ht="25" x14ac:dyDescent="0.25">
      <c r="A55" s="548"/>
      <c r="B55" s="615" t="s">
        <v>363</v>
      </c>
      <c r="C55" s="616" t="s">
        <v>66</v>
      </c>
      <c r="D55" s="617">
        <v>1</v>
      </c>
      <c r="E55" s="755">
        <v>0</v>
      </c>
      <c r="F55" s="617">
        <f>+D55*E55</f>
        <v>0</v>
      </c>
    </row>
    <row r="56" spans="1:6" s="505" customFormat="1" x14ac:dyDescent="0.25">
      <c r="A56" s="548"/>
      <c r="B56" s="615"/>
      <c r="C56" s="616"/>
      <c r="D56" s="617"/>
      <c r="E56" s="819"/>
      <c r="F56" s="617"/>
    </row>
    <row r="57" spans="1:6" s="505" customFormat="1" x14ac:dyDescent="0.25">
      <c r="A57" s="548"/>
      <c r="B57" s="615"/>
      <c r="C57" s="616"/>
      <c r="D57" s="617"/>
      <c r="E57" s="819"/>
      <c r="F57" s="617"/>
    </row>
    <row r="58" spans="1:6" s="505" customFormat="1" ht="13" x14ac:dyDescent="0.25">
      <c r="A58" s="548" t="s">
        <v>184</v>
      </c>
      <c r="B58" s="614" t="s">
        <v>364</v>
      </c>
      <c r="C58" s="616"/>
      <c r="D58" s="617"/>
      <c r="E58" s="819"/>
      <c r="F58" s="617"/>
    </row>
    <row r="59" spans="1:6" s="505" customFormat="1" x14ac:dyDescent="0.25">
      <c r="A59" s="548"/>
      <c r="B59" s="615" t="s">
        <v>365</v>
      </c>
      <c r="C59" s="616"/>
      <c r="D59" s="617"/>
      <c r="E59" s="819"/>
      <c r="F59" s="617"/>
    </row>
    <row r="60" spans="1:6" s="505" customFormat="1" x14ac:dyDescent="0.25">
      <c r="A60" s="548"/>
      <c r="B60" s="615" t="s">
        <v>366</v>
      </c>
      <c r="C60" s="616"/>
      <c r="D60" s="617"/>
      <c r="E60" s="819"/>
      <c r="F60" s="617"/>
    </row>
    <row r="61" spans="1:6" s="505" customFormat="1" x14ac:dyDescent="0.25">
      <c r="A61" s="548"/>
      <c r="B61" s="615" t="s">
        <v>351</v>
      </c>
      <c r="C61" s="616"/>
      <c r="D61" s="617"/>
      <c r="E61" s="819"/>
      <c r="F61" s="617"/>
    </row>
    <row r="62" spans="1:6" s="505" customFormat="1" x14ac:dyDescent="0.25">
      <c r="A62" s="548"/>
      <c r="B62" s="615" t="s">
        <v>352</v>
      </c>
      <c r="C62" s="616"/>
      <c r="D62" s="617"/>
      <c r="E62" s="819"/>
      <c r="F62" s="617"/>
    </row>
    <row r="63" spans="1:6" s="505" customFormat="1" ht="37.5" x14ac:dyDescent="0.25">
      <c r="A63" s="548"/>
      <c r="B63" s="615" t="s">
        <v>367</v>
      </c>
      <c r="C63" s="616" t="s">
        <v>66</v>
      </c>
      <c r="D63" s="617">
        <v>1</v>
      </c>
      <c r="E63" s="755">
        <v>0</v>
      </c>
      <c r="F63" s="617">
        <f>+D63*E63</f>
        <v>0</v>
      </c>
    </row>
    <row r="64" spans="1:6" s="505" customFormat="1" x14ac:dyDescent="0.25">
      <c r="A64" s="548"/>
      <c r="B64" s="615"/>
      <c r="C64" s="616"/>
      <c r="D64" s="617"/>
      <c r="E64" s="819"/>
      <c r="F64" s="617"/>
    </row>
    <row r="65" spans="1:6" s="505" customFormat="1" x14ac:dyDescent="0.25">
      <c r="A65" s="548"/>
      <c r="B65" s="615"/>
      <c r="C65" s="616"/>
      <c r="D65" s="617"/>
      <c r="E65" s="819"/>
      <c r="F65" s="617"/>
    </row>
    <row r="66" spans="1:6" s="505" customFormat="1" ht="13" x14ac:dyDescent="0.25">
      <c r="A66" s="548" t="s">
        <v>185</v>
      </c>
      <c r="B66" s="614" t="s">
        <v>368</v>
      </c>
      <c r="C66" s="616"/>
      <c r="D66" s="617"/>
      <c r="E66" s="819"/>
      <c r="F66" s="617"/>
    </row>
    <row r="67" spans="1:6" s="505" customFormat="1" x14ac:dyDescent="0.25">
      <c r="A67" s="548"/>
      <c r="B67" s="615" t="s">
        <v>369</v>
      </c>
      <c r="C67" s="616"/>
      <c r="D67" s="617"/>
      <c r="E67" s="819"/>
      <c r="F67" s="617"/>
    </row>
    <row r="68" spans="1:6" s="505" customFormat="1" x14ac:dyDescent="0.25">
      <c r="A68" s="548"/>
      <c r="B68" s="615" t="s">
        <v>356</v>
      </c>
      <c r="C68" s="616"/>
      <c r="D68" s="617"/>
      <c r="E68" s="819"/>
      <c r="F68" s="617"/>
    </row>
    <row r="69" spans="1:6" s="505" customFormat="1" x14ac:dyDescent="0.25">
      <c r="A69" s="548"/>
      <c r="B69" s="615" t="s">
        <v>351</v>
      </c>
      <c r="C69" s="616"/>
      <c r="D69" s="617"/>
      <c r="E69" s="819"/>
      <c r="F69" s="617"/>
    </row>
    <row r="70" spans="1:6" s="505" customFormat="1" x14ac:dyDescent="0.25">
      <c r="A70" s="548"/>
      <c r="B70" s="615" t="s">
        <v>352</v>
      </c>
      <c r="C70" s="616"/>
      <c r="D70" s="617"/>
      <c r="E70" s="819"/>
      <c r="F70" s="617"/>
    </row>
    <row r="71" spans="1:6" s="505" customFormat="1" ht="25" x14ac:dyDescent="0.25">
      <c r="A71" s="548"/>
      <c r="B71" s="615" t="s">
        <v>370</v>
      </c>
      <c r="C71" s="616" t="s">
        <v>66</v>
      </c>
      <c r="D71" s="617">
        <v>1</v>
      </c>
      <c r="E71" s="755">
        <v>0</v>
      </c>
      <c r="F71" s="617">
        <f>+D71*E71</f>
        <v>0</v>
      </c>
    </row>
    <row r="72" spans="1:6" s="505" customFormat="1" x14ac:dyDescent="0.25">
      <c r="A72" s="548"/>
      <c r="B72" s="615"/>
      <c r="C72" s="616"/>
      <c r="D72" s="617"/>
      <c r="E72" s="819"/>
      <c r="F72" s="617"/>
    </row>
    <row r="73" spans="1:6" s="505" customFormat="1" x14ac:dyDescent="0.25">
      <c r="A73" s="548"/>
      <c r="B73" s="615"/>
      <c r="C73" s="616"/>
      <c r="D73" s="617"/>
      <c r="E73" s="819"/>
      <c r="F73" s="617"/>
    </row>
    <row r="74" spans="1:6" s="505" customFormat="1" ht="13" x14ac:dyDescent="0.25">
      <c r="A74" s="548" t="s">
        <v>186</v>
      </c>
      <c r="B74" s="614" t="s">
        <v>371</v>
      </c>
      <c r="C74" s="616"/>
      <c r="D74" s="617"/>
      <c r="E74" s="819"/>
      <c r="F74" s="617"/>
    </row>
    <row r="75" spans="1:6" s="505" customFormat="1" x14ac:dyDescent="0.25">
      <c r="A75" s="548"/>
      <c r="B75" s="615" t="s">
        <v>369</v>
      </c>
      <c r="C75" s="616"/>
      <c r="D75" s="617"/>
      <c r="E75" s="819"/>
      <c r="F75" s="617"/>
    </row>
    <row r="76" spans="1:6" s="505" customFormat="1" x14ac:dyDescent="0.25">
      <c r="A76" s="548"/>
      <c r="B76" s="615" t="s">
        <v>356</v>
      </c>
      <c r="C76" s="616"/>
      <c r="D76" s="617"/>
      <c r="E76" s="819"/>
      <c r="F76" s="617"/>
    </row>
    <row r="77" spans="1:6" s="505" customFormat="1" x14ac:dyDescent="0.25">
      <c r="A77" s="548"/>
      <c r="B77" s="615" t="s">
        <v>357</v>
      </c>
      <c r="C77" s="616"/>
      <c r="D77" s="617"/>
      <c r="E77" s="819"/>
      <c r="F77" s="617"/>
    </row>
    <row r="78" spans="1:6" s="505" customFormat="1" x14ac:dyDescent="0.25">
      <c r="A78" s="548"/>
      <c r="B78" s="615" t="s">
        <v>352</v>
      </c>
      <c r="C78" s="616"/>
      <c r="D78" s="617"/>
      <c r="E78" s="819"/>
      <c r="F78" s="617"/>
    </row>
    <row r="79" spans="1:6" s="505" customFormat="1" ht="25" x14ac:dyDescent="0.25">
      <c r="A79" s="548"/>
      <c r="B79" s="615" t="s">
        <v>372</v>
      </c>
      <c r="C79" s="616" t="s">
        <v>66</v>
      </c>
      <c r="D79" s="617">
        <v>1</v>
      </c>
      <c r="E79" s="755">
        <v>0</v>
      </c>
      <c r="F79" s="617">
        <f>+D79*E79</f>
        <v>0</v>
      </c>
    </row>
    <row r="80" spans="1:6" s="505" customFormat="1" x14ac:dyDescent="0.25">
      <c r="A80" s="548"/>
      <c r="B80" s="510"/>
      <c r="C80"/>
      <c r="D80" s="430"/>
      <c r="E80" s="776"/>
      <c r="F80" s="430"/>
    </row>
    <row r="81" spans="1:6" s="505" customFormat="1" ht="13" x14ac:dyDescent="0.25">
      <c r="A81" s="548" t="s">
        <v>151</v>
      </c>
      <c r="B81" s="416" t="s">
        <v>127</v>
      </c>
      <c r="C81"/>
      <c r="D81" s="430"/>
      <c r="E81" s="776"/>
      <c r="F81" s="430"/>
    </row>
    <row r="82" spans="1:6" s="505" customFormat="1" x14ac:dyDescent="0.25">
      <c r="A82" s="548"/>
      <c r="B82" s="510"/>
      <c r="C82"/>
      <c r="D82" s="430"/>
      <c r="E82" s="776"/>
      <c r="F82" s="430"/>
    </row>
    <row r="83" spans="1:6" s="505" customFormat="1" ht="13" x14ac:dyDescent="0.25">
      <c r="A83" s="548"/>
      <c r="B83" s="614" t="s">
        <v>339</v>
      </c>
      <c r="C83"/>
      <c r="D83" s="511"/>
      <c r="E83" s="776"/>
      <c r="F83" s="430"/>
    </row>
    <row r="84" spans="1:6" s="505" customFormat="1" ht="137.5" x14ac:dyDescent="0.25">
      <c r="A84" s="548"/>
      <c r="B84" s="615" t="s">
        <v>373</v>
      </c>
      <c r="C84"/>
      <c r="D84" s="511"/>
      <c r="E84" s="776"/>
      <c r="F84" s="430"/>
    </row>
    <row r="85" spans="1:6" s="505" customFormat="1" ht="162.5" x14ac:dyDescent="0.25">
      <c r="A85" s="548"/>
      <c r="B85" s="615" t="s">
        <v>374</v>
      </c>
      <c r="C85"/>
      <c r="D85" s="511"/>
      <c r="E85" s="776"/>
      <c r="F85" s="430"/>
    </row>
    <row r="86" spans="1:6" s="505" customFormat="1" x14ac:dyDescent="0.25">
      <c r="A86" s="548"/>
      <c r="B86" s="615" t="s">
        <v>375</v>
      </c>
      <c r="C86"/>
      <c r="D86" s="511"/>
      <c r="E86" s="776"/>
      <c r="F86" s="430"/>
    </row>
    <row r="87" spans="1:6" s="505" customFormat="1" ht="25" x14ac:dyDescent="0.25">
      <c r="A87" s="548"/>
      <c r="B87" s="615" t="s">
        <v>376</v>
      </c>
      <c r="C87"/>
      <c r="D87" s="511"/>
      <c r="E87" s="776"/>
      <c r="F87" s="430"/>
    </row>
    <row r="88" spans="1:6" s="505" customFormat="1" ht="36" x14ac:dyDescent="0.25">
      <c r="A88" s="548"/>
      <c r="B88" s="621" t="s">
        <v>411</v>
      </c>
      <c r="C88"/>
      <c r="D88" s="430"/>
      <c r="E88" s="776"/>
      <c r="F88" s="430"/>
    </row>
    <row r="89" spans="1:6" s="505" customFormat="1" ht="36" x14ac:dyDescent="0.25">
      <c r="A89" s="548"/>
      <c r="B89" s="621" t="s">
        <v>412</v>
      </c>
      <c r="C89"/>
      <c r="D89" s="430"/>
      <c r="E89" s="776"/>
      <c r="F89" s="430"/>
    </row>
    <row r="90" spans="1:6" s="505" customFormat="1" ht="37.5" x14ac:dyDescent="0.25">
      <c r="A90" s="548"/>
      <c r="B90" s="615" t="s">
        <v>377</v>
      </c>
      <c r="C90"/>
      <c r="D90" s="430"/>
      <c r="E90" s="776"/>
      <c r="F90" s="430"/>
    </row>
    <row r="91" spans="1:6" s="505" customFormat="1" x14ac:dyDescent="0.25">
      <c r="A91" s="548"/>
      <c r="B91" s="510"/>
      <c r="C91"/>
      <c r="D91" s="430"/>
      <c r="E91" s="776"/>
      <c r="F91" s="430"/>
    </row>
    <row r="92" spans="1:6" s="505" customFormat="1" x14ac:dyDescent="0.25">
      <c r="A92" s="548"/>
      <c r="B92" s="510"/>
      <c r="C92"/>
      <c r="D92" s="430"/>
      <c r="E92" s="776"/>
      <c r="F92" s="430"/>
    </row>
    <row r="93" spans="1:6" s="505" customFormat="1" ht="13" x14ac:dyDescent="0.25">
      <c r="A93" s="548" t="s">
        <v>116</v>
      </c>
      <c r="B93" s="614" t="s">
        <v>378</v>
      </c>
      <c r="C93" s="616"/>
      <c r="D93" s="617"/>
      <c r="E93" s="819"/>
      <c r="F93" s="617"/>
    </row>
    <row r="94" spans="1:6" s="505" customFormat="1" x14ac:dyDescent="0.25">
      <c r="A94" s="548"/>
      <c r="B94" s="615" t="s">
        <v>379</v>
      </c>
      <c r="C94" s="616"/>
      <c r="D94" s="617"/>
      <c r="E94" s="819"/>
      <c r="F94" s="617"/>
    </row>
    <row r="95" spans="1:6" s="505" customFormat="1" x14ac:dyDescent="0.25">
      <c r="A95" s="548"/>
      <c r="B95" s="615" t="s">
        <v>366</v>
      </c>
      <c r="C95" s="616"/>
      <c r="D95" s="617"/>
      <c r="E95" s="819"/>
      <c r="F95" s="617"/>
    </row>
    <row r="96" spans="1:6" s="505" customFormat="1" x14ac:dyDescent="0.25">
      <c r="A96" s="548"/>
      <c r="B96" s="615" t="s">
        <v>380</v>
      </c>
      <c r="C96" s="616"/>
      <c r="D96" s="617"/>
      <c r="E96" s="819"/>
      <c r="F96" s="617"/>
    </row>
    <row r="97" spans="1:6" s="505" customFormat="1" x14ac:dyDescent="0.25">
      <c r="A97" s="548"/>
      <c r="B97" s="635" t="s">
        <v>435</v>
      </c>
      <c r="C97" s="616"/>
      <c r="D97" s="617"/>
      <c r="E97" s="819"/>
      <c r="F97" s="617"/>
    </row>
    <row r="98" spans="1:6" s="505" customFormat="1" ht="25" x14ac:dyDescent="0.25">
      <c r="A98" s="548"/>
      <c r="B98" s="615" t="s">
        <v>381</v>
      </c>
      <c r="C98" s="616" t="s">
        <v>66</v>
      </c>
      <c r="D98" s="617">
        <v>1</v>
      </c>
      <c r="E98" s="755">
        <v>0</v>
      </c>
      <c r="F98" s="617">
        <f>+D98*E98</f>
        <v>0</v>
      </c>
    </row>
    <row r="99" spans="1:6" s="505" customFormat="1" x14ac:dyDescent="0.25">
      <c r="A99" s="548"/>
      <c r="B99" s="615"/>
      <c r="C99" s="616"/>
      <c r="D99" s="617"/>
      <c r="E99" s="819"/>
      <c r="F99" s="617"/>
    </row>
    <row r="100" spans="1:6" s="505" customFormat="1" x14ac:dyDescent="0.25">
      <c r="A100" s="548"/>
      <c r="B100" s="615"/>
      <c r="C100" s="616"/>
      <c r="D100" s="617"/>
      <c r="E100" s="819"/>
      <c r="F100" s="617"/>
    </row>
    <row r="101" spans="1:6" s="505" customFormat="1" ht="13" x14ac:dyDescent="0.25">
      <c r="A101" s="548" t="s">
        <v>117</v>
      </c>
      <c r="B101" s="614" t="s">
        <v>382</v>
      </c>
      <c r="C101" s="616"/>
      <c r="D101" s="617"/>
      <c r="E101" s="819"/>
      <c r="F101" s="617"/>
    </row>
    <row r="102" spans="1:6" s="505" customFormat="1" x14ac:dyDescent="0.25">
      <c r="A102" s="548"/>
      <c r="B102" s="615" t="s">
        <v>383</v>
      </c>
      <c r="C102" s="616"/>
      <c r="D102" s="617"/>
      <c r="E102" s="819"/>
      <c r="F102" s="617"/>
    </row>
    <row r="103" spans="1:6" s="505" customFormat="1" x14ac:dyDescent="0.25">
      <c r="A103" s="548"/>
      <c r="B103" s="615" t="s">
        <v>366</v>
      </c>
      <c r="C103" s="616"/>
      <c r="D103" s="617"/>
      <c r="E103" s="819"/>
      <c r="F103" s="617"/>
    </row>
    <row r="104" spans="1:6" s="505" customFormat="1" x14ac:dyDescent="0.25">
      <c r="A104" s="548"/>
      <c r="B104" s="615" t="s">
        <v>351</v>
      </c>
      <c r="C104" s="616"/>
      <c r="D104" s="617"/>
      <c r="E104" s="819"/>
      <c r="F104" s="617"/>
    </row>
    <row r="105" spans="1:6" s="505" customFormat="1" x14ac:dyDescent="0.25">
      <c r="A105" s="548"/>
      <c r="B105" s="635" t="s">
        <v>435</v>
      </c>
      <c r="C105" s="616"/>
      <c r="D105" s="617"/>
      <c r="E105" s="819"/>
      <c r="F105" s="617"/>
    </row>
    <row r="106" spans="1:6" s="505" customFormat="1" ht="62.5" x14ac:dyDescent="0.25">
      <c r="A106" s="548"/>
      <c r="B106" s="615" t="s">
        <v>384</v>
      </c>
      <c r="C106" s="616" t="s">
        <v>66</v>
      </c>
      <c r="D106" s="617">
        <v>3</v>
      </c>
      <c r="E106" s="755">
        <v>0</v>
      </c>
      <c r="F106" s="617">
        <f>+D106*E106</f>
        <v>0</v>
      </c>
    </row>
    <row r="107" spans="1:6" s="505" customFormat="1" x14ac:dyDescent="0.25">
      <c r="A107" s="548"/>
      <c r="B107" s="615"/>
      <c r="C107" s="616"/>
      <c r="D107" s="617"/>
      <c r="E107" s="819"/>
      <c r="F107" s="617"/>
    </row>
    <row r="108" spans="1:6" s="505" customFormat="1" x14ac:dyDescent="0.25">
      <c r="A108" s="548"/>
      <c r="B108" s="615"/>
      <c r="C108" s="616"/>
      <c r="D108" s="617"/>
      <c r="E108" s="819"/>
      <c r="F108" s="617"/>
    </row>
    <row r="109" spans="1:6" s="505" customFormat="1" ht="13" x14ac:dyDescent="0.25">
      <c r="A109" s="548" t="s">
        <v>118</v>
      </c>
      <c r="B109" s="614" t="s">
        <v>385</v>
      </c>
      <c r="C109" s="616"/>
      <c r="D109" s="617"/>
      <c r="E109" s="819"/>
      <c r="F109" s="617"/>
    </row>
    <row r="110" spans="1:6" s="505" customFormat="1" x14ac:dyDescent="0.25">
      <c r="A110" s="548"/>
      <c r="B110" s="615" t="s">
        <v>386</v>
      </c>
      <c r="C110" s="616"/>
      <c r="D110" s="617"/>
      <c r="E110" s="819"/>
      <c r="F110" s="617"/>
    </row>
    <row r="111" spans="1:6" s="505" customFormat="1" x14ac:dyDescent="0.25">
      <c r="A111" s="548"/>
      <c r="B111" s="615" t="s">
        <v>366</v>
      </c>
      <c r="C111" s="616"/>
      <c r="D111" s="617"/>
      <c r="E111" s="819"/>
      <c r="F111" s="617"/>
    </row>
    <row r="112" spans="1:6" s="505" customFormat="1" x14ac:dyDescent="0.25">
      <c r="A112" s="548"/>
      <c r="B112" s="615" t="s">
        <v>387</v>
      </c>
      <c r="C112" s="616"/>
      <c r="D112" s="617"/>
      <c r="E112" s="819"/>
      <c r="F112" s="617"/>
    </row>
    <row r="113" spans="1:6" s="505" customFormat="1" x14ac:dyDescent="0.25">
      <c r="A113" s="548"/>
      <c r="B113" s="635" t="s">
        <v>435</v>
      </c>
      <c r="C113" s="616"/>
      <c r="D113" s="617"/>
      <c r="E113" s="819"/>
      <c r="F113" s="617"/>
    </row>
    <row r="114" spans="1:6" s="505" customFormat="1" ht="75" x14ac:dyDescent="0.25">
      <c r="A114" s="548"/>
      <c r="B114" s="615" t="s">
        <v>388</v>
      </c>
      <c r="C114" s="616" t="s">
        <v>66</v>
      </c>
      <c r="D114" s="617">
        <v>1</v>
      </c>
      <c r="E114" s="755">
        <v>0</v>
      </c>
      <c r="F114" s="617">
        <f>+D114*E114</f>
        <v>0</v>
      </c>
    </row>
    <row r="115" spans="1:6" s="505" customFormat="1" x14ac:dyDescent="0.25">
      <c r="A115" s="548"/>
      <c r="B115" s="615"/>
      <c r="C115" s="616"/>
      <c r="D115" s="617"/>
      <c r="E115" s="819"/>
      <c r="F115" s="617"/>
    </row>
    <row r="116" spans="1:6" s="505" customFormat="1" x14ac:dyDescent="0.25">
      <c r="A116" s="548"/>
      <c r="B116" s="615"/>
      <c r="C116" s="616"/>
      <c r="D116" s="617"/>
      <c r="E116" s="819"/>
      <c r="F116" s="617"/>
    </row>
    <row r="117" spans="1:6" s="505" customFormat="1" ht="13" x14ac:dyDescent="0.25">
      <c r="A117" s="548" t="s">
        <v>183</v>
      </c>
      <c r="B117" s="614" t="s">
        <v>389</v>
      </c>
      <c r="C117" s="616"/>
      <c r="D117" s="617"/>
      <c r="E117" s="819"/>
      <c r="F117" s="617"/>
    </row>
    <row r="118" spans="1:6" s="505" customFormat="1" x14ac:dyDescent="0.25">
      <c r="A118" s="548"/>
      <c r="B118" s="615" t="s">
        <v>390</v>
      </c>
      <c r="C118" s="616"/>
      <c r="D118" s="617"/>
      <c r="E118" s="819"/>
      <c r="F118" s="617"/>
    </row>
    <row r="119" spans="1:6" s="505" customFormat="1" x14ac:dyDescent="0.25">
      <c r="A119" s="548"/>
      <c r="B119" s="615" t="s">
        <v>366</v>
      </c>
      <c r="C119" s="616"/>
      <c r="D119" s="617"/>
      <c r="E119" s="819"/>
      <c r="F119" s="617"/>
    </row>
    <row r="120" spans="1:6" s="505" customFormat="1" x14ac:dyDescent="0.25">
      <c r="A120" s="548"/>
      <c r="B120" s="615" t="s">
        <v>357</v>
      </c>
      <c r="C120" s="616"/>
      <c r="D120" s="617"/>
      <c r="E120" s="819"/>
      <c r="F120" s="617"/>
    </row>
    <row r="121" spans="1:6" s="505" customFormat="1" x14ac:dyDescent="0.25">
      <c r="A121" s="548"/>
      <c r="B121" s="635" t="s">
        <v>435</v>
      </c>
      <c r="C121" s="616"/>
      <c r="D121" s="617"/>
      <c r="E121" s="819"/>
      <c r="F121" s="617"/>
    </row>
    <row r="122" spans="1:6" s="505" customFormat="1" ht="75" x14ac:dyDescent="0.25">
      <c r="A122" s="548"/>
      <c r="B122" s="615" t="s">
        <v>388</v>
      </c>
      <c r="C122" s="616" t="s">
        <v>66</v>
      </c>
      <c r="D122" s="617">
        <v>1</v>
      </c>
      <c r="E122" s="755">
        <v>0</v>
      </c>
      <c r="F122" s="617">
        <f>+D122*E122</f>
        <v>0</v>
      </c>
    </row>
    <row r="123" spans="1:6" s="505" customFormat="1" x14ac:dyDescent="0.25">
      <c r="A123" s="548"/>
      <c r="B123" s="615"/>
      <c r="C123" s="616"/>
      <c r="D123" s="617"/>
      <c r="E123" s="819"/>
      <c r="F123" s="617"/>
    </row>
    <row r="124" spans="1:6" s="505" customFormat="1" x14ac:dyDescent="0.25">
      <c r="A124" s="548"/>
      <c r="B124" s="615"/>
      <c r="C124" s="616"/>
      <c r="D124" s="617"/>
      <c r="E124" s="819"/>
      <c r="F124" s="617"/>
    </row>
    <row r="125" spans="1:6" s="505" customFormat="1" ht="13" x14ac:dyDescent="0.25">
      <c r="A125" s="548" t="s">
        <v>184</v>
      </c>
      <c r="B125" s="614" t="s">
        <v>391</v>
      </c>
      <c r="C125" s="616"/>
      <c r="D125" s="617"/>
      <c r="E125" s="819"/>
      <c r="F125" s="617"/>
    </row>
    <row r="126" spans="1:6" s="505" customFormat="1" x14ac:dyDescent="0.25">
      <c r="A126" s="548"/>
      <c r="B126" s="615" t="s">
        <v>390</v>
      </c>
      <c r="C126" s="616"/>
      <c r="D126" s="617"/>
      <c r="E126" s="819"/>
      <c r="F126" s="617"/>
    </row>
    <row r="127" spans="1:6" s="505" customFormat="1" x14ac:dyDescent="0.25">
      <c r="A127" s="548"/>
      <c r="B127" s="615" t="s">
        <v>366</v>
      </c>
      <c r="C127" s="616"/>
      <c r="D127" s="617"/>
      <c r="E127" s="819"/>
      <c r="F127" s="617"/>
    </row>
    <row r="128" spans="1:6" s="505" customFormat="1" x14ac:dyDescent="0.25">
      <c r="A128" s="548"/>
      <c r="B128" s="615" t="s">
        <v>351</v>
      </c>
      <c r="C128" s="616"/>
      <c r="D128" s="617"/>
      <c r="E128" s="819"/>
      <c r="F128" s="617"/>
    </row>
    <row r="129" spans="1:6" s="505" customFormat="1" x14ac:dyDescent="0.25">
      <c r="A129" s="548"/>
      <c r="B129" s="635" t="s">
        <v>435</v>
      </c>
      <c r="C129" s="616"/>
      <c r="D129" s="617"/>
      <c r="E129" s="819"/>
      <c r="F129" s="617"/>
    </row>
    <row r="130" spans="1:6" s="505" customFormat="1" ht="62.5" x14ac:dyDescent="0.25">
      <c r="A130" s="548"/>
      <c r="B130" s="615" t="s">
        <v>392</v>
      </c>
      <c r="C130" s="616" t="s">
        <v>66</v>
      </c>
      <c r="D130" s="617">
        <v>1</v>
      </c>
      <c r="E130" s="755">
        <v>0</v>
      </c>
      <c r="F130" s="617">
        <f>+D130*E130</f>
        <v>0</v>
      </c>
    </row>
    <row r="131" spans="1:6" s="505" customFormat="1" x14ac:dyDescent="0.25">
      <c r="A131" s="548"/>
      <c r="B131" s="615"/>
      <c r="C131" s="616"/>
      <c r="D131" s="617"/>
      <c r="E131" s="819"/>
      <c r="F131" s="617"/>
    </row>
    <row r="132" spans="1:6" s="505" customFormat="1" x14ac:dyDescent="0.25">
      <c r="A132" s="548"/>
      <c r="B132" s="615"/>
      <c r="C132" s="616"/>
      <c r="D132" s="617"/>
      <c r="E132" s="819"/>
      <c r="F132" s="617"/>
    </row>
    <row r="133" spans="1:6" s="505" customFormat="1" ht="13" x14ac:dyDescent="0.25">
      <c r="A133" s="548" t="s">
        <v>185</v>
      </c>
      <c r="B133" s="614" t="s">
        <v>393</v>
      </c>
      <c r="C133" s="616"/>
      <c r="D133" s="617"/>
      <c r="E133" s="819"/>
      <c r="F133" s="617"/>
    </row>
    <row r="134" spans="1:6" s="505" customFormat="1" x14ac:dyDescent="0.25">
      <c r="A134" s="548"/>
      <c r="B134" s="615" t="s">
        <v>394</v>
      </c>
      <c r="C134" s="616"/>
      <c r="D134" s="617"/>
      <c r="E134" s="819"/>
      <c r="F134" s="617"/>
    </row>
    <row r="135" spans="1:6" s="505" customFormat="1" x14ac:dyDescent="0.25">
      <c r="A135" s="548"/>
      <c r="B135" s="615" t="s">
        <v>366</v>
      </c>
      <c r="C135" s="616"/>
      <c r="D135" s="617"/>
      <c r="E135" s="819"/>
      <c r="F135" s="617"/>
    </row>
    <row r="136" spans="1:6" s="505" customFormat="1" x14ac:dyDescent="0.25">
      <c r="A136" s="548"/>
      <c r="B136" s="615" t="s">
        <v>387</v>
      </c>
      <c r="C136" s="616"/>
      <c r="D136" s="617"/>
      <c r="E136" s="819"/>
      <c r="F136" s="617"/>
    </row>
    <row r="137" spans="1:6" s="505" customFormat="1" x14ac:dyDescent="0.25">
      <c r="A137" s="548"/>
      <c r="B137" s="635" t="s">
        <v>435</v>
      </c>
      <c r="C137" s="616"/>
      <c r="D137" s="617"/>
      <c r="E137" s="819"/>
      <c r="F137" s="617"/>
    </row>
    <row r="138" spans="1:6" s="505" customFormat="1" ht="75" x14ac:dyDescent="0.25">
      <c r="A138" s="548"/>
      <c r="B138" s="615" t="s">
        <v>388</v>
      </c>
      <c r="C138" s="616" t="s">
        <v>66</v>
      </c>
      <c r="D138" s="617">
        <v>1</v>
      </c>
      <c r="E138" s="755">
        <v>0</v>
      </c>
      <c r="F138" s="617">
        <f>+D138*E138</f>
        <v>0</v>
      </c>
    </row>
    <row r="139" spans="1:6" s="505" customFormat="1" x14ac:dyDescent="0.25">
      <c r="A139" s="548"/>
      <c r="B139" s="615"/>
      <c r="C139" s="616"/>
      <c r="D139" s="617"/>
      <c r="E139" s="819"/>
      <c r="F139" s="617"/>
    </row>
    <row r="140" spans="1:6" s="505" customFormat="1" x14ac:dyDescent="0.25">
      <c r="A140" s="548"/>
      <c r="B140" s="615"/>
      <c r="C140" s="616"/>
      <c r="D140" s="617"/>
      <c r="E140" s="819"/>
      <c r="F140" s="617"/>
    </row>
    <row r="141" spans="1:6" s="505" customFormat="1" ht="13" x14ac:dyDescent="0.25">
      <c r="A141" s="548" t="s">
        <v>186</v>
      </c>
      <c r="B141" s="614" t="s">
        <v>395</v>
      </c>
      <c r="C141" s="616"/>
      <c r="D141" s="617"/>
      <c r="E141" s="819"/>
      <c r="F141" s="617"/>
    </row>
    <row r="142" spans="1:6" s="505" customFormat="1" x14ac:dyDescent="0.25">
      <c r="A142" s="548"/>
      <c r="B142" s="615" t="s">
        <v>396</v>
      </c>
      <c r="C142" s="616"/>
      <c r="D142" s="617"/>
      <c r="E142" s="819"/>
      <c r="F142" s="617"/>
    </row>
    <row r="143" spans="1:6" s="505" customFormat="1" x14ac:dyDescent="0.25">
      <c r="A143" s="548"/>
      <c r="B143" s="615" t="s">
        <v>366</v>
      </c>
      <c r="C143" s="616"/>
      <c r="D143" s="617"/>
      <c r="E143" s="819"/>
      <c r="F143" s="617"/>
    </row>
    <row r="144" spans="1:6" s="505" customFormat="1" x14ac:dyDescent="0.25">
      <c r="A144" s="548"/>
      <c r="B144" s="615" t="s">
        <v>351</v>
      </c>
      <c r="C144" s="616"/>
      <c r="D144" s="617"/>
      <c r="E144" s="819"/>
      <c r="F144" s="617"/>
    </row>
    <row r="145" spans="1:6" s="505" customFormat="1" x14ac:dyDescent="0.25">
      <c r="A145" s="548"/>
      <c r="B145" s="635" t="s">
        <v>435</v>
      </c>
      <c r="C145" s="616"/>
      <c r="D145" s="617"/>
      <c r="E145" s="819"/>
      <c r="F145" s="617"/>
    </row>
    <row r="146" spans="1:6" s="505" customFormat="1" ht="62.5" x14ac:dyDescent="0.25">
      <c r="A146" s="548"/>
      <c r="B146" s="615" t="s">
        <v>384</v>
      </c>
      <c r="C146" s="616" t="s">
        <v>66</v>
      </c>
      <c r="D146" s="617">
        <v>1</v>
      </c>
      <c r="E146" s="755">
        <v>0</v>
      </c>
      <c r="F146" s="617">
        <f>+D146*E146</f>
        <v>0</v>
      </c>
    </row>
    <row r="147" spans="1:6" s="505" customFormat="1" x14ac:dyDescent="0.25">
      <c r="A147" s="548"/>
      <c r="B147" s="615"/>
      <c r="C147" s="616"/>
      <c r="D147" s="617"/>
      <c r="E147" s="819"/>
      <c r="F147" s="617"/>
    </row>
    <row r="148" spans="1:6" s="505" customFormat="1" x14ac:dyDescent="0.25">
      <c r="A148" s="548"/>
      <c r="B148" s="615"/>
      <c r="C148" s="616"/>
      <c r="D148" s="617"/>
      <c r="E148" s="819"/>
      <c r="F148" s="617"/>
    </row>
    <row r="149" spans="1:6" s="505" customFormat="1" ht="13" x14ac:dyDescent="0.25">
      <c r="A149" s="548" t="s">
        <v>187</v>
      </c>
      <c r="B149" s="614" t="s">
        <v>397</v>
      </c>
      <c r="C149" s="616"/>
      <c r="D149" s="617"/>
      <c r="E149" s="819"/>
      <c r="F149" s="617"/>
    </row>
    <row r="150" spans="1:6" s="505" customFormat="1" x14ac:dyDescent="0.25">
      <c r="A150" s="548"/>
      <c r="B150" s="615" t="s">
        <v>398</v>
      </c>
      <c r="C150" s="616"/>
      <c r="D150" s="617"/>
      <c r="E150" s="819"/>
      <c r="F150" s="617"/>
    </row>
    <row r="151" spans="1:6" s="505" customFormat="1" x14ac:dyDescent="0.25">
      <c r="A151" s="548"/>
      <c r="B151" s="615" t="s">
        <v>366</v>
      </c>
      <c r="C151" s="616"/>
      <c r="D151" s="617"/>
      <c r="E151" s="819"/>
      <c r="F151" s="617"/>
    </row>
    <row r="152" spans="1:6" s="505" customFormat="1" x14ac:dyDescent="0.25">
      <c r="A152" s="548"/>
      <c r="B152" s="615" t="s">
        <v>357</v>
      </c>
      <c r="C152" s="616"/>
      <c r="D152" s="617"/>
      <c r="E152" s="819"/>
      <c r="F152" s="617"/>
    </row>
    <row r="153" spans="1:6" s="505" customFormat="1" x14ac:dyDescent="0.25">
      <c r="A153" s="548"/>
      <c r="B153" s="635" t="s">
        <v>435</v>
      </c>
      <c r="C153" s="616"/>
      <c r="D153" s="617"/>
      <c r="E153" s="819"/>
      <c r="F153" s="617"/>
    </row>
    <row r="154" spans="1:6" s="505" customFormat="1" ht="62.5" x14ac:dyDescent="0.25">
      <c r="A154" s="548"/>
      <c r="B154" s="615" t="s">
        <v>384</v>
      </c>
      <c r="C154" s="616" t="s">
        <v>66</v>
      </c>
      <c r="D154" s="617">
        <v>1</v>
      </c>
      <c r="E154" s="755">
        <v>0</v>
      </c>
      <c r="F154" s="617">
        <f>+D154*E154</f>
        <v>0</v>
      </c>
    </row>
    <row r="155" spans="1:6" s="505" customFormat="1" x14ac:dyDescent="0.25">
      <c r="A155" s="548"/>
      <c r="B155" s="615"/>
      <c r="C155" s="616"/>
      <c r="D155" s="617"/>
      <c r="E155" s="819"/>
      <c r="F155" s="617"/>
    </row>
    <row r="156" spans="1:6" s="505" customFormat="1" x14ac:dyDescent="0.25">
      <c r="A156" s="548"/>
      <c r="B156" s="615"/>
      <c r="C156" s="616"/>
      <c r="D156" s="617"/>
      <c r="E156" s="819"/>
      <c r="F156" s="617"/>
    </row>
    <row r="157" spans="1:6" s="505" customFormat="1" ht="13" x14ac:dyDescent="0.25">
      <c r="A157" s="548" t="s">
        <v>188</v>
      </c>
      <c r="B157" s="614" t="s">
        <v>399</v>
      </c>
      <c r="C157" s="616"/>
      <c r="D157" s="617"/>
      <c r="E157" s="819"/>
      <c r="F157" s="617"/>
    </row>
    <row r="158" spans="1:6" s="505" customFormat="1" x14ac:dyDescent="0.25">
      <c r="A158" s="548"/>
      <c r="B158" s="615" t="s">
        <v>400</v>
      </c>
      <c r="C158" s="616"/>
      <c r="D158" s="617"/>
      <c r="E158" s="819"/>
      <c r="F158" s="617"/>
    </row>
    <row r="159" spans="1:6" s="505" customFormat="1" x14ac:dyDescent="0.25">
      <c r="A159" s="548"/>
      <c r="B159" s="615" t="s">
        <v>366</v>
      </c>
      <c r="C159" s="616"/>
      <c r="D159" s="617"/>
      <c r="E159" s="819"/>
      <c r="F159" s="617"/>
    </row>
    <row r="160" spans="1:6" s="505" customFormat="1" x14ac:dyDescent="0.25">
      <c r="A160" s="548"/>
      <c r="B160" s="615" t="s">
        <v>351</v>
      </c>
      <c r="C160" s="616"/>
      <c r="D160" s="617"/>
      <c r="E160" s="819"/>
      <c r="F160" s="617"/>
    </row>
    <row r="161" spans="1:6" s="505" customFormat="1" x14ac:dyDescent="0.25">
      <c r="A161" s="548"/>
      <c r="B161" s="635" t="s">
        <v>435</v>
      </c>
      <c r="C161" s="616"/>
      <c r="D161" s="617"/>
      <c r="E161" s="819"/>
      <c r="F161" s="617"/>
    </row>
    <row r="162" spans="1:6" s="505" customFormat="1" ht="62.5" x14ac:dyDescent="0.25">
      <c r="A162" s="548"/>
      <c r="B162" s="615" t="s">
        <v>384</v>
      </c>
      <c r="C162" s="616" t="s">
        <v>66</v>
      </c>
      <c r="D162" s="617">
        <v>1</v>
      </c>
      <c r="E162" s="755">
        <v>0</v>
      </c>
      <c r="F162" s="617">
        <f>+D162*E162</f>
        <v>0</v>
      </c>
    </row>
    <row r="163" spans="1:6" s="505" customFormat="1" x14ac:dyDescent="0.25">
      <c r="A163" s="548"/>
      <c r="B163" s="615"/>
      <c r="C163" s="616"/>
      <c r="D163" s="617"/>
      <c r="E163" s="819"/>
      <c r="F163" s="617"/>
    </row>
    <row r="164" spans="1:6" s="505" customFormat="1" x14ac:dyDescent="0.25">
      <c r="A164" s="548"/>
      <c r="B164" s="615"/>
      <c r="C164" s="616"/>
      <c r="D164" s="617"/>
      <c r="E164" s="819"/>
      <c r="F164" s="617"/>
    </row>
    <row r="165" spans="1:6" s="505" customFormat="1" ht="13" x14ac:dyDescent="0.25">
      <c r="A165" s="548" t="s">
        <v>191</v>
      </c>
      <c r="B165" s="614" t="s">
        <v>401</v>
      </c>
      <c r="C165" s="616"/>
      <c r="D165" s="617"/>
      <c r="E165" s="819"/>
      <c r="F165" s="617"/>
    </row>
    <row r="166" spans="1:6" s="505" customFormat="1" x14ac:dyDescent="0.25">
      <c r="A166" s="548"/>
      <c r="B166" s="615" t="s">
        <v>402</v>
      </c>
      <c r="C166" s="616"/>
      <c r="D166" s="617"/>
      <c r="E166" s="819"/>
      <c r="F166" s="617"/>
    </row>
    <row r="167" spans="1:6" s="505" customFormat="1" x14ac:dyDescent="0.25">
      <c r="A167" s="548"/>
      <c r="B167" s="615" t="s">
        <v>366</v>
      </c>
      <c r="C167" s="616"/>
      <c r="D167" s="617"/>
      <c r="E167" s="819"/>
      <c r="F167" s="617"/>
    </row>
    <row r="168" spans="1:6" s="505" customFormat="1" x14ac:dyDescent="0.25">
      <c r="A168" s="548"/>
      <c r="B168" s="615" t="s">
        <v>380</v>
      </c>
      <c r="C168" s="616"/>
      <c r="D168" s="617"/>
      <c r="E168" s="819"/>
      <c r="F168" s="617"/>
    </row>
    <row r="169" spans="1:6" s="505" customFormat="1" x14ac:dyDescent="0.25">
      <c r="A169" s="548"/>
      <c r="B169" s="635" t="s">
        <v>435</v>
      </c>
      <c r="C169" s="616"/>
      <c r="D169" s="617"/>
      <c r="E169" s="819"/>
      <c r="F169" s="617"/>
    </row>
    <row r="170" spans="1:6" s="505" customFormat="1" ht="50" x14ac:dyDescent="0.25">
      <c r="A170" s="548"/>
      <c r="B170" s="615" t="s">
        <v>403</v>
      </c>
      <c r="C170" s="616" t="s">
        <v>66</v>
      </c>
      <c r="D170" s="617">
        <v>1</v>
      </c>
      <c r="E170" s="755">
        <v>0</v>
      </c>
      <c r="F170" s="617">
        <f>+D170*E170</f>
        <v>0</v>
      </c>
    </row>
    <row r="171" spans="1:6" s="505" customFormat="1" x14ac:dyDescent="0.25">
      <c r="A171" s="548"/>
      <c r="B171" s="615"/>
      <c r="C171" s="616"/>
      <c r="D171" s="617"/>
      <c r="E171" s="819"/>
      <c r="F171" s="617"/>
    </row>
    <row r="172" spans="1:6" s="505" customFormat="1" x14ac:dyDescent="0.25">
      <c r="A172" s="548"/>
      <c r="B172" s="615"/>
      <c r="C172" s="616"/>
      <c r="D172" s="617"/>
      <c r="E172" s="819"/>
      <c r="F172" s="617"/>
    </row>
    <row r="173" spans="1:6" s="505" customFormat="1" ht="13" x14ac:dyDescent="0.25">
      <c r="A173" s="548" t="s">
        <v>553</v>
      </c>
      <c r="B173" s="614" t="s">
        <v>404</v>
      </c>
      <c r="C173" s="616"/>
      <c r="D173" s="617"/>
      <c r="E173" s="819"/>
      <c r="F173" s="617"/>
    </row>
    <row r="174" spans="1:6" s="505" customFormat="1" x14ac:dyDescent="0.25">
      <c r="A174" s="548"/>
      <c r="B174" s="615" t="s">
        <v>402</v>
      </c>
      <c r="C174" s="616"/>
      <c r="D174" s="617"/>
      <c r="E174" s="819"/>
      <c r="F174" s="617"/>
    </row>
    <row r="175" spans="1:6" s="505" customFormat="1" x14ac:dyDescent="0.25">
      <c r="A175" s="548"/>
      <c r="B175" s="615" t="s">
        <v>366</v>
      </c>
      <c r="C175" s="616"/>
      <c r="D175" s="617"/>
      <c r="E175" s="819"/>
      <c r="F175" s="617"/>
    </row>
    <row r="176" spans="1:6" s="505" customFormat="1" x14ac:dyDescent="0.25">
      <c r="A176" s="548"/>
      <c r="B176" s="615" t="s">
        <v>380</v>
      </c>
      <c r="C176" s="616"/>
      <c r="D176" s="617"/>
      <c r="E176" s="819"/>
      <c r="F176" s="617"/>
    </row>
    <row r="177" spans="1:6" s="505" customFormat="1" x14ac:dyDescent="0.25">
      <c r="A177" s="548"/>
      <c r="B177" s="635" t="s">
        <v>435</v>
      </c>
      <c r="C177" s="616"/>
      <c r="D177" s="617"/>
      <c r="E177" s="819"/>
      <c r="F177" s="617"/>
    </row>
    <row r="178" spans="1:6" s="505" customFormat="1" ht="50" x14ac:dyDescent="0.25">
      <c r="A178" s="548"/>
      <c r="B178" s="615" t="s">
        <v>403</v>
      </c>
      <c r="C178" s="616" t="s">
        <v>66</v>
      </c>
      <c r="D178" s="617">
        <v>1</v>
      </c>
      <c r="E178" s="755">
        <v>0</v>
      </c>
      <c r="F178" s="617">
        <f>+D178*E178</f>
        <v>0</v>
      </c>
    </row>
    <row r="179" spans="1:6" s="505" customFormat="1" x14ac:dyDescent="0.25">
      <c r="A179" s="548"/>
      <c r="B179" s="510"/>
      <c r="C179"/>
      <c r="D179" s="430"/>
      <c r="E179" s="776"/>
      <c r="F179" s="430"/>
    </row>
    <row r="180" spans="1:6" s="505" customFormat="1" x14ac:dyDescent="0.25">
      <c r="A180" s="548"/>
      <c r="B180" s="510"/>
      <c r="C180"/>
      <c r="D180" s="430"/>
      <c r="E180" s="776"/>
      <c r="F180" s="430"/>
    </row>
    <row r="181" spans="1:6" s="505" customFormat="1" ht="13" x14ac:dyDescent="0.25">
      <c r="A181" s="548" t="s">
        <v>190</v>
      </c>
      <c r="B181" s="614" t="s">
        <v>601</v>
      </c>
      <c r="C181" s="616"/>
      <c r="D181" s="617"/>
      <c r="E181" s="819"/>
      <c r="F181" s="617"/>
    </row>
    <row r="182" spans="1:6" s="505" customFormat="1" x14ac:dyDescent="0.25">
      <c r="A182" s="548"/>
      <c r="B182" s="748" t="s">
        <v>602</v>
      </c>
      <c r="C182" s="616"/>
      <c r="D182" s="617"/>
      <c r="E182" s="819"/>
      <c r="F182" s="617"/>
    </row>
    <row r="183" spans="1:6" s="505" customFormat="1" x14ac:dyDescent="0.25">
      <c r="A183" s="548"/>
      <c r="B183" s="748" t="s">
        <v>603</v>
      </c>
      <c r="C183" s="616"/>
      <c r="D183" s="617"/>
      <c r="E183" s="819"/>
      <c r="F183" s="617"/>
    </row>
    <row r="184" spans="1:6" s="505" customFormat="1" x14ac:dyDescent="0.25">
      <c r="A184" s="548"/>
      <c r="B184" s="615" t="s">
        <v>380</v>
      </c>
      <c r="C184" s="616"/>
      <c r="D184" s="617"/>
      <c r="E184" s="819"/>
      <c r="F184" s="617"/>
    </row>
    <row r="185" spans="1:6" s="505" customFormat="1" x14ac:dyDescent="0.25">
      <c r="A185" s="548"/>
      <c r="B185" s="635" t="s">
        <v>435</v>
      </c>
      <c r="C185" s="616"/>
      <c r="D185" s="617"/>
      <c r="E185" s="819"/>
      <c r="F185" s="617"/>
    </row>
    <row r="186" spans="1:6" s="505" customFormat="1" ht="50" x14ac:dyDescent="0.25">
      <c r="A186" s="548"/>
      <c r="B186" s="748" t="s">
        <v>604</v>
      </c>
      <c r="C186" s="616" t="s">
        <v>66</v>
      </c>
      <c r="D186" s="617">
        <v>1</v>
      </c>
      <c r="E186" s="755">
        <v>0</v>
      </c>
      <c r="F186" s="617">
        <f>+D186*E186</f>
        <v>0</v>
      </c>
    </row>
    <row r="187" spans="1:6" s="505" customFormat="1" x14ac:dyDescent="0.25">
      <c r="A187" s="548"/>
      <c r="B187" s="510"/>
      <c r="C187"/>
      <c r="D187" s="430"/>
      <c r="E187" s="776"/>
      <c r="F187" s="430"/>
    </row>
    <row r="188" spans="1:6" s="505" customFormat="1" x14ac:dyDescent="0.25">
      <c r="A188" s="548"/>
      <c r="B188" s="510"/>
      <c r="C188"/>
      <c r="D188" s="430"/>
      <c r="E188" s="776"/>
      <c r="F188" s="430"/>
    </row>
    <row r="189" spans="1:6" s="505" customFormat="1" ht="13" x14ac:dyDescent="0.25">
      <c r="A189" s="548" t="s">
        <v>605</v>
      </c>
      <c r="B189" s="614" t="s">
        <v>606</v>
      </c>
      <c r="C189" s="616"/>
      <c r="D189" s="617"/>
      <c r="E189" s="819"/>
      <c r="F189" s="617"/>
    </row>
    <row r="190" spans="1:6" s="505" customFormat="1" x14ac:dyDescent="0.25">
      <c r="A190" s="548"/>
      <c r="B190" s="748" t="s">
        <v>607</v>
      </c>
      <c r="C190" s="616"/>
      <c r="D190" s="617"/>
      <c r="E190" s="819"/>
      <c r="F190" s="617"/>
    </row>
    <row r="191" spans="1:6" s="505" customFormat="1" x14ac:dyDescent="0.25">
      <c r="A191" s="548"/>
      <c r="B191" s="748" t="s">
        <v>608</v>
      </c>
      <c r="C191" s="616"/>
      <c r="D191" s="617"/>
      <c r="E191" s="819"/>
      <c r="F191" s="617"/>
    </row>
    <row r="192" spans="1:6" s="505" customFormat="1" ht="25" x14ac:dyDescent="0.25">
      <c r="A192" s="548"/>
      <c r="B192" s="748" t="s">
        <v>609</v>
      </c>
      <c r="C192" s="616"/>
      <c r="D192" s="617"/>
      <c r="E192" s="819"/>
      <c r="F192" s="617"/>
    </row>
    <row r="193" spans="1:7" s="505" customFormat="1" x14ac:dyDescent="0.25">
      <c r="A193" s="548"/>
      <c r="B193" s="635" t="s">
        <v>435</v>
      </c>
      <c r="C193" s="616"/>
      <c r="D193" s="617"/>
      <c r="E193" s="819"/>
      <c r="F193" s="617"/>
    </row>
    <row r="194" spans="1:7" s="505" customFormat="1" ht="62.5" x14ac:dyDescent="0.25">
      <c r="A194" s="548"/>
      <c r="B194" s="748" t="s">
        <v>610</v>
      </c>
      <c r="C194" s="616" t="s">
        <v>66</v>
      </c>
      <c r="D194" s="617">
        <v>1</v>
      </c>
      <c r="E194" s="755">
        <v>0</v>
      </c>
      <c r="F194" s="617">
        <f>+D194*E194</f>
        <v>0</v>
      </c>
    </row>
    <row r="195" spans="1:7" s="505" customFormat="1" x14ac:dyDescent="0.25">
      <c r="A195" s="548"/>
      <c r="B195" s="510"/>
      <c r="C195"/>
      <c r="D195" s="430"/>
      <c r="E195" s="776"/>
      <c r="F195" s="430"/>
    </row>
    <row r="196" spans="1:7" s="505" customFormat="1" x14ac:dyDescent="0.25">
      <c r="A196" s="548"/>
      <c r="B196" s="510"/>
      <c r="C196"/>
      <c r="D196" s="430"/>
      <c r="E196" s="776"/>
      <c r="F196" s="430"/>
    </row>
    <row r="197" spans="1:7" s="505" customFormat="1" ht="62.5" x14ac:dyDescent="0.25">
      <c r="A197" s="746" t="s">
        <v>28</v>
      </c>
      <c r="B197" s="510" t="s">
        <v>591</v>
      </c>
      <c r="C197" t="s">
        <v>66</v>
      </c>
      <c r="D197" s="430">
        <v>12</v>
      </c>
      <c r="E197" s="755">
        <v>0</v>
      </c>
      <c r="F197" s="430">
        <f>+D197*E197</f>
        <v>0</v>
      </c>
    </row>
    <row r="198" spans="1:7" x14ac:dyDescent="0.25">
      <c r="A198" s="549"/>
      <c r="B198" s="747"/>
      <c r="C198" s="583"/>
      <c r="D198" s="584"/>
      <c r="E198" s="820"/>
      <c r="F198" s="584"/>
      <c r="G198" s="571"/>
    </row>
    <row r="199" spans="1:7" x14ac:dyDescent="0.25">
      <c r="A199" s="414"/>
      <c r="C199" s="571"/>
      <c r="D199" s="570"/>
      <c r="E199" s="815"/>
      <c r="F199" s="570"/>
      <c r="G199" s="571"/>
    </row>
    <row r="200" spans="1:7" ht="13" thickBot="1" x14ac:dyDescent="0.3">
      <c r="A200" s="550"/>
      <c r="B200" s="440" t="s">
        <v>23</v>
      </c>
      <c r="C200" s="585"/>
      <c r="D200" s="586"/>
      <c r="E200" s="821"/>
      <c r="F200" s="586">
        <f>SUM(F1:F199)</f>
        <v>0</v>
      </c>
      <c r="G200" s="571"/>
    </row>
    <row r="201" spans="1:7" ht="13" thickTop="1" x14ac:dyDescent="0.25">
      <c r="A201" s="414"/>
      <c r="C201" s="571"/>
      <c r="D201" s="570"/>
      <c r="E201" s="815"/>
      <c r="F201" s="570"/>
      <c r="G201" s="571"/>
    </row>
  </sheetData>
  <sheetProtection algorithmName="SHA-512" hashValue="cb+ZTua3LDtN6qVUQoQQDJJf28lX31mJpPFRjUw/eDZdG4JnELSZstRqcekwKq9sDIJFFR7FUzoe5BCFJZ7doA==" saltValue="TJ2qNoT6dg64r8YLPb6qTA==" spinCount="100000" sheet="1" objects="1" scenarios="1"/>
  <phoneticPr fontId="18" type="noConversion"/>
  <conditionalFormatting sqref="E7">
    <cfRule type="cellIs" dxfId="78" priority="22" operator="lessThanOrEqual">
      <formula>0</formula>
    </cfRule>
  </conditionalFormatting>
  <conditionalFormatting sqref="E31">
    <cfRule type="cellIs" dxfId="77" priority="21" operator="lessThanOrEqual">
      <formula>0</formula>
    </cfRule>
  </conditionalFormatting>
  <conditionalFormatting sqref="E39">
    <cfRule type="cellIs" dxfId="76" priority="20" operator="lessThanOrEqual">
      <formula>0</formula>
    </cfRule>
  </conditionalFormatting>
  <conditionalFormatting sqref="E47">
    <cfRule type="cellIs" dxfId="75" priority="19" operator="lessThanOrEqual">
      <formula>0</formula>
    </cfRule>
  </conditionalFormatting>
  <conditionalFormatting sqref="E55">
    <cfRule type="cellIs" dxfId="74" priority="18" operator="lessThanOrEqual">
      <formula>0</formula>
    </cfRule>
  </conditionalFormatting>
  <conditionalFormatting sqref="E63">
    <cfRule type="cellIs" dxfId="73" priority="17" operator="lessThanOrEqual">
      <formula>0</formula>
    </cfRule>
  </conditionalFormatting>
  <conditionalFormatting sqref="E71">
    <cfRule type="cellIs" dxfId="72" priority="16" operator="lessThanOrEqual">
      <formula>0</formula>
    </cfRule>
  </conditionalFormatting>
  <conditionalFormatting sqref="E79">
    <cfRule type="cellIs" dxfId="71" priority="15" operator="lessThanOrEqual">
      <formula>0</formula>
    </cfRule>
  </conditionalFormatting>
  <conditionalFormatting sqref="E98">
    <cfRule type="cellIs" dxfId="70" priority="14" operator="lessThanOrEqual">
      <formula>0</formula>
    </cfRule>
  </conditionalFormatting>
  <conditionalFormatting sqref="E106">
    <cfRule type="cellIs" dxfId="69" priority="13" operator="lessThanOrEqual">
      <formula>0</formula>
    </cfRule>
  </conditionalFormatting>
  <conditionalFormatting sqref="E114">
    <cfRule type="cellIs" dxfId="68" priority="12" operator="lessThanOrEqual">
      <formula>0</formula>
    </cfRule>
  </conditionalFormatting>
  <conditionalFormatting sqref="E122">
    <cfRule type="cellIs" dxfId="67" priority="11" operator="lessThanOrEqual">
      <formula>0</formula>
    </cfRule>
  </conditionalFormatting>
  <conditionalFormatting sqref="E130">
    <cfRule type="cellIs" dxfId="66" priority="10" operator="lessThanOrEqual">
      <formula>0</formula>
    </cfRule>
  </conditionalFormatting>
  <conditionalFormatting sqref="E138">
    <cfRule type="cellIs" dxfId="65" priority="9" operator="lessThanOrEqual">
      <formula>0</formula>
    </cfRule>
  </conditionalFormatting>
  <conditionalFormatting sqref="E146">
    <cfRule type="cellIs" dxfId="64" priority="8" operator="lessThanOrEqual">
      <formula>0</formula>
    </cfRule>
  </conditionalFormatting>
  <conditionalFormatting sqref="E154">
    <cfRule type="cellIs" dxfId="63" priority="7" operator="lessThanOrEqual">
      <formula>0</formula>
    </cfRule>
  </conditionalFormatting>
  <conditionalFormatting sqref="E162">
    <cfRule type="cellIs" dxfId="62" priority="6" operator="lessThanOrEqual">
      <formula>0</formula>
    </cfRule>
  </conditionalFormatting>
  <conditionalFormatting sqref="E170">
    <cfRule type="cellIs" dxfId="61" priority="5" operator="lessThanOrEqual">
      <formula>0</formula>
    </cfRule>
  </conditionalFormatting>
  <conditionalFormatting sqref="E186 E178">
    <cfRule type="cellIs" dxfId="60" priority="3" operator="lessThanOrEqual">
      <formula>0</formula>
    </cfRule>
  </conditionalFormatting>
  <conditionalFormatting sqref="E194">
    <cfRule type="cellIs" dxfId="59" priority="2" operator="lessThanOrEqual">
      <formula>0</formula>
    </cfRule>
  </conditionalFormatting>
  <conditionalFormatting sqref="E197">
    <cfRule type="cellIs" dxfId="58" priority="1" operator="lessThanOrEqual">
      <formula>0</formula>
    </cfRule>
  </conditionalFormatting>
  <printOptions horizontalCentered="1"/>
  <pageMargins left="0.98425196850393704" right="0.39370078740157483" top="0.98425196850393704" bottom="0.78740157480314965" header="0.51181102362204722" footer="0.51181102362204722"/>
  <pageSetup paperSize="9" orientation="portrait" r:id="rId1"/>
  <headerFooter alignWithMargins="0">
    <oddHeader>&amp;C&amp;6Vrtec Smlednik</oddHeader>
    <oddFooter>&amp;C&amp;A&amp;R&amp;P od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0"/>
  <sheetViews>
    <sheetView view="pageBreakPreview" zoomScaleNormal="100" zoomScaleSheetLayoutView="100" workbookViewId="0">
      <selection activeCell="E6" sqref="E6"/>
    </sheetView>
  </sheetViews>
  <sheetFormatPr defaultColWidth="9.08984375" defaultRowHeight="12.5" x14ac:dyDescent="0.25"/>
  <cols>
    <col min="1" max="1" width="3.90625" style="278" customWidth="1"/>
    <col min="2" max="2" width="36.453125" style="279" customWidth="1"/>
    <col min="3" max="3" width="5.453125" style="280" bestFit="1" customWidth="1"/>
    <col min="4" max="4" width="10.54296875" style="281" bestFit="1" customWidth="1"/>
    <col min="5" max="5" width="14.36328125" style="281" bestFit="1" customWidth="1"/>
    <col min="6" max="6" width="14" style="281" customWidth="1"/>
    <col min="7" max="16384" width="9.08984375" style="280"/>
  </cols>
  <sheetData>
    <row r="1" spans="1:6" s="195" customFormat="1" ht="13" x14ac:dyDescent="0.3">
      <c r="A1" s="197" t="s">
        <v>70</v>
      </c>
      <c r="B1" s="275" t="s">
        <v>83</v>
      </c>
      <c r="D1" s="196"/>
      <c r="E1" s="196"/>
      <c r="F1" s="196"/>
    </row>
    <row r="3" spans="1:6" s="7" customFormat="1" ht="13" thickBot="1" x14ac:dyDescent="0.3">
      <c r="A3" s="334"/>
      <c r="B3" s="362"/>
      <c r="C3" s="273"/>
      <c r="D3" s="274"/>
      <c r="E3" s="274"/>
      <c r="F3" s="274"/>
    </row>
    <row r="4" spans="1:6" s="105" customFormat="1" ht="13" x14ac:dyDescent="0.3">
      <c r="A4" s="330"/>
      <c r="B4" s="363" t="s">
        <v>48</v>
      </c>
      <c r="C4" s="301" t="s">
        <v>44</v>
      </c>
      <c r="D4" s="302" t="s">
        <v>45</v>
      </c>
      <c r="E4" s="302" t="s">
        <v>46</v>
      </c>
      <c r="F4" s="302" t="s">
        <v>47</v>
      </c>
    </row>
    <row r="5" spans="1:6" s="103" customFormat="1" ht="13" x14ac:dyDescent="0.3">
      <c r="A5" s="113"/>
      <c r="B5" s="276"/>
      <c r="C5" s="162"/>
      <c r="D5" s="117"/>
      <c r="E5" s="117"/>
      <c r="F5" s="101"/>
    </row>
    <row r="6" spans="1:6" s="103" customFormat="1" ht="87.5" x14ac:dyDescent="0.25">
      <c r="A6" s="555" t="s">
        <v>65</v>
      </c>
      <c r="B6" s="463" t="s">
        <v>410</v>
      </c>
      <c r="C6" s="433" t="s">
        <v>33</v>
      </c>
      <c r="D6" s="166">
        <v>22.2</v>
      </c>
      <c r="E6" s="755">
        <v>0</v>
      </c>
      <c r="F6" s="166">
        <f>+E6*D6</f>
        <v>0</v>
      </c>
    </row>
    <row r="7" spans="1:6" x14ac:dyDescent="0.25">
      <c r="A7" s="339"/>
      <c r="B7" s="339"/>
      <c r="C7" s="283"/>
      <c r="D7" s="284"/>
      <c r="E7" s="284"/>
      <c r="F7" s="284"/>
    </row>
    <row r="8" spans="1:6" x14ac:dyDescent="0.25">
      <c r="A8" s="285"/>
      <c r="B8" s="286"/>
      <c r="C8" s="287"/>
      <c r="D8" s="288"/>
      <c r="E8" s="288"/>
      <c r="F8" s="288"/>
    </row>
    <row r="9" spans="1:6" ht="13" thickBot="1" x14ac:dyDescent="0.3">
      <c r="A9" s="289"/>
      <c r="B9" s="290" t="s">
        <v>5</v>
      </c>
      <c r="C9" s="291"/>
      <c r="D9" s="292"/>
      <c r="E9" s="292"/>
      <c r="F9" s="292">
        <f>SUM(F1:F8)</f>
        <v>0</v>
      </c>
    </row>
    <row r="10" spans="1:6" ht="13" thickTop="1" x14ac:dyDescent="0.25"/>
  </sheetData>
  <sheetProtection algorithmName="SHA-512" hashValue="QSPqxM6Fe8yi8/siZvHJuN6HcqHa7BeiYbvH0rQiS4Alt8cOblyMQ1JiYLFH3Qy/PX50VC7Ei6pksh3v6h4cag==" saltValue="WdNgECBgBOlSsD+neoLPPA==" spinCount="100000" sheet="1" objects="1" scenarios="1"/>
  <phoneticPr fontId="18" type="noConversion"/>
  <conditionalFormatting sqref="E6">
    <cfRule type="cellIs" dxfId="57" priority="1" operator="lessThanOrEqual">
      <formula>0</formula>
    </cfRule>
  </conditionalFormatting>
  <printOptions horizontalCentered="1"/>
  <pageMargins left="0.98425196850393704" right="0.39370078740157483" top="0.98425196850393704" bottom="0.78740157480314965" header="0.51181102362204722" footer="0.51181102362204722"/>
  <pageSetup paperSize="9" orientation="portrait" r:id="rId1"/>
  <headerFooter alignWithMargins="0">
    <oddHeader>&amp;C&amp;6Vrtec Smlednik</oddHeader>
    <oddFooter>&amp;C&amp;A&amp;R&amp;P od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50"/>
  <sheetViews>
    <sheetView view="pageBreakPreview" topLeftCell="A99" zoomScaleNormal="100" zoomScaleSheetLayoutView="100" workbookViewId="0">
      <selection activeCell="B111" sqref="B111"/>
    </sheetView>
  </sheetViews>
  <sheetFormatPr defaultColWidth="9.08984375" defaultRowHeight="12.5" x14ac:dyDescent="0.25"/>
  <cols>
    <col min="1" max="1" width="3.453125" style="398" customWidth="1"/>
    <col min="2" max="2" width="37.90625" style="212" customWidth="1"/>
    <col min="3" max="3" width="5.453125" style="107" bestFit="1" customWidth="1"/>
    <col min="4" max="4" width="10.54296875" style="101" bestFit="1" customWidth="1"/>
    <col min="5" max="5" width="14.36328125" style="794" bestFit="1" customWidth="1"/>
    <col min="6" max="6" width="16.6328125" style="101" customWidth="1"/>
    <col min="7" max="16384" width="9.08984375" style="103"/>
  </cols>
  <sheetData>
    <row r="1" spans="1:6" s="118" customFormat="1" ht="13" x14ac:dyDescent="0.3">
      <c r="A1" s="145" t="s">
        <v>112</v>
      </c>
      <c r="B1" s="131" t="s">
        <v>84</v>
      </c>
      <c r="C1" s="132"/>
      <c r="D1" s="117"/>
      <c r="E1" s="759"/>
      <c r="F1" s="117"/>
    </row>
    <row r="2" spans="1:6" x14ac:dyDescent="0.25">
      <c r="C2" s="103"/>
      <c r="D2" s="121"/>
      <c r="E2" s="788"/>
      <c r="F2" s="121"/>
    </row>
    <row r="3" spans="1:6" s="272" customFormat="1" ht="13" thickBot="1" x14ac:dyDescent="0.3">
      <c r="A3" s="564"/>
      <c r="B3" s="373"/>
      <c r="C3" s="328"/>
      <c r="D3" s="329"/>
      <c r="E3" s="814"/>
      <c r="F3" s="329"/>
    </row>
    <row r="4" spans="1:6" s="105" customFormat="1" ht="13" x14ac:dyDescent="0.3">
      <c r="A4" s="330"/>
      <c r="B4" s="300" t="s">
        <v>48</v>
      </c>
      <c r="C4" s="301" t="s">
        <v>44</v>
      </c>
      <c r="D4" s="302" t="s">
        <v>45</v>
      </c>
      <c r="E4" s="760" t="s">
        <v>46</v>
      </c>
      <c r="F4" s="302" t="s">
        <v>47</v>
      </c>
    </row>
    <row r="5" spans="1:6" ht="13" thickBot="1" x14ac:dyDescent="0.3">
      <c r="C5" s="103"/>
      <c r="D5" s="121"/>
      <c r="E5" s="788"/>
      <c r="F5" s="121"/>
    </row>
    <row r="6" spans="1:6" s="118" customFormat="1" ht="13" x14ac:dyDescent="0.3">
      <c r="A6" s="565"/>
      <c r="B6" s="636" t="s">
        <v>25</v>
      </c>
      <c r="C6" s="132"/>
      <c r="D6" s="117"/>
      <c r="E6" s="759"/>
      <c r="F6" s="117"/>
    </row>
    <row r="7" spans="1:6" s="118" customFormat="1" ht="39.5" thickBot="1" x14ac:dyDescent="0.35">
      <c r="A7" s="565"/>
      <c r="B7" s="637" t="s">
        <v>73</v>
      </c>
      <c r="C7" s="451"/>
      <c r="D7" s="166"/>
      <c r="E7" s="775"/>
      <c r="F7" s="166"/>
    </row>
    <row r="8" spans="1:6" s="118" customFormat="1" ht="26.5" thickBot="1" x14ac:dyDescent="0.35">
      <c r="A8" s="565"/>
      <c r="B8" s="638" t="s">
        <v>436</v>
      </c>
      <c r="C8" s="451"/>
      <c r="D8" s="166"/>
      <c r="E8" s="775"/>
      <c r="F8" s="166"/>
    </row>
    <row r="9" spans="1:6" s="7" customFormat="1" ht="13" x14ac:dyDescent="0.25">
      <c r="A9" s="524"/>
      <c r="B9" s="740"/>
      <c r="C9" s="26"/>
      <c r="D9" s="525"/>
      <c r="E9" s="795"/>
      <c r="F9" s="525"/>
    </row>
    <row r="10" spans="1:6" s="7" customFormat="1" ht="39" x14ac:dyDescent="0.25">
      <c r="A10" s="524"/>
      <c r="B10" s="741" t="s">
        <v>588</v>
      </c>
      <c r="C10" s="26"/>
      <c r="D10" s="525"/>
      <c r="E10" s="795"/>
      <c r="F10" s="525"/>
    </row>
    <row r="11" spans="1:6" s="118" customFormat="1" ht="13" x14ac:dyDescent="0.3">
      <c r="A11" s="565"/>
      <c r="B11" s="131"/>
      <c r="C11" s="451"/>
      <c r="D11" s="166"/>
      <c r="E11" s="775"/>
      <c r="F11" s="166"/>
    </row>
    <row r="12" spans="1:6" s="588" customFormat="1" x14ac:dyDescent="0.25">
      <c r="A12" s="417"/>
      <c r="B12" s="587"/>
      <c r="C12" s="397"/>
      <c r="D12" s="168"/>
      <c r="E12" s="823"/>
      <c r="F12" s="168"/>
    </row>
    <row r="13" spans="1:6" s="588" customFormat="1" ht="50" x14ac:dyDescent="0.25">
      <c r="A13" s="417" t="s">
        <v>65</v>
      </c>
      <c r="B13" s="589" t="s">
        <v>119</v>
      </c>
      <c r="C13" s="397"/>
      <c r="D13" s="404"/>
      <c r="E13" s="823"/>
      <c r="F13" s="168"/>
    </row>
    <row r="14" spans="1:6" s="588" customFormat="1" ht="13" x14ac:dyDescent="0.3">
      <c r="A14" s="417"/>
      <c r="B14" s="587"/>
      <c r="C14" s="397"/>
      <c r="D14" s="405"/>
      <c r="E14" s="823"/>
      <c r="F14" s="168"/>
    </row>
    <row r="15" spans="1:6" s="588" customFormat="1" ht="13" x14ac:dyDescent="0.25">
      <c r="A15" s="417" t="s">
        <v>150</v>
      </c>
      <c r="B15" s="372" t="s">
        <v>123</v>
      </c>
      <c r="C15" s="397"/>
      <c r="D15" s="168"/>
      <c r="E15" s="823"/>
      <c r="F15" s="168"/>
    </row>
    <row r="16" spans="1:6" s="588" customFormat="1" x14ac:dyDescent="0.25">
      <c r="A16" s="417"/>
      <c r="B16" s="587"/>
      <c r="C16" s="397"/>
      <c r="D16" s="168"/>
      <c r="E16" s="823"/>
      <c r="F16" s="168"/>
    </row>
    <row r="17" spans="1:6" s="468" customFormat="1" ht="26" x14ac:dyDescent="0.3">
      <c r="A17" s="468" t="s">
        <v>116</v>
      </c>
      <c r="B17" s="609" t="s">
        <v>288</v>
      </c>
      <c r="C17" s="448"/>
      <c r="D17" s="449"/>
      <c r="E17" s="824"/>
      <c r="F17" s="449"/>
    </row>
    <row r="18" spans="1:6" s="468" customFormat="1" ht="24" x14ac:dyDescent="0.25">
      <c r="B18" s="610" t="s">
        <v>290</v>
      </c>
      <c r="C18" s="450"/>
      <c r="D18" s="449"/>
      <c r="E18" s="825"/>
      <c r="F18" s="449"/>
    </row>
    <row r="19" spans="1:6" s="468" customFormat="1" ht="37.5" x14ac:dyDescent="0.25">
      <c r="B19" s="478" t="s">
        <v>405</v>
      </c>
      <c r="C19" s="613"/>
      <c r="D19" s="552"/>
      <c r="E19" s="826"/>
      <c r="F19" s="449"/>
    </row>
    <row r="20" spans="1:6" s="468" customFormat="1" ht="37.5" x14ac:dyDescent="0.25">
      <c r="B20" s="478" t="s">
        <v>289</v>
      </c>
      <c r="C20" s="626"/>
      <c r="D20" s="552"/>
      <c r="E20" s="826"/>
      <c r="F20" s="449"/>
    </row>
    <row r="21" spans="1:6" s="468" customFormat="1" x14ac:dyDescent="0.25">
      <c r="B21" s="627" t="s">
        <v>121</v>
      </c>
      <c r="C21" s="613" t="s">
        <v>30</v>
      </c>
      <c r="D21" s="552">
        <v>22</v>
      </c>
      <c r="E21" s="755">
        <v>0</v>
      </c>
      <c r="F21" s="449">
        <f>+E21*D21</f>
        <v>0</v>
      </c>
    </row>
    <row r="22" spans="1:6" s="468" customFormat="1" ht="13" x14ac:dyDescent="0.3">
      <c r="B22" s="627"/>
      <c r="C22" s="628"/>
      <c r="D22" s="629"/>
      <c r="E22" s="827"/>
      <c r="F22" s="449"/>
    </row>
    <row r="23" spans="1:6" s="468" customFormat="1" ht="13" x14ac:dyDescent="0.3">
      <c r="B23" s="627"/>
      <c r="C23" s="628"/>
      <c r="D23" s="629"/>
      <c r="E23" s="827"/>
      <c r="F23" s="449"/>
    </row>
    <row r="24" spans="1:6" s="468" customFormat="1" ht="26" x14ac:dyDescent="0.3">
      <c r="A24" s="468" t="s">
        <v>117</v>
      </c>
      <c r="B24" s="609" t="s">
        <v>291</v>
      </c>
      <c r="C24" s="626"/>
      <c r="D24" s="552"/>
      <c r="E24" s="827"/>
      <c r="F24" s="449"/>
    </row>
    <row r="25" spans="1:6" s="468" customFormat="1" x14ac:dyDescent="0.25">
      <c r="B25" s="630" t="s">
        <v>316</v>
      </c>
      <c r="C25" s="613"/>
      <c r="D25" s="552"/>
      <c r="E25" s="826"/>
      <c r="F25" s="449"/>
    </row>
    <row r="26" spans="1:6" s="468" customFormat="1" ht="25" x14ac:dyDescent="0.25">
      <c r="B26" s="600" t="s">
        <v>317</v>
      </c>
      <c r="C26" s="613"/>
      <c r="D26" s="552"/>
      <c r="E26" s="826"/>
      <c r="F26" s="449"/>
    </row>
    <row r="27" spans="1:6" s="468" customFormat="1" x14ac:dyDescent="0.25">
      <c r="B27" s="600" t="s">
        <v>318</v>
      </c>
      <c r="C27" s="626"/>
      <c r="D27" s="552"/>
      <c r="E27" s="826"/>
      <c r="F27" s="449"/>
    </row>
    <row r="28" spans="1:6" s="468" customFormat="1" ht="37.5" x14ac:dyDescent="0.25">
      <c r="B28" s="600" t="s">
        <v>319</v>
      </c>
      <c r="C28" s="613"/>
      <c r="D28" s="552"/>
      <c r="E28" s="826"/>
      <c r="F28" s="552"/>
    </row>
    <row r="29" spans="1:6" s="468" customFormat="1" x14ac:dyDescent="0.25">
      <c r="B29" s="627" t="s">
        <v>121</v>
      </c>
      <c r="C29" s="613" t="s">
        <v>30</v>
      </c>
      <c r="D29" s="552">
        <v>8</v>
      </c>
      <c r="E29" s="755">
        <v>0</v>
      </c>
      <c r="F29" s="449">
        <f>+E29*D29</f>
        <v>0</v>
      </c>
    </row>
    <row r="30" spans="1:6" s="468" customFormat="1" ht="13" x14ac:dyDescent="0.3">
      <c r="B30" s="627"/>
      <c r="C30" s="628"/>
      <c r="D30" s="629"/>
      <c r="E30" s="827"/>
      <c r="F30" s="449"/>
    </row>
    <row r="31" spans="1:6" s="468" customFormat="1" ht="26" x14ac:dyDescent="0.3">
      <c r="A31" s="468" t="s">
        <v>118</v>
      </c>
      <c r="B31" s="609" t="s">
        <v>291</v>
      </c>
      <c r="C31" s="626"/>
      <c r="D31" s="552"/>
      <c r="E31" s="827"/>
      <c r="F31" s="449"/>
    </row>
    <row r="32" spans="1:6" s="468" customFormat="1" ht="24" x14ac:dyDescent="0.25">
      <c r="B32" s="610" t="s">
        <v>290</v>
      </c>
      <c r="C32" s="613"/>
      <c r="D32" s="552"/>
      <c r="E32" s="826"/>
      <c r="F32" s="449"/>
    </row>
    <row r="33" spans="1:6" s="468" customFormat="1" ht="25" x14ac:dyDescent="0.25">
      <c r="B33" s="478" t="s">
        <v>292</v>
      </c>
      <c r="C33" s="613"/>
      <c r="D33" s="552"/>
      <c r="E33" s="826"/>
      <c r="F33" s="449"/>
    </row>
    <row r="34" spans="1:6" s="468" customFormat="1" ht="37.5" x14ac:dyDescent="0.25">
      <c r="B34" s="478" t="s">
        <v>293</v>
      </c>
      <c r="C34" s="626"/>
      <c r="D34" s="552"/>
      <c r="E34" s="826"/>
      <c r="F34" s="449"/>
    </row>
    <row r="35" spans="1:6" s="468" customFormat="1" x14ac:dyDescent="0.25">
      <c r="B35" s="627" t="s">
        <v>121</v>
      </c>
      <c r="C35" s="613" t="s">
        <v>30</v>
      </c>
      <c r="D35" s="552">
        <v>3</v>
      </c>
      <c r="E35" s="755">
        <v>0</v>
      </c>
      <c r="F35" s="449">
        <f>+E35*D35</f>
        <v>0</v>
      </c>
    </row>
    <row r="36" spans="1:6" s="468" customFormat="1" ht="13" x14ac:dyDescent="0.3">
      <c r="B36" s="627"/>
      <c r="C36" s="628"/>
      <c r="D36" s="629"/>
      <c r="E36" s="827"/>
      <c r="F36" s="449"/>
    </row>
    <row r="37" spans="1:6" s="468" customFormat="1" ht="13" x14ac:dyDescent="0.3">
      <c r="A37" s="468" t="s">
        <v>183</v>
      </c>
      <c r="B37" s="609" t="s">
        <v>294</v>
      </c>
      <c r="C37" s="613"/>
      <c r="D37" s="552"/>
      <c r="E37" s="826"/>
      <c r="F37" s="449"/>
    </row>
    <row r="38" spans="1:6" s="468" customFormat="1" ht="37.5" x14ac:dyDescent="0.25">
      <c r="B38" s="478" t="s">
        <v>295</v>
      </c>
      <c r="C38" s="613"/>
      <c r="D38" s="552"/>
      <c r="E38" s="826"/>
      <c r="F38" s="449"/>
    </row>
    <row r="39" spans="1:6" s="468" customFormat="1" ht="37.5" x14ac:dyDescent="0.25">
      <c r="B39" s="478" t="s">
        <v>296</v>
      </c>
      <c r="C39" s="613"/>
      <c r="D39" s="552"/>
      <c r="E39" s="826"/>
      <c r="F39" s="449"/>
    </row>
    <row r="40" spans="1:6" s="468" customFormat="1" x14ac:dyDescent="0.25">
      <c r="B40" s="478" t="s">
        <v>438</v>
      </c>
      <c r="C40" s="613"/>
      <c r="D40" s="552"/>
      <c r="E40" s="826"/>
      <c r="F40" s="449"/>
    </row>
    <row r="41" spans="1:6" s="468" customFormat="1" ht="87.5" x14ac:dyDescent="0.25">
      <c r="B41" s="478" t="s">
        <v>437</v>
      </c>
      <c r="C41" s="613"/>
      <c r="D41" s="552"/>
      <c r="E41" s="826"/>
      <c r="F41" s="449"/>
    </row>
    <row r="42" spans="1:6" s="468" customFormat="1" x14ac:dyDescent="0.25">
      <c r="B42" s="627" t="s">
        <v>121</v>
      </c>
      <c r="C42" s="631"/>
      <c r="D42" s="631"/>
      <c r="E42" s="828"/>
    </row>
    <row r="43" spans="1:6" s="468" customFormat="1" x14ac:dyDescent="0.25">
      <c r="B43" s="447" t="s">
        <v>297</v>
      </c>
      <c r="C43" s="450" t="s">
        <v>30</v>
      </c>
      <c r="D43" s="449">
        <f>90+18.7</f>
        <v>108.7</v>
      </c>
      <c r="E43" s="755">
        <v>0</v>
      </c>
      <c r="F43" s="449">
        <f>+E43*D43</f>
        <v>0</v>
      </c>
    </row>
    <row r="44" spans="1:6" s="468" customFormat="1" x14ac:dyDescent="0.25">
      <c r="B44" s="447" t="s">
        <v>298</v>
      </c>
      <c r="C44" s="450" t="s">
        <v>30</v>
      </c>
      <c r="D44" s="449">
        <v>96</v>
      </c>
      <c r="E44" s="755">
        <v>0</v>
      </c>
      <c r="F44" s="449">
        <f>+E44*D44</f>
        <v>0</v>
      </c>
    </row>
    <row r="45" spans="1:6" s="468" customFormat="1" x14ac:dyDescent="0.25">
      <c r="B45" s="447"/>
      <c r="C45" s="450"/>
      <c r="D45" s="449"/>
      <c r="E45" s="825"/>
      <c r="F45" s="449"/>
    </row>
    <row r="46" spans="1:6" s="468" customFormat="1" ht="13" x14ac:dyDescent="0.3">
      <c r="A46" s="677" t="s">
        <v>184</v>
      </c>
      <c r="B46" s="609" t="s">
        <v>513</v>
      </c>
      <c r="C46" s="613"/>
      <c r="D46" s="552"/>
      <c r="E46" s="826"/>
      <c r="F46" s="449"/>
    </row>
    <row r="47" spans="1:6" s="468" customFormat="1" ht="25" x14ac:dyDescent="0.25">
      <c r="B47" s="478" t="s">
        <v>514</v>
      </c>
      <c r="C47" s="613"/>
      <c r="D47" s="552"/>
      <c r="E47" s="826"/>
      <c r="F47" s="449"/>
    </row>
    <row r="48" spans="1:6" s="468" customFormat="1" ht="37.5" x14ac:dyDescent="0.25">
      <c r="B48" s="478" t="s">
        <v>515</v>
      </c>
      <c r="C48" s="613"/>
      <c r="D48" s="552"/>
      <c r="E48" s="826"/>
      <c r="F48" s="449"/>
    </row>
    <row r="49" spans="1:6" s="468" customFormat="1" x14ac:dyDescent="0.25">
      <c r="B49" s="627" t="s">
        <v>121</v>
      </c>
      <c r="C49" s="450" t="s">
        <v>30</v>
      </c>
      <c r="D49" s="449">
        <f>25*0.5</f>
        <v>12.5</v>
      </c>
      <c r="E49" s="755">
        <v>0</v>
      </c>
      <c r="F49" s="449">
        <f>+E49*D49</f>
        <v>0</v>
      </c>
    </row>
    <row r="50" spans="1:6" s="468" customFormat="1" x14ac:dyDescent="0.25">
      <c r="B50" s="447"/>
      <c r="C50" s="450"/>
      <c r="D50" s="449"/>
      <c r="E50" s="825"/>
      <c r="F50" s="449"/>
    </row>
    <row r="51" spans="1:6" s="468" customFormat="1" x14ac:dyDescent="0.25">
      <c r="B51" s="447"/>
      <c r="C51" s="450"/>
      <c r="D51" s="449"/>
      <c r="E51" s="825"/>
      <c r="F51" s="449"/>
    </row>
    <row r="52" spans="1:6" s="345" customFormat="1" ht="13" x14ac:dyDescent="0.25">
      <c r="A52" s="381" t="s">
        <v>151</v>
      </c>
      <c r="B52" s="372" t="s">
        <v>124</v>
      </c>
      <c r="D52" s="349"/>
      <c r="E52" s="809"/>
      <c r="F52" s="349"/>
    </row>
    <row r="53" spans="1:6" s="345" customFormat="1" x14ac:dyDescent="0.25">
      <c r="A53" s="381"/>
      <c r="B53" s="348"/>
      <c r="D53" s="349"/>
      <c r="E53" s="809"/>
      <c r="F53" s="453"/>
    </row>
    <row r="54" spans="1:6" s="345" customFormat="1" ht="26" x14ac:dyDescent="0.25">
      <c r="A54" s="381"/>
      <c r="B54" s="452" t="s">
        <v>146</v>
      </c>
      <c r="D54" s="349"/>
      <c r="E54" s="790"/>
      <c r="F54" s="453"/>
    </row>
    <row r="55" spans="1:6" s="345" customFormat="1" x14ac:dyDescent="0.25">
      <c r="A55" s="381"/>
      <c r="B55" s="348"/>
      <c r="D55" s="349"/>
      <c r="E55" s="809"/>
      <c r="F55" s="453"/>
    </row>
    <row r="56" spans="1:6" s="345" customFormat="1" x14ac:dyDescent="0.25">
      <c r="A56" s="381"/>
      <c r="B56" s="348"/>
      <c r="D56" s="349"/>
      <c r="E56" s="809"/>
      <c r="F56" s="453"/>
    </row>
    <row r="57" spans="1:6" s="345" customFormat="1" ht="26" x14ac:dyDescent="0.3">
      <c r="A57" s="381" t="s">
        <v>116</v>
      </c>
      <c r="B57" s="602" t="s">
        <v>478</v>
      </c>
      <c r="D57" s="349"/>
      <c r="E57" s="809"/>
      <c r="F57" s="453"/>
    </row>
    <row r="58" spans="1:6" s="345" customFormat="1" ht="37.5" x14ac:dyDescent="0.25">
      <c r="A58" s="381"/>
      <c r="B58" s="492" t="s">
        <v>479</v>
      </c>
      <c r="D58" s="349"/>
      <c r="E58" s="809"/>
      <c r="F58" s="453"/>
    </row>
    <row r="59" spans="1:6" s="345" customFormat="1" ht="37.5" x14ac:dyDescent="0.25">
      <c r="A59" s="381"/>
      <c r="B59" s="492" t="s">
        <v>300</v>
      </c>
      <c r="D59" s="349"/>
      <c r="E59" s="809"/>
      <c r="F59" s="453"/>
    </row>
    <row r="60" spans="1:6" s="345" customFormat="1" ht="20" x14ac:dyDescent="0.25">
      <c r="A60" s="381"/>
      <c r="B60" s="611" t="s">
        <v>302</v>
      </c>
      <c r="D60" s="349"/>
      <c r="E60" s="809"/>
      <c r="F60" s="453"/>
    </row>
    <row r="61" spans="1:6" s="345" customFormat="1" ht="50" x14ac:dyDescent="0.25">
      <c r="A61" s="381"/>
      <c r="B61" s="492" t="s">
        <v>301</v>
      </c>
      <c r="D61" s="349"/>
      <c r="E61" s="809"/>
      <c r="F61" s="449"/>
    </row>
    <row r="62" spans="1:6" s="345" customFormat="1" ht="37.5" x14ac:dyDescent="0.25">
      <c r="A62" s="381"/>
      <c r="B62" s="492" t="s">
        <v>479</v>
      </c>
      <c r="D62" s="349"/>
      <c r="E62" s="809"/>
      <c r="F62" s="453"/>
    </row>
    <row r="63" spans="1:6" s="345" customFormat="1" ht="25" x14ac:dyDescent="0.25">
      <c r="A63" s="381"/>
      <c r="B63" s="495" t="s">
        <v>303</v>
      </c>
      <c r="C63" s="345" t="s">
        <v>30</v>
      </c>
      <c r="D63" s="349">
        <v>51.2</v>
      </c>
      <c r="E63" s="755">
        <v>0</v>
      </c>
      <c r="F63" s="552">
        <f>+E63*D63</f>
        <v>0</v>
      </c>
    </row>
    <row r="64" spans="1:6" s="345" customFormat="1" x14ac:dyDescent="0.25">
      <c r="A64" s="381"/>
      <c r="B64" s="492"/>
      <c r="D64" s="349"/>
      <c r="E64" s="790"/>
      <c r="F64" s="453"/>
    </row>
    <row r="65" spans="1:6" s="625" customFormat="1" ht="26" x14ac:dyDescent="0.3">
      <c r="A65" s="623" t="s">
        <v>117</v>
      </c>
      <c r="B65" s="609" t="s">
        <v>431</v>
      </c>
      <c r="D65" s="350"/>
      <c r="E65" s="790"/>
      <c r="F65" s="453"/>
    </row>
    <row r="66" spans="1:6" s="625" customFormat="1" ht="25" x14ac:dyDescent="0.25">
      <c r="A66" s="623"/>
      <c r="B66" s="600" t="s">
        <v>304</v>
      </c>
      <c r="D66" s="350"/>
      <c r="E66" s="790"/>
      <c r="F66" s="453"/>
    </row>
    <row r="67" spans="1:6" s="345" customFormat="1" ht="37.5" x14ac:dyDescent="0.25">
      <c r="A67" s="381"/>
      <c r="B67" s="492" t="s">
        <v>305</v>
      </c>
      <c r="D67" s="349"/>
      <c r="E67" s="790"/>
      <c r="F67" s="453"/>
    </row>
    <row r="68" spans="1:6" s="345" customFormat="1" ht="20" x14ac:dyDescent="0.25">
      <c r="A68" s="381"/>
      <c r="B68" s="611" t="s">
        <v>302</v>
      </c>
      <c r="D68" s="349"/>
      <c r="E68" s="790"/>
      <c r="F68" s="552"/>
    </row>
    <row r="69" spans="1:6" s="345" customFormat="1" ht="37.5" x14ac:dyDescent="0.25">
      <c r="A69" s="381"/>
      <c r="B69" s="492" t="s">
        <v>305</v>
      </c>
      <c r="D69" s="349"/>
      <c r="E69" s="790"/>
      <c r="F69" s="453"/>
    </row>
    <row r="70" spans="1:6" s="345" customFormat="1" x14ac:dyDescent="0.25">
      <c r="A70" s="381"/>
      <c r="B70" s="492" t="s">
        <v>306</v>
      </c>
      <c r="D70" s="349"/>
      <c r="E70" s="790"/>
      <c r="F70" s="453"/>
    </row>
    <row r="71" spans="1:6" s="77" customFormat="1" ht="25" x14ac:dyDescent="0.25">
      <c r="A71" s="398"/>
      <c r="B71" s="492" t="s">
        <v>307</v>
      </c>
      <c r="C71" s="451"/>
      <c r="D71" s="166"/>
      <c r="E71" s="775"/>
      <c r="F71" s="166"/>
    </row>
    <row r="72" spans="1:6" s="77" customFormat="1" ht="25" x14ac:dyDescent="0.25">
      <c r="A72" s="398"/>
      <c r="B72" s="492" t="s">
        <v>614</v>
      </c>
      <c r="C72" s="451"/>
      <c r="D72" s="166"/>
      <c r="E72" s="775"/>
      <c r="F72" s="166"/>
    </row>
    <row r="73" spans="1:6" s="77" customFormat="1" ht="25" x14ac:dyDescent="0.25">
      <c r="A73" s="398"/>
      <c r="B73" s="492" t="s">
        <v>309</v>
      </c>
      <c r="C73" s="451"/>
      <c r="D73" s="166"/>
      <c r="E73" s="775"/>
      <c r="F73" s="166"/>
    </row>
    <row r="74" spans="1:6" s="77" customFormat="1" ht="25" x14ac:dyDescent="0.25">
      <c r="A74" s="398"/>
      <c r="B74" s="495" t="s">
        <v>303</v>
      </c>
      <c r="C74" s="345" t="s">
        <v>30</v>
      </c>
      <c r="D74" s="349">
        <v>14</v>
      </c>
      <c r="E74" s="755">
        <v>0</v>
      </c>
      <c r="F74" s="552">
        <f>+E74*D74</f>
        <v>0</v>
      </c>
    </row>
    <row r="75" spans="1:6" s="77" customFormat="1" x14ac:dyDescent="0.25">
      <c r="A75" s="398"/>
      <c r="B75" s="495"/>
      <c r="C75" s="451"/>
      <c r="D75" s="166"/>
      <c r="E75" s="775"/>
      <c r="F75" s="166"/>
    </row>
    <row r="76" spans="1:6" s="345" customFormat="1" ht="26" x14ac:dyDescent="0.3">
      <c r="A76" s="381" t="s">
        <v>118</v>
      </c>
      <c r="B76" s="609" t="s">
        <v>480</v>
      </c>
      <c r="D76" s="349"/>
      <c r="E76" s="790"/>
      <c r="F76" s="453"/>
    </row>
    <row r="77" spans="1:6" s="345" customFormat="1" ht="50" x14ac:dyDescent="0.25">
      <c r="A77" s="381"/>
      <c r="B77" s="600" t="s">
        <v>481</v>
      </c>
      <c r="D77" s="349"/>
      <c r="E77" s="790"/>
      <c r="F77" s="453"/>
    </row>
    <row r="78" spans="1:6" s="345" customFormat="1" ht="37.5" x14ac:dyDescent="0.25">
      <c r="A78" s="381"/>
      <c r="B78" s="492" t="s">
        <v>305</v>
      </c>
      <c r="D78" s="349"/>
      <c r="E78" s="790"/>
      <c r="F78" s="453"/>
    </row>
    <row r="79" spans="1:6" s="345" customFormat="1" ht="20" x14ac:dyDescent="0.25">
      <c r="A79" s="381"/>
      <c r="B79" s="611" t="s">
        <v>302</v>
      </c>
      <c r="D79" s="349"/>
      <c r="E79" s="790"/>
      <c r="F79" s="552"/>
    </row>
    <row r="80" spans="1:6" s="345" customFormat="1" ht="37.5" x14ac:dyDescent="0.25">
      <c r="A80" s="381"/>
      <c r="B80" s="492" t="s">
        <v>305</v>
      </c>
      <c r="D80" s="349"/>
      <c r="E80" s="790"/>
      <c r="F80" s="453"/>
    </row>
    <row r="81" spans="1:6" s="345" customFormat="1" x14ac:dyDescent="0.25">
      <c r="A81" s="381"/>
      <c r="B81" s="492" t="s">
        <v>306</v>
      </c>
      <c r="D81" s="349"/>
      <c r="E81" s="790"/>
      <c r="F81" s="453"/>
    </row>
    <row r="82" spans="1:6" s="77" customFormat="1" ht="25" x14ac:dyDescent="0.25">
      <c r="A82" s="398"/>
      <c r="B82" s="492" t="s">
        <v>307</v>
      </c>
      <c r="C82" s="451"/>
      <c r="D82" s="166"/>
      <c r="E82" s="775"/>
      <c r="F82" s="166"/>
    </row>
    <row r="83" spans="1:6" s="77" customFormat="1" ht="37.5" x14ac:dyDescent="0.25">
      <c r="A83" s="398"/>
      <c r="B83" s="492" t="s">
        <v>308</v>
      </c>
      <c r="C83" s="451"/>
      <c r="D83" s="166"/>
      <c r="E83" s="775"/>
      <c r="F83" s="166"/>
    </row>
    <row r="84" spans="1:6" s="77" customFormat="1" ht="25" x14ac:dyDescent="0.25">
      <c r="A84" s="398"/>
      <c r="B84" s="492" t="s">
        <v>309</v>
      </c>
      <c r="C84" s="451"/>
      <c r="D84" s="166"/>
      <c r="E84" s="775"/>
      <c r="F84" s="166"/>
    </row>
    <row r="85" spans="1:6" s="77" customFormat="1" ht="25" x14ac:dyDescent="0.25">
      <c r="A85" s="398"/>
      <c r="B85" s="495" t="s">
        <v>303</v>
      </c>
      <c r="C85" s="345" t="s">
        <v>30</v>
      </c>
      <c r="D85" s="349">
        <v>20</v>
      </c>
      <c r="E85" s="755">
        <v>0</v>
      </c>
      <c r="F85" s="552">
        <f>+E85*D85</f>
        <v>0</v>
      </c>
    </row>
    <row r="86" spans="1:6" s="77" customFormat="1" x14ac:dyDescent="0.25">
      <c r="A86" s="398"/>
      <c r="B86" s="495"/>
      <c r="C86" s="451"/>
      <c r="D86" s="166"/>
      <c r="E86" s="775"/>
      <c r="F86" s="166"/>
    </row>
    <row r="87" spans="1:6" s="77" customFormat="1" ht="26" x14ac:dyDescent="0.3">
      <c r="A87" s="398" t="s">
        <v>183</v>
      </c>
      <c r="B87" s="602" t="s">
        <v>310</v>
      </c>
      <c r="C87" s="451"/>
      <c r="D87" s="166"/>
      <c r="E87" s="775"/>
      <c r="F87" s="166"/>
    </row>
    <row r="88" spans="1:6" s="345" customFormat="1" ht="25" x14ac:dyDescent="0.25">
      <c r="A88" s="381"/>
      <c r="B88" s="492" t="s">
        <v>311</v>
      </c>
      <c r="D88" s="349"/>
      <c r="E88" s="809"/>
      <c r="F88" s="453"/>
    </row>
    <row r="89" spans="1:6" s="345" customFormat="1" ht="37.5" x14ac:dyDescent="0.25">
      <c r="A89" s="381"/>
      <c r="B89" s="492" t="s">
        <v>407</v>
      </c>
      <c r="D89" s="349"/>
      <c r="E89" s="809"/>
      <c r="F89" s="453"/>
    </row>
    <row r="90" spans="1:6" s="345" customFormat="1" ht="20" x14ac:dyDescent="0.25">
      <c r="A90" s="381"/>
      <c r="B90" s="611" t="s">
        <v>302</v>
      </c>
      <c r="D90" s="349"/>
      <c r="E90" s="809"/>
      <c r="F90" s="453"/>
    </row>
    <row r="91" spans="1:6" s="345" customFormat="1" ht="25" x14ac:dyDescent="0.3">
      <c r="A91" s="381"/>
      <c r="B91" s="492" t="s">
        <v>312</v>
      </c>
      <c r="D91" s="506"/>
      <c r="E91" s="809"/>
      <c r="F91" s="509"/>
    </row>
    <row r="92" spans="1:6" s="345" customFormat="1" ht="25" x14ac:dyDescent="0.25">
      <c r="A92" s="381"/>
      <c r="B92" s="492" t="s">
        <v>313</v>
      </c>
      <c r="D92" s="349"/>
      <c r="E92" s="809"/>
      <c r="F92" s="453"/>
    </row>
    <row r="93" spans="1:6" s="345" customFormat="1" ht="25" x14ac:dyDescent="0.25">
      <c r="A93" s="381"/>
      <c r="B93" s="495" t="s">
        <v>303</v>
      </c>
      <c r="C93" s="345" t="s">
        <v>30</v>
      </c>
      <c r="D93" s="349">
        <v>40.4</v>
      </c>
      <c r="E93" s="755">
        <v>0</v>
      </c>
      <c r="F93" s="449">
        <f>+E93*D93</f>
        <v>0</v>
      </c>
    </row>
    <row r="94" spans="1:6" s="345" customFormat="1" x14ac:dyDescent="0.25">
      <c r="A94" s="381"/>
      <c r="B94" s="495"/>
      <c r="D94" s="349"/>
      <c r="E94" s="790"/>
      <c r="F94" s="449"/>
    </row>
    <row r="95" spans="1:6" s="345" customFormat="1" ht="13" x14ac:dyDescent="0.25">
      <c r="A95" s="381"/>
      <c r="B95" s="575"/>
      <c r="D95" s="349"/>
      <c r="E95" s="790"/>
      <c r="F95" s="453"/>
    </row>
    <row r="96" spans="1:6" s="345" customFormat="1" ht="26" x14ac:dyDescent="0.3">
      <c r="A96" s="381" t="s">
        <v>184</v>
      </c>
      <c r="B96" s="612" t="s">
        <v>314</v>
      </c>
      <c r="D96" s="349"/>
      <c r="E96" s="790"/>
      <c r="F96" s="453"/>
    </row>
    <row r="97" spans="1:6" s="345" customFormat="1" ht="20" x14ac:dyDescent="0.25">
      <c r="A97" s="381"/>
      <c r="B97" s="611" t="s">
        <v>302</v>
      </c>
      <c r="D97" s="349"/>
      <c r="E97" s="790"/>
      <c r="F97" s="453"/>
    </row>
    <row r="98" spans="1:6" s="345" customFormat="1" ht="37.5" x14ac:dyDescent="0.25">
      <c r="A98" s="381"/>
      <c r="B98" s="604" t="s">
        <v>406</v>
      </c>
      <c r="D98" s="349"/>
      <c r="E98" s="790"/>
      <c r="F98" s="453"/>
    </row>
    <row r="99" spans="1:6" s="345" customFormat="1" ht="37.5" x14ac:dyDescent="0.25">
      <c r="A99" s="381"/>
      <c r="B99" s="604" t="s">
        <v>293</v>
      </c>
      <c r="D99" s="349"/>
      <c r="E99" s="790"/>
      <c r="F99" s="453"/>
    </row>
    <row r="100" spans="1:6" s="345" customFormat="1" ht="25" x14ac:dyDescent="0.25">
      <c r="A100" s="381"/>
      <c r="B100" s="495" t="s">
        <v>315</v>
      </c>
      <c r="C100" s="345" t="s">
        <v>30</v>
      </c>
      <c r="D100" s="349">
        <v>259</v>
      </c>
      <c r="E100" s="755">
        <v>0</v>
      </c>
      <c r="F100" s="449">
        <f>+E100*D100</f>
        <v>0</v>
      </c>
    </row>
    <row r="101" spans="1:6" s="345" customFormat="1" x14ac:dyDescent="0.25">
      <c r="A101" s="381"/>
      <c r="B101" s="495"/>
      <c r="D101" s="349"/>
      <c r="E101" s="790"/>
      <c r="F101" s="453"/>
    </row>
    <row r="102" spans="1:6" s="345" customFormat="1" x14ac:dyDescent="0.25">
      <c r="A102" s="381"/>
      <c r="B102" s="495"/>
      <c r="D102" s="349"/>
      <c r="E102" s="790"/>
      <c r="F102" s="453"/>
    </row>
    <row r="103" spans="1:6" s="345" customFormat="1" ht="26" x14ac:dyDescent="0.3">
      <c r="A103" s="381" t="s">
        <v>185</v>
      </c>
      <c r="B103" s="612" t="s">
        <v>235</v>
      </c>
      <c r="D103" s="349"/>
      <c r="E103" s="790"/>
      <c r="F103" s="449"/>
    </row>
    <row r="104" spans="1:6" s="345" customFormat="1" ht="20" x14ac:dyDescent="0.25">
      <c r="A104" s="381"/>
      <c r="B104" s="611" t="s">
        <v>302</v>
      </c>
      <c r="D104" s="349"/>
      <c r="E104" s="790"/>
      <c r="F104" s="453"/>
    </row>
    <row r="105" spans="1:6" s="345" customFormat="1" ht="37.5" x14ac:dyDescent="0.25">
      <c r="A105" s="381"/>
      <c r="B105" s="604" t="s">
        <v>293</v>
      </c>
      <c r="D105" s="349"/>
      <c r="E105" s="790"/>
      <c r="F105" s="453"/>
    </row>
    <row r="106" spans="1:6" s="345" customFormat="1" ht="25" x14ac:dyDescent="0.25">
      <c r="A106" s="381"/>
      <c r="B106" s="495" t="s">
        <v>315</v>
      </c>
      <c r="C106" s="345" t="s">
        <v>30</v>
      </c>
      <c r="D106" s="349">
        <v>2.8</v>
      </c>
      <c r="E106" s="755">
        <v>0</v>
      </c>
      <c r="F106" s="449">
        <f>+E106*D106</f>
        <v>0</v>
      </c>
    </row>
    <row r="107" spans="1:6" s="345" customFormat="1" x14ac:dyDescent="0.25">
      <c r="A107" s="381"/>
      <c r="B107" s="495"/>
      <c r="D107" s="349"/>
      <c r="E107" s="790"/>
      <c r="F107" s="449"/>
    </row>
    <row r="108" spans="1:6" s="345" customFormat="1" ht="13" x14ac:dyDescent="0.25">
      <c r="A108" s="381" t="s">
        <v>455</v>
      </c>
      <c r="B108" s="372" t="s">
        <v>456</v>
      </c>
      <c r="D108" s="349"/>
      <c r="E108" s="809"/>
      <c r="F108" s="349"/>
    </row>
    <row r="109" spans="1:6" s="345" customFormat="1" x14ac:dyDescent="0.25">
      <c r="A109" s="381"/>
      <c r="B109" s="348"/>
      <c r="D109" s="349"/>
      <c r="E109" s="809"/>
      <c r="F109" s="453"/>
    </row>
    <row r="110" spans="1:6" s="345" customFormat="1" ht="39" x14ac:dyDescent="0.3">
      <c r="A110" s="381" t="s">
        <v>116</v>
      </c>
      <c r="B110" s="602" t="s">
        <v>457</v>
      </c>
      <c r="D110" s="349"/>
      <c r="E110" s="809"/>
      <c r="F110" s="453"/>
    </row>
    <row r="111" spans="1:6" s="345" customFormat="1" ht="37.5" x14ac:dyDescent="0.25">
      <c r="A111" s="381"/>
      <c r="B111" s="492" t="s">
        <v>299</v>
      </c>
      <c r="D111" s="349"/>
      <c r="E111" s="809"/>
      <c r="F111" s="453"/>
    </row>
    <row r="112" spans="1:6" s="345" customFormat="1" ht="37.5" x14ac:dyDescent="0.25">
      <c r="A112" s="381"/>
      <c r="B112" s="492" t="s">
        <v>300</v>
      </c>
      <c r="D112" s="349"/>
      <c r="E112" s="809"/>
      <c r="F112" s="453"/>
    </row>
    <row r="113" spans="1:6" s="345" customFormat="1" ht="20" x14ac:dyDescent="0.25">
      <c r="A113" s="381"/>
      <c r="B113" s="611" t="s">
        <v>302</v>
      </c>
      <c r="D113" s="349"/>
      <c r="E113" s="809"/>
      <c r="F113" s="453"/>
    </row>
    <row r="114" spans="1:6" s="345" customFormat="1" ht="25" x14ac:dyDescent="0.25">
      <c r="A114" s="381"/>
      <c r="B114" s="495" t="s">
        <v>303</v>
      </c>
      <c r="C114" s="345" t="s">
        <v>30</v>
      </c>
      <c r="D114" s="349">
        <v>6.5</v>
      </c>
      <c r="E114" s="755">
        <v>0</v>
      </c>
      <c r="F114" s="552">
        <f>+E114*D114</f>
        <v>0</v>
      </c>
    </row>
    <row r="115" spans="1:6" s="345" customFormat="1" x14ac:dyDescent="0.25">
      <c r="A115" s="381"/>
      <c r="B115" s="495"/>
      <c r="D115" s="349"/>
      <c r="E115" s="790"/>
      <c r="F115" s="552"/>
    </row>
    <row r="116" spans="1:6" s="345" customFormat="1" ht="26" x14ac:dyDescent="0.3">
      <c r="A116" s="381" t="s">
        <v>117</v>
      </c>
      <c r="B116" s="602" t="s">
        <v>548</v>
      </c>
      <c r="D116" s="349"/>
      <c r="E116" s="809"/>
      <c r="F116" s="453"/>
    </row>
    <row r="117" spans="1:6" s="345" customFormat="1" ht="37.5" x14ac:dyDescent="0.25">
      <c r="A117" s="381"/>
      <c r="B117" s="492" t="s">
        <v>299</v>
      </c>
      <c r="D117" s="349"/>
      <c r="E117" s="809"/>
      <c r="F117" s="453"/>
    </row>
    <row r="118" spans="1:6" s="345" customFormat="1" ht="37.5" x14ac:dyDescent="0.25">
      <c r="A118" s="381"/>
      <c r="B118" s="492" t="s">
        <v>300</v>
      </c>
      <c r="D118" s="349"/>
      <c r="E118" s="809"/>
      <c r="F118" s="453"/>
    </row>
    <row r="119" spans="1:6" s="345" customFormat="1" x14ac:dyDescent="0.25">
      <c r="A119" s="381"/>
      <c r="B119" s="600" t="s">
        <v>549</v>
      </c>
      <c r="D119" s="349"/>
      <c r="E119" s="809"/>
      <c r="F119" s="453"/>
    </row>
    <row r="120" spans="1:6" s="345" customFormat="1" ht="37.5" x14ac:dyDescent="0.25">
      <c r="A120" s="381"/>
      <c r="B120" s="492" t="s">
        <v>299</v>
      </c>
      <c r="D120" s="349"/>
      <c r="E120" s="809"/>
      <c r="F120" s="453"/>
    </row>
    <row r="121" spans="1:6" s="345" customFormat="1" ht="25" x14ac:dyDescent="0.25">
      <c r="A121" s="381"/>
      <c r="B121" s="495" t="s">
        <v>303</v>
      </c>
      <c r="C121" s="345" t="s">
        <v>30</v>
      </c>
      <c r="D121" s="349">
        <v>5</v>
      </c>
      <c r="E121" s="755">
        <v>0</v>
      </c>
      <c r="F121" s="552">
        <f>+E121*D121</f>
        <v>0</v>
      </c>
    </row>
    <row r="122" spans="1:6" s="345" customFormat="1" x14ac:dyDescent="0.25">
      <c r="A122" s="381"/>
      <c r="B122" s="495"/>
      <c r="D122" s="349"/>
      <c r="E122" s="790"/>
      <c r="F122" s="552"/>
    </row>
    <row r="123" spans="1:6" s="345" customFormat="1" x14ac:dyDescent="0.25">
      <c r="A123" s="381"/>
      <c r="B123" s="495"/>
      <c r="D123" s="349"/>
      <c r="E123" s="790"/>
      <c r="F123" s="552"/>
    </row>
    <row r="124" spans="1:6" s="646" customFormat="1" ht="50" x14ac:dyDescent="0.25">
      <c r="A124" s="547" t="s">
        <v>26</v>
      </c>
      <c r="B124" s="645" t="s">
        <v>611</v>
      </c>
      <c r="C124" s="646" t="s">
        <v>33</v>
      </c>
      <c r="D124" s="579">
        <v>30</v>
      </c>
      <c r="E124" s="755">
        <v>0</v>
      </c>
      <c r="F124" s="749">
        <f>+E124*D124</f>
        <v>0</v>
      </c>
    </row>
    <row r="125" spans="1:6" s="646" customFormat="1" x14ac:dyDescent="0.25">
      <c r="A125" s="547"/>
      <c r="B125" s="645"/>
      <c r="D125" s="579"/>
      <c r="E125" s="829"/>
      <c r="F125" s="534"/>
    </row>
    <row r="126" spans="1:6" s="646" customFormat="1" x14ac:dyDescent="0.25">
      <c r="A126" s="547"/>
      <c r="B126" s="645"/>
      <c r="D126" s="579"/>
      <c r="E126" s="829"/>
      <c r="F126" s="534"/>
    </row>
    <row r="127" spans="1:6" s="646" customFormat="1" ht="37.5" x14ac:dyDescent="0.25">
      <c r="A127" s="547" t="s">
        <v>28</v>
      </c>
      <c r="B127" s="644" t="s">
        <v>612</v>
      </c>
      <c r="C127" s="646" t="s">
        <v>30</v>
      </c>
      <c r="D127" s="579">
        <v>15</v>
      </c>
      <c r="E127" s="755">
        <v>0</v>
      </c>
      <c r="F127" s="749">
        <f>+E127*D127</f>
        <v>0</v>
      </c>
    </row>
    <row r="128" spans="1:6" s="345" customFormat="1" x14ac:dyDescent="0.25">
      <c r="A128" s="381"/>
      <c r="B128" s="495"/>
      <c r="D128" s="349"/>
      <c r="E128" s="790"/>
      <c r="F128" s="449"/>
    </row>
    <row r="129" spans="1:6" s="345" customFormat="1" x14ac:dyDescent="0.25">
      <c r="A129" s="381"/>
      <c r="B129" s="495"/>
      <c r="D129" s="349"/>
      <c r="E129" s="790"/>
      <c r="F129" s="449"/>
    </row>
    <row r="130" spans="1:6" s="345" customFormat="1" ht="75" x14ac:dyDescent="0.25">
      <c r="A130" s="381" t="s">
        <v>29</v>
      </c>
      <c r="B130" s="348" t="s">
        <v>140</v>
      </c>
      <c r="D130" s="350"/>
      <c r="E130" s="790"/>
      <c r="F130" s="168"/>
    </row>
    <row r="131" spans="1:6" s="345" customFormat="1" ht="25" x14ac:dyDescent="0.25">
      <c r="A131" s="381"/>
      <c r="B131" s="348" t="s">
        <v>158</v>
      </c>
      <c r="C131" s="345" t="s">
        <v>66</v>
      </c>
      <c r="D131" s="350">
        <v>6</v>
      </c>
      <c r="E131" s="755">
        <v>0</v>
      </c>
      <c r="F131" s="449">
        <f>+E131*D131</f>
        <v>0</v>
      </c>
    </row>
    <row r="132" spans="1:6" s="345" customFormat="1" x14ac:dyDescent="0.25">
      <c r="A132" s="381"/>
      <c r="B132" s="348"/>
      <c r="D132" s="350"/>
      <c r="E132" s="809"/>
      <c r="F132" s="449"/>
    </row>
    <row r="133" spans="1:6" s="345" customFormat="1" x14ac:dyDescent="0.25">
      <c r="A133" s="381"/>
      <c r="B133" s="348"/>
      <c r="D133" s="350"/>
      <c r="E133" s="809"/>
      <c r="F133" s="449"/>
    </row>
    <row r="134" spans="1:6" s="345" customFormat="1" ht="50" x14ac:dyDescent="0.25">
      <c r="A134" s="381" t="s">
        <v>75</v>
      </c>
      <c r="B134" s="348" t="s">
        <v>320</v>
      </c>
      <c r="D134" s="350"/>
      <c r="E134" s="809"/>
      <c r="F134" s="449"/>
    </row>
    <row r="135" spans="1:6" s="345" customFormat="1" x14ac:dyDescent="0.25">
      <c r="A135" s="381"/>
      <c r="B135" s="348" t="s">
        <v>321</v>
      </c>
      <c r="C135" s="345" t="s">
        <v>30</v>
      </c>
      <c r="D135" s="350">
        <f>1.85*2+1.38*4</f>
        <v>9.2199999999999989</v>
      </c>
      <c r="E135" s="755">
        <v>0</v>
      </c>
      <c r="F135" s="449">
        <f>+E135*D135</f>
        <v>0</v>
      </c>
    </row>
    <row r="136" spans="1:6" s="345" customFormat="1" x14ac:dyDescent="0.25">
      <c r="A136" s="381"/>
      <c r="B136" s="348" t="s">
        <v>322</v>
      </c>
      <c r="C136" s="345" t="s">
        <v>66</v>
      </c>
      <c r="D136" s="350">
        <v>4</v>
      </c>
      <c r="E136" s="755">
        <v>0</v>
      </c>
      <c r="F136" s="449">
        <f>+E136*D136</f>
        <v>0</v>
      </c>
    </row>
    <row r="137" spans="1:6" s="345" customFormat="1" x14ac:dyDescent="0.25">
      <c r="A137" s="381"/>
      <c r="B137" s="348"/>
      <c r="D137" s="350"/>
      <c r="E137" s="809"/>
      <c r="F137" s="449"/>
    </row>
    <row r="138" spans="1:6" s="345" customFormat="1" x14ac:dyDescent="0.25">
      <c r="A138" s="381"/>
      <c r="B138" s="348"/>
      <c r="D138" s="350"/>
      <c r="E138" s="809"/>
      <c r="F138" s="449"/>
    </row>
    <row r="139" spans="1:6" s="345" customFormat="1" ht="37.5" x14ac:dyDescent="0.25">
      <c r="A139" s="381" t="s">
        <v>76</v>
      </c>
      <c r="B139" s="348" t="s">
        <v>584</v>
      </c>
      <c r="D139" s="350"/>
      <c r="E139" s="809"/>
      <c r="F139" s="449"/>
    </row>
    <row r="140" spans="1:6" s="345" customFormat="1" x14ac:dyDescent="0.25">
      <c r="A140" s="381"/>
      <c r="B140" s="348" t="s">
        <v>585</v>
      </c>
      <c r="C140" s="345" t="s">
        <v>66</v>
      </c>
      <c r="D140" s="350">
        <v>2</v>
      </c>
      <c r="E140" s="755">
        <v>0</v>
      </c>
      <c r="F140" s="449">
        <f t="shared" ref="F140:F142" si="0">+E140*D140</f>
        <v>0</v>
      </c>
    </row>
    <row r="141" spans="1:6" s="345" customFormat="1" x14ac:dyDescent="0.25">
      <c r="A141" s="381"/>
      <c r="B141" s="348" t="s">
        <v>586</v>
      </c>
      <c r="C141" s="345" t="s">
        <v>66</v>
      </c>
      <c r="D141" s="350">
        <v>1</v>
      </c>
      <c r="E141" s="755">
        <v>0</v>
      </c>
      <c r="F141" s="449">
        <f t="shared" si="0"/>
        <v>0</v>
      </c>
    </row>
    <row r="142" spans="1:6" s="345" customFormat="1" x14ac:dyDescent="0.25">
      <c r="A142" s="381"/>
      <c r="B142" s="348" t="s">
        <v>587</v>
      </c>
      <c r="C142" s="345" t="s">
        <v>66</v>
      </c>
      <c r="D142" s="350">
        <v>2</v>
      </c>
      <c r="E142" s="755">
        <v>0</v>
      </c>
      <c r="F142" s="449">
        <f t="shared" si="0"/>
        <v>0</v>
      </c>
    </row>
    <row r="143" spans="1:6" s="345" customFormat="1" x14ac:dyDescent="0.25">
      <c r="A143" s="381"/>
      <c r="B143" s="348"/>
      <c r="D143" s="350"/>
      <c r="E143" s="809"/>
      <c r="F143" s="449"/>
    </row>
    <row r="144" spans="1:6" s="345" customFormat="1" x14ac:dyDescent="0.25">
      <c r="A144" s="418"/>
      <c r="B144" s="375"/>
      <c r="C144" s="374"/>
      <c r="D144" s="376"/>
      <c r="E144" s="830"/>
      <c r="F144" s="376"/>
    </row>
    <row r="145" spans="1:6" s="77" customFormat="1" x14ac:dyDescent="0.25">
      <c r="A145" s="398"/>
      <c r="B145" s="591"/>
      <c r="C145" s="451"/>
      <c r="D145" s="166"/>
      <c r="E145" s="775"/>
      <c r="F145" s="166"/>
    </row>
    <row r="146" spans="1:6" s="77" customFormat="1" ht="13" thickBot="1" x14ac:dyDescent="0.3">
      <c r="A146" s="442"/>
      <c r="B146" s="577" t="s">
        <v>94</v>
      </c>
      <c r="C146" s="592"/>
      <c r="D146" s="167"/>
      <c r="E146" s="831"/>
      <c r="F146" s="472">
        <f>SUM(F1:F145)</f>
        <v>0</v>
      </c>
    </row>
    <row r="147" spans="1:6" s="77" customFormat="1" ht="13" thickTop="1" x14ac:dyDescent="0.25">
      <c r="A147" s="398"/>
      <c r="B147" s="590"/>
      <c r="C147" s="451"/>
      <c r="D147" s="166"/>
      <c r="E147" s="775"/>
      <c r="F147" s="166"/>
    </row>
    <row r="148" spans="1:6" s="77" customFormat="1" x14ac:dyDescent="0.25">
      <c r="A148" s="398"/>
      <c r="B148" s="590"/>
      <c r="C148" s="451"/>
      <c r="D148" s="166"/>
      <c r="E148" s="775"/>
      <c r="F148" s="166"/>
    </row>
    <row r="149" spans="1:6" s="77" customFormat="1" x14ac:dyDescent="0.25">
      <c r="A149" s="398"/>
      <c r="B149" s="590"/>
      <c r="C149" s="451"/>
      <c r="D149" s="166"/>
      <c r="E149" s="775"/>
      <c r="F149" s="166"/>
    </row>
    <row r="150" spans="1:6" s="77" customFormat="1" x14ac:dyDescent="0.25">
      <c r="A150" s="398"/>
      <c r="B150" s="590"/>
      <c r="C150" s="451"/>
      <c r="D150" s="166"/>
      <c r="E150" s="775"/>
      <c r="F150" s="166"/>
    </row>
  </sheetData>
  <sheetProtection algorithmName="SHA-512" hashValue="BYoM9WDGIEvJq01q3ra+iDHENELcMP17qExN123PaAF1ujWzXjIEj/SD+d60EBXf1U4f3rMrZCPLBoTTVW+0MQ==" saltValue="cGPtBWh9AH0I5NYKjT2VTQ==" spinCount="100000" sheet="1" objects="1" scenarios="1"/>
  <phoneticPr fontId="5" type="noConversion"/>
  <conditionalFormatting sqref="E21">
    <cfRule type="cellIs" dxfId="56" priority="18" operator="lessThanOrEqual">
      <formula>0</formula>
    </cfRule>
  </conditionalFormatting>
  <conditionalFormatting sqref="E29">
    <cfRule type="cellIs" dxfId="55" priority="17" operator="lessThanOrEqual">
      <formula>0</formula>
    </cfRule>
  </conditionalFormatting>
  <conditionalFormatting sqref="E35">
    <cfRule type="cellIs" dxfId="54" priority="16" operator="lessThanOrEqual">
      <formula>0</formula>
    </cfRule>
  </conditionalFormatting>
  <conditionalFormatting sqref="E43:E44">
    <cfRule type="cellIs" dxfId="53" priority="15" operator="lessThanOrEqual">
      <formula>0</formula>
    </cfRule>
  </conditionalFormatting>
  <conditionalFormatting sqref="E49">
    <cfRule type="cellIs" dxfId="52" priority="14" operator="lessThanOrEqual">
      <formula>0</formula>
    </cfRule>
  </conditionalFormatting>
  <conditionalFormatting sqref="E63">
    <cfRule type="cellIs" dxfId="51" priority="13" operator="lessThanOrEqual">
      <formula>0</formula>
    </cfRule>
  </conditionalFormatting>
  <conditionalFormatting sqref="E74">
    <cfRule type="cellIs" dxfId="50" priority="12" operator="lessThanOrEqual">
      <formula>0</formula>
    </cfRule>
  </conditionalFormatting>
  <conditionalFormatting sqref="E85">
    <cfRule type="cellIs" dxfId="49" priority="11" operator="lessThanOrEqual">
      <formula>0</formula>
    </cfRule>
  </conditionalFormatting>
  <conditionalFormatting sqref="E93">
    <cfRule type="cellIs" dxfId="48" priority="10" operator="lessThanOrEqual">
      <formula>0</formula>
    </cfRule>
  </conditionalFormatting>
  <conditionalFormatting sqref="E100">
    <cfRule type="cellIs" dxfId="47" priority="9" operator="lessThanOrEqual">
      <formula>0</formula>
    </cfRule>
  </conditionalFormatting>
  <conditionalFormatting sqref="E106">
    <cfRule type="cellIs" dxfId="46" priority="8" operator="lessThanOrEqual">
      <formula>0</formula>
    </cfRule>
  </conditionalFormatting>
  <conditionalFormatting sqref="E114">
    <cfRule type="cellIs" dxfId="45" priority="7" operator="lessThanOrEqual">
      <formula>0</formula>
    </cfRule>
  </conditionalFormatting>
  <conditionalFormatting sqref="E121">
    <cfRule type="cellIs" dxfId="44" priority="6" operator="lessThanOrEqual">
      <formula>0</formula>
    </cfRule>
  </conditionalFormatting>
  <conditionalFormatting sqref="E124">
    <cfRule type="cellIs" dxfId="43" priority="5" operator="lessThanOrEqual">
      <formula>0</formula>
    </cfRule>
  </conditionalFormatting>
  <conditionalFormatting sqref="E127">
    <cfRule type="cellIs" dxfId="42" priority="4" operator="lessThanOrEqual">
      <formula>0</formula>
    </cfRule>
  </conditionalFormatting>
  <conditionalFormatting sqref="E131">
    <cfRule type="cellIs" dxfId="41" priority="3" operator="lessThanOrEqual">
      <formula>0</formula>
    </cfRule>
  </conditionalFormatting>
  <conditionalFormatting sqref="E135:E136">
    <cfRule type="cellIs" dxfId="40" priority="2" operator="lessThanOrEqual">
      <formula>0</formula>
    </cfRule>
  </conditionalFormatting>
  <conditionalFormatting sqref="E140:E142">
    <cfRule type="cellIs" dxfId="39" priority="1" operator="lessThanOrEqual">
      <formula>0</formula>
    </cfRule>
  </conditionalFormatting>
  <printOptions horizontalCentered="1"/>
  <pageMargins left="0.98425196850393704" right="0.39370078740157483" top="0.98425196850393704" bottom="0.78740157480314965" header="0.51181102362204722" footer="0.51181102362204722"/>
  <pageSetup paperSize="9" orientation="portrait" r:id="rId1"/>
  <headerFooter alignWithMargins="0">
    <oddHeader>&amp;C&amp;6Vrtec Smlednik</oddHeader>
    <oddFooter>&amp;C&amp;A&amp;R&amp;P od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Z26"/>
  <sheetViews>
    <sheetView view="pageBreakPreview" zoomScaleNormal="100" zoomScaleSheetLayoutView="100" workbookViewId="0">
      <selection activeCell="D8" sqref="D8"/>
    </sheetView>
  </sheetViews>
  <sheetFormatPr defaultColWidth="9.08984375" defaultRowHeight="12.5" x14ac:dyDescent="0.25"/>
  <cols>
    <col min="1" max="1" width="3.453125" style="332" customWidth="1"/>
    <col min="2" max="2" width="37.453125" style="61" customWidth="1"/>
    <col min="3" max="3" width="5.453125" style="64" bestFit="1" customWidth="1"/>
    <col min="4" max="4" width="10.54296875" style="56" bestFit="1" customWidth="1"/>
    <col min="5" max="5" width="14.36328125" style="786" bestFit="1" customWidth="1"/>
    <col min="6" max="6" width="15.6328125" style="56" customWidth="1"/>
    <col min="7" max="16384" width="9.08984375" style="61"/>
  </cols>
  <sheetData>
    <row r="1" spans="1:104" s="69" customFormat="1" ht="13" x14ac:dyDescent="0.3">
      <c r="A1" s="145" t="s">
        <v>113</v>
      </c>
      <c r="C1" s="68"/>
      <c r="D1" s="89"/>
      <c r="E1" s="779"/>
      <c r="F1" s="89"/>
    </row>
    <row r="2" spans="1:104" s="98" customFormat="1" x14ac:dyDescent="0.25">
      <c r="A2" s="111"/>
      <c r="D2" s="99"/>
      <c r="E2" s="832"/>
      <c r="F2" s="99"/>
    </row>
    <row r="3" spans="1:104" s="7" customFormat="1" ht="13" thickBot="1" x14ac:dyDescent="0.3">
      <c r="A3" s="334"/>
      <c r="B3" s="294"/>
      <c r="C3" s="273"/>
      <c r="D3" s="274"/>
      <c r="E3" s="778"/>
      <c r="F3" s="274"/>
    </row>
    <row r="4" spans="1:104" s="105" customFormat="1" ht="13" x14ac:dyDescent="0.3">
      <c r="A4" s="330"/>
      <c r="B4" s="300" t="s">
        <v>48</v>
      </c>
      <c r="C4" s="301" t="s">
        <v>44</v>
      </c>
      <c r="D4" s="302" t="s">
        <v>45</v>
      </c>
      <c r="E4" s="760" t="s">
        <v>46</v>
      </c>
      <c r="F4" s="302" t="s">
        <v>47</v>
      </c>
    </row>
    <row r="5" spans="1:104" s="7" customFormat="1" ht="13" x14ac:dyDescent="0.25">
      <c r="A5" s="524"/>
      <c r="B5" s="740"/>
      <c r="C5" s="26"/>
      <c r="D5" s="525"/>
      <c r="E5" s="795"/>
      <c r="F5" s="525"/>
    </row>
    <row r="6" spans="1:104" s="7" customFormat="1" ht="39" x14ac:dyDescent="0.25">
      <c r="A6" s="524"/>
      <c r="B6" s="741" t="s">
        <v>588</v>
      </c>
      <c r="C6" s="26"/>
      <c r="D6" s="525"/>
      <c r="E6" s="795"/>
      <c r="F6" s="525"/>
    </row>
    <row r="7" spans="1:104" x14ac:dyDescent="0.25">
      <c r="A7" s="146"/>
      <c r="B7" s="139"/>
    </row>
    <row r="8" spans="1:104" s="62" customFormat="1" ht="25" x14ac:dyDescent="0.25">
      <c r="A8" s="146" t="s">
        <v>65</v>
      </c>
      <c r="B8" s="320" t="s">
        <v>3</v>
      </c>
      <c r="C8" s="59"/>
      <c r="D8" s="56"/>
      <c r="E8" s="786"/>
      <c r="F8" s="56"/>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row>
    <row r="9" spans="1:104" s="62" customFormat="1" ht="25" x14ac:dyDescent="0.25">
      <c r="A9" s="146"/>
      <c r="B9" s="320" t="s">
        <v>1</v>
      </c>
      <c r="C9" s="59"/>
      <c r="D9" s="56"/>
      <c r="E9" s="786"/>
      <c r="F9" s="56"/>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row>
    <row r="10" spans="1:104" s="62" customFormat="1" ht="25" x14ac:dyDescent="0.25">
      <c r="A10" s="146"/>
      <c r="B10" s="320" t="s">
        <v>2</v>
      </c>
      <c r="C10" s="64"/>
      <c r="D10" s="394"/>
      <c r="E10" s="833"/>
      <c r="F10" s="56"/>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row>
    <row r="11" spans="1:104" ht="25" x14ac:dyDescent="0.25">
      <c r="B11" s="320" t="s">
        <v>122</v>
      </c>
    </row>
    <row r="12" spans="1:104" s="62" customFormat="1" x14ac:dyDescent="0.25">
      <c r="A12" s="146"/>
      <c r="B12" s="320" t="s">
        <v>139</v>
      </c>
      <c r="E12" s="834"/>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row>
    <row r="13" spans="1:104" s="62" customFormat="1" x14ac:dyDescent="0.25">
      <c r="A13" s="146"/>
      <c r="B13" s="58"/>
      <c r="C13" s="64"/>
      <c r="D13" s="85"/>
      <c r="E13" s="833"/>
      <c r="F13" s="56"/>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row>
    <row r="14" spans="1:104" s="62" customFormat="1" x14ac:dyDescent="0.25">
      <c r="A14" s="398" t="s">
        <v>116</v>
      </c>
      <c r="B14" s="58" t="s">
        <v>323</v>
      </c>
      <c r="C14" s="64" t="s">
        <v>30</v>
      </c>
      <c r="D14" s="85">
        <f>513-35</f>
        <v>478</v>
      </c>
      <c r="E14" s="755">
        <v>0</v>
      </c>
      <c r="F14" s="56">
        <f t="shared" ref="F14:F15" si="0">+E14*D14</f>
        <v>0</v>
      </c>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row>
    <row r="15" spans="1:104" s="62" customFormat="1" x14ac:dyDescent="0.25">
      <c r="A15" s="398" t="s">
        <v>117</v>
      </c>
      <c r="B15" s="58" t="s">
        <v>324</v>
      </c>
      <c r="C15" s="64" t="s">
        <v>30</v>
      </c>
      <c r="D15" s="85">
        <v>40</v>
      </c>
      <c r="E15" s="755">
        <v>0</v>
      </c>
      <c r="F15" s="56">
        <f t="shared" si="0"/>
        <v>0</v>
      </c>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row>
    <row r="16" spans="1:104" s="7" customFormat="1" x14ac:dyDescent="0.25">
      <c r="A16" s="342"/>
      <c r="B16" s="389"/>
      <c r="C16" s="26"/>
      <c r="D16" s="56"/>
      <c r="E16" s="780"/>
      <c r="F16" s="56"/>
    </row>
    <row r="17" spans="1:6" s="41" customFormat="1" ht="25" x14ac:dyDescent="0.25">
      <c r="A17" s="499" t="s">
        <v>26</v>
      </c>
      <c r="B17" s="444" t="s">
        <v>325</v>
      </c>
      <c r="C17" s="500" t="s">
        <v>30</v>
      </c>
      <c r="D17" s="501">
        <v>220</v>
      </c>
      <c r="E17" s="755">
        <v>0</v>
      </c>
      <c r="F17" s="501">
        <f>+E17*D17</f>
        <v>0</v>
      </c>
    </row>
    <row r="18" spans="1:6" s="345" customFormat="1" x14ac:dyDescent="0.25">
      <c r="A18" s="364"/>
      <c r="B18" s="320"/>
      <c r="D18" s="349"/>
      <c r="E18" s="809"/>
      <c r="F18" s="349"/>
    </row>
    <row r="19" spans="1:6" s="73" customFormat="1" x14ac:dyDescent="0.25">
      <c r="A19" s="331"/>
      <c r="B19" s="70"/>
      <c r="C19" s="71"/>
      <c r="D19" s="72"/>
      <c r="E19" s="791"/>
      <c r="F19" s="72"/>
    </row>
    <row r="20" spans="1:6" x14ac:dyDescent="0.25">
      <c r="B20" s="74"/>
    </row>
    <row r="21" spans="1:6" ht="13" thickBot="1" x14ac:dyDescent="0.3">
      <c r="A21" s="333"/>
      <c r="B21" s="140" t="s">
        <v>72</v>
      </c>
      <c r="C21" s="75"/>
      <c r="D21" s="76"/>
      <c r="E21" s="792"/>
      <c r="F21" s="110">
        <f>SUM(F1:F20)</f>
        <v>0</v>
      </c>
    </row>
    <row r="22" spans="1:6" ht="13" thickTop="1" x14ac:dyDescent="0.25">
      <c r="B22" s="77"/>
    </row>
    <row r="23" spans="1:6" x14ac:dyDescent="0.25">
      <c r="B23" s="77"/>
      <c r="C23" s="78"/>
      <c r="D23" s="67"/>
      <c r="E23" s="793"/>
      <c r="F23" s="67"/>
    </row>
    <row r="25" spans="1:6" x14ac:dyDescent="0.25">
      <c r="B25" s="447"/>
      <c r="C25" s="450"/>
      <c r="D25" s="449"/>
    </row>
    <row r="26" spans="1:6" x14ac:dyDescent="0.25">
      <c r="B26" s="447"/>
      <c r="C26" s="450"/>
      <c r="D26" s="449"/>
    </row>
  </sheetData>
  <sheetProtection algorithmName="SHA-512" hashValue="CMg5Eq5pxiLvIppOVJ1cZH2fVG5K3PyQcsryGP4eYG+5WSHNMGDLmJrsyQzKXCBoPSIHiXFUnXlzG2f76HtssA==" saltValue="HESNi9wY7JKOAdgBP8bUrw==" spinCount="100000" sheet="1" objects="1" scenarios="1"/>
  <phoneticPr fontId="5" type="noConversion"/>
  <conditionalFormatting sqref="E14:E15">
    <cfRule type="cellIs" dxfId="38" priority="2" operator="lessThanOrEqual">
      <formula>0</formula>
    </cfRule>
  </conditionalFormatting>
  <conditionalFormatting sqref="E17">
    <cfRule type="cellIs" dxfId="37" priority="1" operator="lessThanOrEqual">
      <formula>0</formula>
    </cfRule>
  </conditionalFormatting>
  <printOptions horizontalCentered="1"/>
  <pageMargins left="0.98425196850393704" right="0.39370078740157483" top="0.98425196850393704" bottom="0.78740157480314965" header="0.51181102362204722" footer="0.51181102362204722"/>
  <pageSetup paperSize="9" orientation="portrait" horizontalDpi="180" verticalDpi="180" r:id="rId1"/>
  <headerFooter alignWithMargins="0">
    <oddHeader>&amp;C&amp;6Vrtec Smlednik</oddHeader>
    <oddFooter>&amp;C&amp;A&amp;R&amp;P od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F133"/>
  <sheetViews>
    <sheetView view="pageBreakPreview" zoomScaleNormal="100" zoomScaleSheetLayoutView="100" workbookViewId="0">
      <selection activeCell="F8" sqref="F8"/>
    </sheetView>
  </sheetViews>
  <sheetFormatPr defaultColWidth="9.08984375" defaultRowHeight="12.5" x14ac:dyDescent="0.25"/>
  <cols>
    <col min="1" max="1" width="4" style="146" customWidth="1"/>
    <col min="2" max="2" width="38.54296875" style="398" bestFit="1" customWidth="1"/>
    <col min="3" max="3" width="5.453125" style="107" bestFit="1" customWidth="1"/>
    <col min="4" max="4" width="10.54296875" style="101" bestFit="1" customWidth="1"/>
    <col min="5" max="5" width="14.36328125" style="794" bestFit="1" customWidth="1"/>
    <col min="6" max="6" width="15.54296875" style="101" customWidth="1"/>
    <col min="7" max="16384" width="9.08984375" style="103"/>
  </cols>
  <sheetData>
    <row r="1" spans="1:9" ht="13" x14ac:dyDescent="0.25">
      <c r="A1" s="145" t="s">
        <v>114</v>
      </c>
      <c r="B1" s="145" t="s">
        <v>40</v>
      </c>
    </row>
    <row r="2" spans="1:9" s="118" customFormat="1" ht="13" x14ac:dyDescent="0.3">
      <c r="A2" s="146"/>
      <c r="B2" s="145"/>
      <c r="C2" s="132"/>
      <c r="D2" s="117"/>
      <c r="E2" s="759"/>
      <c r="F2" s="117"/>
    </row>
    <row r="3" spans="1:9" s="272" customFormat="1" ht="13" thickBot="1" x14ac:dyDescent="0.3">
      <c r="A3" s="334"/>
      <c r="B3" s="443"/>
      <c r="C3" s="328"/>
      <c r="D3" s="329"/>
      <c r="E3" s="814"/>
      <c r="F3" s="329"/>
    </row>
    <row r="4" spans="1:9" s="105" customFormat="1" ht="13" x14ac:dyDescent="0.3">
      <c r="A4" s="299"/>
      <c r="B4" s="300" t="s">
        <v>48</v>
      </c>
      <c r="C4" s="301" t="s">
        <v>44</v>
      </c>
      <c r="D4" s="302" t="s">
        <v>45</v>
      </c>
      <c r="E4" s="760" t="s">
        <v>46</v>
      </c>
      <c r="F4" s="302" t="s">
        <v>47</v>
      </c>
    </row>
    <row r="5" spans="1:9" s="105" customFormat="1" ht="13" x14ac:dyDescent="0.3">
      <c r="A5" s="742"/>
      <c r="B5" s="743"/>
      <c r="C5" s="744"/>
      <c r="D5" s="745"/>
      <c r="E5" s="835"/>
      <c r="F5" s="745"/>
    </row>
    <row r="6" spans="1:9" s="7" customFormat="1" ht="39" x14ac:dyDescent="0.25">
      <c r="A6" s="524"/>
      <c r="B6" s="741" t="s">
        <v>588</v>
      </c>
      <c r="C6" s="26"/>
      <c r="D6" s="525"/>
      <c r="E6" s="795"/>
      <c r="F6" s="525"/>
    </row>
    <row r="7" spans="1:9" s="340" customFormat="1" ht="13" x14ac:dyDescent="0.25">
      <c r="A7" s="111"/>
      <c r="B7" s="313"/>
      <c r="C7" s="103"/>
      <c r="D7" s="121"/>
      <c r="E7" s="788"/>
      <c r="F7" s="121"/>
    </row>
    <row r="8" spans="1:9" ht="87.5" x14ac:dyDescent="0.25">
      <c r="A8" s="398" t="s">
        <v>65</v>
      </c>
      <c r="B8" s="474" t="s">
        <v>196</v>
      </c>
      <c r="C8" s="103"/>
      <c r="D8" s="445"/>
      <c r="E8" s="806"/>
      <c r="F8" s="166"/>
      <c r="G8" s="121"/>
      <c r="H8" s="121"/>
      <c r="I8" s="121"/>
    </row>
    <row r="9" spans="1:9" x14ac:dyDescent="0.25">
      <c r="A9" s="398"/>
      <c r="B9" s="474"/>
      <c r="C9" s="103"/>
      <c r="D9" s="445"/>
      <c r="E9" s="806"/>
      <c r="F9" s="166"/>
      <c r="G9" s="121"/>
      <c r="H9" s="121"/>
      <c r="I9" s="121"/>
    </row>
    <row r="10" spans="1:9" ht="50" x14ac:dyDescent="0.25">
      <c r="B10" s="735" t="s">
        <v>568</v>
      </c>
      <c r="C10" s="103"/>
      <c r="D10" s="445"/>
      <c r="E10" s="806"/>
      <c r="F10" s="166"/>
      <c r="G10" s="121"/>
      <c r="H10" s="121"/>
      <c r="I10" s="121"/>
    </row>
    <row r="11" spans="1:9" ht="25" x14ac:dyDescent="0.25">
      <c r="B11" s="736" t="s">
        <v>569</v>
      </c>
      <c r="C11" s="103"/>
      <c r="D11" s="445"/>
      <c r="E11" s="806"/>
      <c r="F11" s="166"/>
      <c r="G11" s="121"/>
      <c r="H11" s="121"/>
      <c r="I11" s="121"/>
    </row>
    <row r="12" spans="1:9" ht="37.5" x14ac:dyDescent="0.25">
      <c r="B12" s="736" t="s">
        <v>570</v>
      </c>
      <c r="C12" s="103"/>
      <c r="D12" s="445"/>
      <c r="E12" s="806"/>
      <c r="F12" s="166"/>
      <c r="G12" s="121"/>
      <c r="H12" s="121"/>
      <c r="I12" s="121"/>
    </row>
    <row r="13" spans="1:9" ht="37.5" x14ac:dyDescent="0.25">
      <c r="B13" s="736" t="s">
        <v>571</v>
      </c>
      <c r="C13" s="103"/>
      <c r="D13" s="445"/>
      <c r="E13" s="806"/>
      <c r="F13" s="166"/>
      <c r="G13" s="121"/>
      <c r="H13" s="121"/>
      <c r="I13" s="121"/>
    </row>
    <row r="14" spans="1:9" ht="37.5" x14ac:dyDescent="0.25">
      <c r="B14" s="737" t="s">
        <v>572</v>
      </c>
      <c r="C14" s="103"/>
      <c r="D14" s="445"/>
      <c r="E14" s="806"/>
      <c r="F14" s="166"/>
      <c r="G14" s="121"/>
      <c r="H14" s="121"/>
      <c r="I14" s="121"/>
    </row>
    <row r="15" spans="1:9" x14ac:dyDescent="0.25">
      <c r="B15" s="474"/>
      <c r="C15" s="103"/>
      <c r="D15" s="445"/>
      <c r="E15" s="806"/>
      <c r="F15" s="166"/>
      <c r="G15" s="121"/>
      <c r="H15" s="121"/>
      <c r="I15" s="121"/>
    </row>
    <row r="16" spans="1:9" ht="13" x14ac:dyDescent="0.25">
      <c r="A16" s="398" t="s">
        <v>150</v>
      </c>
      <c r="B16" s="475" t="s">
        <v>104</v>
      </c>
      <c r="C16" s="103"/>
      <c r="D16" s="446"/>
      <c r="E16" s="806"/>
      <c r="F16" s="166"/>
      <c r="G16" s="121"/>
      <c r="H16" s="121"/>
      <c r="I16" s="121"/>
    </row>
    <row r="17" spans="1:110" ht="13" x14ac:dyDescent="0.25">
      <c r="B17" s="476"/>
      <c r="C17" s="103"/>
      <c r="D17" s="593"/>
      <c r="E17" s="806"/>
      <c r="F17" s="166"/>
      <c r="G17" s="121"/>
      <c r="H17" s="121"/>
      <c r="I17" s="121"/>
    </row>
    <row r="18" spans="1:110" s="106" customFormat="1" ht="13" x14ac:dyDescent="0.25">
      <c r="A18" s="382" t="s">
        <v>116</v>
      </c>
      <c r="B18" s="496" t="s">
        <v>333</v>
      </c>
      <c r="C18" s="109"/>
      <c r="D18" s="593"/>
      <c r="E18" s="798"/>
      <c r="F18" s="310"/>
      <c r="G18" s="105"/>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c r="DD18" s="103"/>
      <c r="DE18" s="103"/>
      <c r="DF18" s="103"/>
    </row>
    <row r="19" spans="1:110" s="106" customFormat="1" ht="37.5" x14ac:dyDescent="0.25">
      <c r="A19" s="382"/>
      <c r="B19" s="494" t="s">
        <v>332</v>
      </c>
      <c r="C19" s="109"/>
      <c r="D19" s="593"/>
      <c r="E19" s="798"/>
      <c r="F19" s="310"/>
      <c r="G19" s="105"/>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103"/>
      <c r="DE19" s="103"/>
      <c r="DF19" s="103"/>
    </row>
    <row r="20" spans="1:110" s="106" customFormat="1" ht="37.5" x14ac:dyDescent="0.25">
      <c r="A20" s="382"/>
      <c r="B20" s="493" t="s">
        <v>193</v>
      </c>
      <c r="C20" s="109"/>
      <c r="D20" s="310"/>
      <c r="E20" s="798"/>
      <c r="F20" s="310"/>
      <c r="G20" s="105"/>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c r="DB20" s="103"/>
      <c r="DC20" s="103"/>
      <c r="DD20" s="103"/>
      <c r="DE20" s="103"/>
      <c r="DF20" s="103"/>
    </row>
    <row r="21" spans="1:110" s="106" customFormat="1" x14ac:dyDescent="0.25">
      <c r="A21" s="382"/>
      <c r="B21" s="479" t="s">
        <v>121</v>
      </c>
      <c r="C21" s="383" t="s">
        <v>30</v>
      </c>
      <c r="D21" s="310">
        <v>18.5</v>
      </c>
      <c r="E21" s="755">
        <v>0</v>
      </c>
      <c r="F21" s="310">
        <f>+E21*D21</f>
        <v>0</v>
      </c>
      <c r="G21" s="105"/>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c r="DD21" s="103"/>
      <c r="DE21" s="103"/>
      <c r="DF21" s="103"/>
    </row>
    <row r="22" spans="1:110" s="106" customFormat="1" ht="13" x14ac:dyDescent="0.25">
      <c r="A22" s="382"/>
      <c r="B22" s="498"/>
      <c r="C22" s="109"/>
      <c r="D22" s="446"/>
      <c r="E22" s="836"/>
      <c r="F22" s="453"/>
      <c r="G22" s="419"/>
      <c r="H22" s="121"/>
      <c r="I22" s="121"/>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c r="CV22" s="103"/>
      <c r="CW22" s="103"/>
      <c r="CX22" s="103"/>
      <c r="CY22" s="103"/>
      <c r="CZ22" s="103"/>
      <c r="DA22" s="103"/>
      <c r="DB22" s="103"/>
      <c r="DC22" s="103"/>
      <c r="DD22" s="103"/>
      <c r="DE22" s="103"/>
      <c r="DF22" s="103"/>
    </row>
    <row r="23" spans="1:110" s="106" customFormat="1" ht="13" x14ac:dyDescent="0.25">
      <c r="A23" s="382" t="s">
        <v>117</v>
      </c>
      <c r="B23" s="496" t="s">
        <v>334</v>
      </c>
      <c r="C23" s="109"/>
      <c r="D23" s="593"/>
      <c r="E23" s="798"/>
      <c r="F23" s="310"/>
      <c r="G23" s="105"/>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c r="CV23" s="103"/>
      <c r="CW23" s="103"/>
      <c r="CX23" s="103"/>
      <c r="CY23" s="103"/>
      <c r="CZ23" s="103"/>
      <c r="DA23" s="103"/>
      <c r="DB23" s="103"/>
      <c r="DC23" s="103"/>
      <c r="DD23" s="103"/>
      <c r="DE23" s="103"/>
      <c r="DF23" s="103"/>
    </row>
    <row r="24" spans="1:110" s="106" customFormat="1" ht="37.5" x14ac:dyDescent="0.25">
      <c r="A24" s="382"/>
      <c r="B24" s="494" t="s">
        <v>335</v>
      </c>
      <c r="C24" s="109"/>
      <c r="D24" s="593"/>
      <c r="E24" s="798"/>
      <c r="F24" s="310"/>
      <c r="G24" s="105"/>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c r="CV24" s="103"/>
      <c r="CW24" s="103"/>
      <c r="CX24" s="103"/>
      <c r="CY24" s="103"/>
      <c r="CZ24" s="103"/>
      <c r="DA24" s="103"/>
      <c r="DB24" s="103"/>
      <c r="DC24" s="103"/>
      <c r="DD24" s="103"/>
      <c r="DE24" s="103"/>
      <c r="DF24" s="103"/>
    </row>
    <row r="25" spans="1:110" s="106" customFormat="1" ht="37.5" x14ac:dyDescent="0.25">
      <c r="A25" s="382"/>
      <c r="B25" s="493" t="s">
        <v>193</v>
      </c>
      <c r="C25" s="109"/>
      <c r="D25" s="310"/>
      <c r="E25" s="798"/>
      <c r="F25" s="310"/>
      <c r="G25" s="105"/>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c r="CV25" s="103"/>
      <c r="CW25" s="103"/>
      <c r="CX25" s="103"/>
      <c r="CY25" s="103"/>
      <c r="CZ25" s="103"/>
      <c r="DA25" s="103"/>
      <c r="DB25" s="103"/>
      <c r="DC25" s="103"/>
      <c r="DD25" s="103"/>
      <c r="DE25" s="103"/>
      <c r="DF25" s="103"/>
    </row>
    <row r="26" spans="1:110" s="106" customFormat="1" x14ac:dyDescent="0.25">
      <c r="A26" s="382"/>
      <c r="B26" s="479" t="s">
        <v>121</v>
      </c>
      <c r="C26" s="383" t="s">
        <v>30</v>
      </c>
      <c r="D26" s="310">
        <v>4.7</v>
      </c>
      <c r="E26" s="755">
        <v>0</v>
      </c>
      <c r="F26" s="310">
        <f t="shared" ref="F26" si="0">+E26*D26</f>
        <v>0</v>
      </c>
      <c r="G26" s="105"/>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c r="CV26" s="103"/>
      <c r="CW26" s="103"/>
      <c r="CX26" s="103"/>
      <c r="CY26" s="103"/>
      <c r="CZ26" s="103"/>
      <c r="DA26" s="103"/>
      <c r="DB26" s="103"/>
      <c r="DC26" s="103"/>
      <c r="DD26" s="103"/>
      <c r="DE26" s="103"/>
      <c r="DF26" s="103"/>
    </row>
    <row r="27" spans="1:110" s="106" customFormat="1" ht="13" x14ac:dyDescent="0.25">
      <c r="A27" s="382"/>
      <c r="B27" s="498"/>
      <c r="C27" s="109"/>
      <c r="D27" s="446"/>
      <c r="E27" s="836"/>
      <c r="F27" s="453"/>
      <c r="G27" s="419"/>
      <c r="H27" s="121"/>
      <c r="I27" s="121"/>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c r="DB27" s="103"/>
      <c r="DC27" s="103"/>
      <c r="DD27" s="103"/>
      <c r="DE27" s="103"/>
      <c r="DF27" s="103"/>
    </row>
    <row r="28" spans="1:110" ht="13" x14ac:dyDescent="0.25">
      <c r="A28" s="398" t="s">
        <v>151</v>
      </c>
      <c r="B28" s="553" t="s">
        <v>105</v>
      </c>
      <c r="C28" s="103"/>
      <c r="D28" s="445"/>
      <c r="E28" s="806"/>
      <c r="F28" s="166"/>
      <c r="G28" s="121"/>
      <c r="H28" s="121"/>
      <c r="I28" s="121"/>
    </row>
    <row r="29" spans="1:110" x14ac:dyDescent="0.25">
      <c r="B29" s="456"/>
      <c r="C29" s="103"/>
      <c r="D29" s="445"/>
      <c r="E29" s="806"/>
      <c r="F29" s="166"/>
      <c r="G29" s="121"/>
      <c r="H29" s="121"/>
      <c r="I29" s="121"/>
    </row>
    <row r="30" spans="1:110" ht="37.5" x14ac:dyDescent="0.25">
      <c r="A30" s="398"/>
      <c r="B30" s="480" t="s">
        <v>161</v>
      </c>
      <c r="D30" s="168"/>
      <c r="E30" s="775"/>
      <c r="F30" s="166"/>
      <c r="G30" s="121"/>
      <c r="H30" s="121"/>
      <c r="I30" s="121"/>
    </row>
    <row r="31" spans="1:110" ht="20" x14ac:dyDescent="0.25">
      <c r="B31" s="551" t="s">
        <v>192</v>
      </c>
      <c r="D31" s="166"/>
      <c r="E31" s="775"/>
      <c r="F31" s="166"/>
    </row>
    <row r="32" spans="1:110" ht="50" x14ac:dyDescent="0.25">
      <c r="B32" s="478" t="s">
        <v>145</v>
      </c>
      <c r="D32" s="166"/>
      <c r="E32" s="775"/>
      <c r="F32" s="166"/>
    </row>
    <row r="33" spans="1:9" ht="25" x14ac:dyDescent="0.25">
      <c r="B33" s="478" t="s">
        <v>160</v>
      </c>
      <c r="D33" s="166"/>
      <c r="E33" s="775"/>
      <c r="F33" s="166"/>
    </row>
    <row r="34" spans="1:9" x14ac:dyDescent="0.25">
      <c r="B34" s="479" t="s">
        <v>121</v>
      </c>
      <c r="C34" s="451" t="s">
        <v>30</v>
      </c>
      <c r="D34" s="166">
        <f>35.8+6</f>
        <v>41.8</v>
      </c>
      <c r="E34" s="755">
        <v>0</v>
      </c>
      <c r="F34" s="449">
        <f>+E34*D34</f>
        <v>0</v>
      </c>
    </row>
    <row r="35" spans="1:9" x14ac:dyDescent="0.25">
      <c r="B35" s="479"/>
      <c r="C35" s="451"/>
      <c r="D35" s="166"/>
      <c r="E35" s="775"/>
      <c r="F35" s="449"/>
    </row>
    <row r="36" spans="1:9" x14ac:dyDescent="0.25">
      <c r="B36" s="479"/>
      <c r="C36" s="451"/>
      <c r="D36" s="166"/>
      <c r="E36" s="775"/>
      <c r="F36" s="449"/>
    </row>
    <row r="37" spans="1:9" s="7" customFormat="1" ht="125" x14ac:dyDescent="0.25">
      <c r="A37" s="531" t="s">
        <v>28</v>
      </c>
      <c r="B37" s="444" t="s">
        <v>573</v>
      </c>
      <c r="C37" s="26" t="s">
        <v>30</v>
      </c>
      <c r="D37" s="47">
        <v>20</v>
      </c>
      <c r="E37" s="755">
        <v>0</v>
      </c>
      <c r="F37" s="738">
        <f>+D37*E37</f>
        <v>0</v>
      </c>
    </row>
    <row r="38" spans="1:9" s="120" customFormat="1" x14ac:dyDescent="0.25">
      <c r="A38" s="149"/>
      <c r="B38" s="481"/>
      <c r="C38" s="133"/>
      <c r="D38" s="473"/>
      <c r="E38" s="837"/>
      <c r="F38" s="473"/>
      <c r="G38" s="420"/>
      <c r="H38" s="420"/>
      <c r="I38" s="420"/>
    </row>
    <row r="39" spans="1:9" x14ac:dyDescent="0.25">
      <c r="B39" s="325"/>
      <c r="D39" s="168"/>
      <c r="E39" s="775"/>
      <c r="F39" s="166"/>
      <c r="G39" s="121"/>
      <c r="H39" s="121"/>
      <c r="I39" s="121"/>
    </row>
    <row r="40" spans="1:9" ht="13" thickBot="1" x14ac:dyDescent="0.3">
      <c r="A40" s="150"/>
      <c r="B40" s="482" t="s">
        <v>41</v>
      </c>
      <c r="C40" s="134"/>
      <c r="D40" s="167"/>
      <c r="E40" s="831"/>
      <c r="F40" s="472">
        <f>SUM(F2:F39)</f>
        <v>0</v>
      </c>
      <c r="G40" s="121"/>
      <c r="H40" s="121"/>
      <c r="I40" s="121"/>
    </row>
    <row r="41" spans="1:9" ht="13" thickTop="1" x14ac:dyDescent="0.25">
      <c r="B41" s="479"/>
      <c r="D41" s="168"/>
      <c r="E41" s="775"/>
      <c r="F41" s="166"/>
      <c r="G41" s="121"/>
      <c r="H41" s="121"/>
      <c r="I41" s="121"/>
    </row>
    <row r="42" spans="1:9" s="120" customFormat="1" x14ac:dyDescent="0.25">
      <c r="A42" s="151"/>
      <c r="B42" s="483"/>
      <c r="C42" s="138"/>
      <c r="D42" s="168"/>
      <c r="E42" s="823"/>
      <c r="F42" s="168"/>
      <c r="G42" s="420"/>
      <c r="H42" s="420"/>
      <c r="I42" s="420"/>
    </row>
    <row r="43" spans="1:9" x14ac:dyDescent="0.25">
      <c r="B43" s="479"/>
      <c r="D43" s="166"/>
      <c r="E43" s="775"/>
      <c r="F43" s="166"/>
    </row>
    <row r="44" spans="1:9" x14ac:dyDescent="0.25">
      <c r="B44" s="103"/>
      <c r="C44"/>
      <c r="D44" s="166"/>
      <c r="E44" s="775"/>
      <c r="F44" s="166"/>
    </row>
    <row r="45" spans="1:9" x14ac:dyDescent="0.25">
      <c r="B45" s="103"/>
      <c r="C45"/>
      <c r="D45" s="166"/>
      <c r="E45" s="775"/>
      <c r="F45" s="166"/>
    </row>
    <row r="46" spans="1:9" x14ac:dyDescent="0.25">
      <c r="B46" s="103"/>
      <c r="C46"/>
      <c r="D46" s="166"/>
      <c r="E46" s="775"/>
      <c r="F46" s="166"/>
    </row>
    <row r="47" spans="1:9" x14ac:dyDescent="0.25">
      <c r="B47" s="103"/>
      <c r="C47"/>
      <c r="D47" s="166"/>
      <c r="E47" s="775"/>
      <c r="F47" s="166"/>
    </row>
    <row r="48" spans="1:9" x14ac:dyDescent="0.25">
      <c r="B48" s="103"/>
      <c r="C48"/>
      <c r="D48" s="166"/>
      <c r="E48" s="775"/>
      <c r="F48" s="166"/>
    </row>
    <row r="49" spans="2:6" x14ac:dyDescent="0.25">
      <c r="B49" s="479"/>
      <c r="D49" s="166"/>
      <c r="E49" s="775"/>
      <c r="F49" s="166"/>
    </row>
    <row r="50" spans="2:6" x14ac:dyDescent="0.25">
      <c r="B50" s="479"/>
      <c r="D50" s="166"/>
      <c r="E50" s="775"/>
      <c r="F50" s="166"/>
    </row>
    <row r="51" spans="2:6" x14ac:dyDescent="0.25">
      <c r="B51" s="479"/>
      <c r="D51" s="166"/>
      <c r="E51" s="775"/>
      <c r="F51" s="166"/>
    </row>
    <row r="52" spans="2:6" x14ac:dyDescent="0.25">
      <c r="B52" s="479"/>
      <c r="D52" s="166"/>
      <c r="E52" s="775"/>
      <c r="F52" s="166"/>
    </row>
    <row r="53" spans="2:6" x14ac:dyDescent="0.25">
      <c r="B53" s="479"/>
      <c r="D53" s="166"/>
      <c r="E53" s="775"/>
      <c r="F53" s="166"/>
    </row>
    <row r="54" spans="2:6" x14ac:dyDescent="0.25">
      <c r="B54" s="479"/>
      <c r="D54" s="166"/>
      <c r="E54" s="775"/>
      <c r="F54" s="166"/>
    </row>
    <row r="55" spans="2:6" x14ac:dyDescent="0.25">
      <c r="B55" s="479"/>
      <c r="D55" s="166"/>
      <c r="E55" s="775"/>
      <c r="F55" s="166"/>
    </row>
    <row r="56" spans="2:6" x14ac:dyDescent="0.25">
      <c r="B56" s="479"/>
      <c r="D56" s="166"/>
      <c r="E56" s="775"/>
      <c r="F56" s="166"/>
    </row>
    <row r="57" spans="2:6" x14ac:dyDescent="0.25">
      <c r="B57" s="479"/>
      <c r="D57" s="166"/>
      <c r="E57" s="775"/>
      <c r="F57" s="166"/>
    </row>
    <row r="58" spans="2:6" x14ac:dyDescent="0.25">
      <c r="B58" s="479"/>
      <c r="D58" s="166"/>
      <c r="E58" s="775"/>
      <c r="F58" s="166"/>
    </row>
    <row r="59" spans="2:6" x14ac:dyDescent="0.25">
      <c r="B59" s="479"/>
      <c r="D59" s="166"/>
      <c r="E59" s="775"/>
      <c r="F59" s="166"/>
    </row>
    <row r="60" spans="2:6" x14ac:dyDescent="0.25">
      <c r="B60" s="479"/>
      <c r="D60" s="166"/>
      <c r="E60" s="775"/>
      <c r="F60" s="166"/>
    </row>
    <row r="61" spans="2:6" x14ac:dyDescent="0.25">
      <c r="B61" s="479"/>
      <c r="D61" s="166"/>
      <c r="E61" s="775"/>
      <c r="F61" s="166"/>
    </row>
    <row r="62" spans="2:6" x14ac:dyDescent="0.25">
      <c r="B62" s="479"/>
      <c r="D62" s="166"/>
      <c r="E62" s="775"/>
      <c r="F62" s="166"/>
    </row>
    <row r="63" spans="2:6" x14ac:dyDescent="0.25">
      <c r="B63" s="479"/>
      <c r="D63" s="166"/>
      <c r="E63" s="775"/>
      <c r="F63" s="166"/>
    </row>
    <row r="64" spans="2:6" x14ac:dyDescent="0.25">
      <c r="B64" s="479"/>
      <c r="D64" s="166"/>
      <c r="E64" s="775"/>
      <c r="F64" s="166"/>
    </row>
    <row r="65" spans="2:6" x14ac:dyDescent="0.25">
      <c r="B65" s="479"/>
      <c r="D65" s="166"/>
      <c r="E65" s="775"/>
      <c r="F65" s="166"/>
    </row>
    <row r="66" spans="2:6" x14ac:dyDescent="0.25">
      <c r="B66" s="479"/>
      <c r="D66" s="166"/>
      <c r="E66" s="775"/>
      <c r="F66" s="166"/>
    </row>
    <row r="67" spans="2:6" x14ac:dyDescent="0.25">
      <c r="B67" s="479"/>
      <c r="D67" s="166"/>
      <c r="E67" s="775"/>
      <c r="F67" s="166"/>
    </row>
    <row r="68" spans="2:6" x14ac:dyDescent="0.25">
      <c r="B68" s="479"/>
      <c r="D68" s="166"/>
      <c r="E68" s="775"/>
      <c r="F68" s="166"/>
    </row>
    <row r="69" spans="2:6" x14ac:dyDescent="0.25">
      <c r="B69" s="479"/>
      <c r="D69" s="166"/>
      <c r="E69" s="775"/>
      <c r="F69" s="166"/>
    </row>
    <row r="70" spans="2:6" x14ac:dyDescent="0.25">
      <c r="B70" s="479"/>
      <c r="D70" s="166"/>
      <c r="E70" s="775"/>
      <c r="F70" s="166"/>
    </row>
    <row r="71" spans="2:6" x14ac:dyDescent="0.25">
      <c r="B71" s="479"/>
      <c r="D71" s="166"/>
      <c r="E71" s="775"/>
      <c r="F71" s="166"/>
    </row>
    <row r="72" spans="2:6" x14ac:dyDescent="0.25">
      <c r="B72" s="479"/>
      <c r="D72" s="166"/>
      <c r="E72" s="775"/>
      <c r="F72" s="166"/>
    </row>
    <row r="73" spans="2:6" x14ac:dyDescent="0.25">
      <c r="B73" s="479"/>
      <c r="D73" s="166"/>
      <c r="E73" s="775"/>
      <c r="F73" s="166"/>
    </row>
    <row r="74" spans="2:6" x14ac:dyDescent="0.25">
      <c r="D74" s="166"/>
      <c r="E74" s="775"/>
      <c r="F74" s="166"/>
    </row>
    <row r="75" spans="2:6" x14ac:dyDescent="0.25">
      <c r="D75" s="166"/>
      <c r="E75" s="775"/>
      <c r="F75" s="166"/>
    </row>
    <row r="76" spans="2:6" x14ac:dyDescent="0.25">
      <c r="D76" s="166"/>
      <c r="E76" s="775"/>
      <c r="F76" s="166"/>
    </row>
    <row r="77" spans="2:6" x14ac:dyDescent="0.25">
      <c r="D77" s="166"/>
      <c r="E77" s="775"/>
      <c r="F77" s="166"/>
    </row>
    <row r="78" spans="2:6" x14ac:dyDescent="0.25">
      <c r="D78" s="166"/>
      <c r="E78" s="775"/>
      <c r="F78" s="166"/>
    </row>
    <row r="79" spans="2:6" x14ac:dyDescent="0.25">
      <c r="D79" s="166"/>
      <c r="E79" s="775"/>
      <c r="F79" s="166"/>
    </row>
    <row r="80" spans="2:6" x14ac:dyDescent="0.25">
      <c r="D80" s="166"/>
      <c r="E80" s="775"/>
      <c r="F80" s="166"/>
    </row>
    <row r="81" spans="4:6" x14ac:dyDescent="0.25">
      <c r="D81" s="166"/>
      <c r="E81" s="775"/>
      <c r="F81" s="166"/>
    </row>
    <row r="82" spans="4:6" x14ac:dyDescent="0.25">
      <c r="D82" s="166"/>
      <c r="E82" s="775"/>
      <c r="F82" s="166"/>
    </row>
    <row r="83" spans="4:6" x14ac:dyDescent="0.25">
      <c r="D83" s="166"/>
      <c r="E83" s="775"/>
      <c r="F83" s="166"/>
    </row>
    <row r="84" spans="4:6" x14ac:dyDescent="0.25">
      <c r="D84" s="166"/>
      <c r="E84" s="775"/>
      <c r="F84" s="166"/>
    </row>
    <row r="85" spans="4:6" x14ac:dyDescent="0.25">
      <c r="D85" s="166"/>
      <c r="E85" s="775"/>
      <c r="F85" s="166"/>
    </row>
    <row r="86" spans="4:6" x14ac:dyDescent="0.25">
      <c r="D86" s="166"/>
      <c r="E86" s="775"/>
      <c r="F86" s="166"/>
    </row>
    <row r="87" spans="4:6" x14ac:dyDescent="0.25">
      <c r="D87" s="166"/>
      <c r="E87" s="775"/>
      <c r="F87" s="166"/>
    </row>
    <row r="88" spans="4:6" x14ac:dyDescent="0.25">
      <c r="D88" s="166"/>
      <c r="E88" s="775"/>
      <c r="F88" s="166"/>
    </row>
    <row r="89" spans="4:6" x14ac:dyDescent="0.25">
      <c r="D89" s="166"/>
      <c r="E89" s="775"/>
      <c r="F89" s="166"/>
    </row>
    <row r="90" spans="4:6" x14ac:dyDescent="0.25">
      <c r="D90" s="166"/>
      <c r="E90" s="775"/>
      <c r="F90" s="166"/>
    </row>
    <row r="91" spans="4:6" x14ac:dyDescent="0.25">
      <c r="D91" s="166"/>
      <c r="E91" s="775"/>
      <c r="F91" s="166"/>
    </row>
    <row r="92" spans="4:6" x14ac:dyDescent="0.25">
      <c r="D92" s="166"/>
      <c r="E92" s="775"/>
      <c r="F92" s="166"/>
    </row>
    <row r="93" spans="4:6" x14ac:dyDescent="0.25">
      <c r="D93" s="166"/>
      <c r="E93" s="775"/>
      <c r="F93" s="166"/>
    </row>
    <row r="94" spans="4:6" x14ac:dyDescent="0.25">
      <c r="D94" s="166"/>
      <c r="E94" s="775"/>
      <c r="F94" s="166"/>
    </row>
    <row r="95" spans="4:6" x14ac:dyDescent="0.25">
      <c r="D95" s="166"/>
      <c r="E95" s="775"/>
      <c r="F95" s="166"/>
    </row>
    <row r="96" spans="4:6" x14ac:dyDescent="0.25">
      <c r="D96" s="166"/>
      <c r="E96" s="775"/>
      <c r="F96" s="166"/>
    </row>
    <row r="97" spans="4:6" x14ac:dyDescent="0.25">
      <c r="D97" s="166"/>
      <c r="E97" s="775"/>
      <c r="F97" s="166"/>
    </row>
    <row r="98" spans="4:6" x14ac:dyDescent="0.25">
      <c r="D98" s="166"/>
      <c r="E98" s="775"/>
      <c r="F98" s="166"/>
    </row>
    <row r="99" spans="4:6" x14ac:dyDescent="0.25">
      <c r="D99" s="166"/>
      <c r="E99" s="775"/>
      <c r="F99" s="166"/>
    </row>
    <row r="100" spans="4:6" x14ac:dyDescent="0.25">
      <c r="D100" s="166"/>
      <c r="E100" s="775"/>
      <c r="F100" s="166"/>
    </row>
    <row r="101" spans="4:6" x14ac:dyDescent="0.25">
      <c r="D101" s="166"/>
      <c r="E101" s="775"/>
      <c r="F101" s="166"/>
    </row>
    <row r="102" spans="4:6" x14ac:dyDescent="0.25">
      <c r="D102" s="166"/>
      <c r="E102" s="775"/>
      <c r="F102" s="166"/>
    </row>
    <row r="103" spans="4:6" x14ac:dyDescent="0.25">
      <c r="D103" s="166"/>
      <c r="E103" s="775"/>
      <c r="F103" s="166"/>
    </row>
    <row r="104" spans="4:6" x14ac:dyDescent="0.25">
      <c r="D104" s="166"/>
      <c r="E104" s="775"/>
      <c r="F104" s="166"/>
    </row>
    <row r="105" spans="4:6" x14ac:dyDescent="0.25">
      <c r="D105" s="166"/>
      <c r="E105" s="775"/>
      <c r="F105" s="166"/>
    </row>
    <row r="106" spans="4:6" x14ac:dyDescent="0.25">
      <c r="D106" s="166"/>
      <c r="E106" s="775"/>
      <c r="F106" s="166"/>
    </row>
    <row r="107" spans="4:6" x14ac:dyDescent="0.25">
      <c r="D107" s="166"/>
      <c r="E107" s="775"/>
      <c r="F107" s="166"/>
    </row>
    <row r="108" spans="4:6" x14ac:dyDescent="0.25">
      <c r="D108" s="166"/>
      <c r="E108" s="775"/>
      <c r="F108" s="166"/>
    </row>
    <row r="109" spans="4:6" x14ac:dyDescent="0.25">
      <c r="D109" s="166"/>
      <c r="E109" s="775"/>
      <c r="F109" s="166"/>
    </row>
    <row r="110" spans="4:6" x14ac:dyDescent="0.25">
      <c r="D110" s="166"/>
      <c r="E110" s="775"/>
      <c r="F110" s="166"/>
    </row>
    <row r="111" spans="4:6" x14ac:dyDescent="0.25">
      <c r="D111" s="166"/>
      <c r="E111" s="775"/>
      <c r="F111" s="166"/>
    </row>
    <row r="112" spans="4:6" x14ac:dyDescent="0.25">
      <c r="D112" s="166"/>
      <c r="E112" s="775"/>
      <c r="F112" s="166"/>
    </row>
    <row r="113" spans="4:6" x14ac:dyDescent="0.25">
      <c r="D113" s="166"/>
      <c r="E113" s="775"/>
      <c r="F113" s="166"/>
    </row>
    <row r="114" spans="4:6" x14ac:dyDescent="0.25">
      <c r="D114" s="166"/>
      <c r="E114" s="775"/>
      <c r="F114" s="166"/>
    </row>
    <row r="115" spans="4:6" x14ac:dyDescent="0.25">
      <c r="D115" s="166"/>
      <c r="E115" s="775"/>
      <c r="F115" s="166"/>
    </row>
    <row r="116" spans="4:6" x14ac:dyDescent="0.25">
      <c r="D116" s="166"/>
      <c r="E116" s="775"/>
      <c r="F116" s="166"/>
    </row>
    <row r="117" spans="4:6" x14ac:dyDescent="0.25">
      <c r="D117" s="166"/>
      <c r="E117" s="775"/>
      <c r="F117" s="166"/>
    </row>
    <row r="118" spans="4:6" x14ac:dyDescent="0.25">
      <c r="D118" s="166"/>
      <c r="E118" s="775"/>
      <c r="F118" s="166"/>
    </row>
    <row r="119" spans="4:6" x14ac:dyDescent="0.25">
      <c r="D119" s="166"/>
      <c r="E119" s="775"/>
      <c r="F119" s="166"/>
    </row>
    <row r="120" spans="4:6" x14ac:dyDescent="0.25">
      <c r="D120" s="166"/>
      <c r="E120" s="775"/>
      <c r="F120" s="166"/>
    </row>
    <row r="121" spans="4:6" x14ac:dyDescent="0.25">
      <c r="D121" s="166"/>
      <c r="E121" s="775"/>
      <c r="F121" s="166"/>
    </row>
    <row r="122" spans="4:6" x14ac:dyDescent="0.25">
      <c r="D122" s="166"/>
      <c r="E122" s="775"/>
      <c r="F122" s="166"/>
    </row>
    <row r="123" spans="4:6" x14ac:dyDescent="0.25">
      <c r="D123" s="166"/>
      <c r="E123" s="775"/>
      <c r="F123" s="166"/>
    </row>
    <row r="124" spans="4:6" x14ac:dyDescent="0.25">
      <c r="D124" s="166"/>
      <c r="E124" s="775"/>
      <c r="F124" s="166"/>
    </row>
    <row r="125" spans="4:6" x14ac:dyDescent="0.25">
      <c r="D125" s="166"/>
      <c r="E125" s="775"/>
      <c r="F125" s="166"/>
    </row>
    <row r="126" spans="4:6" x14ac:dyDescent="0.25">
      <c r="D126" s="166"/>
      <c r="E126" s="775"/>
      <c r="F126" s="166"/>
    </row>
    <row r="127" spans="4:6" x14ac:dyDescent="0.25">
      <c r="D127" s="166"/>
      <c r="E127" s="775"/>
      <c r="F127" s="166"/>
    </row>
    <row r="128" spans="4:6" x14ac:dyDescent="0.25">
      <c r="D128" s="166"/>
      <c r="E128" s="775"/>
      <c r="F128" s="166"/>
    </row>
    <row r="129" spans="4:6" x14ac:dyDescent="0.25">
      <c r="D129" s="166"/>
      <c r="E129" s="775"/>
      <c r="F129" s="166"/>
    </row>
    <row r="130" spans="4:6" x14ac:dyDescent="0.25">
      <c r="D130" s="166"/>
      <c r="E130" s="775"/>
      <c r="F130" s="166"/>
    </row>
    <row r="131" spans="4:6" x14ac:dyDescent="0.25">
      <c r="D131" s="166"/>
      <c r="E131" s="775"/>
      <c r="F131" s="166"/>
    </row>
    <row r="132" spans="4:6" x14ac:dyDescent="0.25">
      <c r="D132" s="166"/>
      <c r="E132" s="775"/>
      <c r="F132" s="166"/>
    </row>
    <row r="133" spans="4:6" x14ac:dyDescent="0.25">
      <c r="D133" s="166"/>
      <c r="E133" s="775"/>
      <c r="F133" s="166"/>
    </row>
  </sheetData>
  <sheetProtection algorithmName="SHA-512" hashValue="/Ws9mmDIDLg+Z6OCD6jRXeAxCzXc3rESijCpTwTbcTxFUApDB96muizsASLw92BcX61fZKiUPU87yxmMyv/ufA==" saltValue="VZStsccOJ4W/YKNg8syMzw==" spinCount="100000" sheet="1" objects="1" scenarios="1"/>
  <phoneticPr fontId="5" type="noConversion"/>
  <conditionalFormatting sqref="E21">
    <cfRule type="cellIs" dxfId="36" priority="4" operator="lessThanOrEqual">
      <formula>0</formula>
    </cfRule>
  </conditionalFormatting>
  <conditionalFormatting sqref="E26">
    <cfRule type="cellIs" dxfId="35" priority="3" operator="lessThanOrEqual">
      <formula>0</formula>
    </cfRule>
  </conditionalFormatting>
  <conditionalFormatting sqref="E34">
    <cfRule type="cellIs" dxfId="34" priority="2" operator="lessThanOrEqual">
      <formula>0</formula>
    </cfRule>
  </conditionalFormatting>
  <conditionalFormatting sqref="E37">
    <cfRule type="cellIs" dxfId="33" priority="1" operator="lessThanOrEqual">
      <formula>0</formula>
    </cfRule>
  </conditionalFormatting>
  <printOptions horizontalCentered="1"/>
  <pageMargins left="0.98425196850393704" right="0.39370078740157483" top="0.98425196850393704" bottom="0.78740157480314965" header="0.51181102362204722" footer="0.51181102362204722"/>
  <pageSetup paperSize="9" orientation="portrait" r:id="rId1"/>
  <headerFooter alignWithMargins="0">
    <oddHeader>&amp;C&amp;6Vrtec Smlednik</oddHeader>
    <oddFooter>&amp;C&amp;A&amp;R&amp;P od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C170"/>
  <sheetViews>
    <sheetView view="pageBreakPreview" zoomScaleNormal="100" zoomScaleSheetLayoutView="100" workbookViewId="0">
      <selection activeCell="C11" sqref="C11"/>
    </sheetView>
  </sheetViews>
  <sheetFormatPr defaultColWidth="9.08984375" defaultRowHeight="12.5" x14ac:dyDescent="0.25"/>
  <cols>
    <col min="1" max="1" width="3.90625" style="342" customWidth="1"/>
    <col min="2" max="2" width="38.08984375" style="7" customWidth="1"/>
    <col min="3" max="3" width="5.453125" style="26" bestFit="1" customWidth="1"/>
    <col min="4" max="4" width="10.54296875" style="46" bestFit="1" customWidth="1"/>
    <col min="5" max="5" width="14.36328125" style="780" bestFit="1" customWidth="1"/>
    <col min="6" max="6" width="15.6328125" style="46" customWidth="1"/>
    <col min="7" max="16384" width="9.08984375" style="7"/>
  </cols>
  <sheetData>
    <row r="1" spans="1:107" s="52" customFormat="1" ht="13" x14ac:dyDescent="0.3">
      <c r="A1" s="338" t="s">
        <v>115</v>
      </c>
      <c r="C1" s="53"/>
      <c r="D1" s="55"/>
      <c r="E1" s="777"/>
      <c r="F1" s="55"/>
    </row>
    <row r="3" spans="1:107" ht="13" thickBot="1" x14ac:dyDescent="0.3">
      <c r="A3" s="334"/>
      <c r="B3" s="294"/>
      <c r="C3" s="273"/>
      <c r="D3" s="274"/>
      <c r="E3" s="778"/>
      <c r="F3" s="274"/>
    </row>
    <row r="4" spans="1:107" s="105" customFormat="1" ht="13" x14ac:dyDescent="0.3">
      <c r="A4" s="330"/>
      <c r="B4" s="300" t="s">
        <v>48</v>
      </c>
      <c r="C4" s="301" t="s">
        <v>44</v>
      </c>
      <c r="D4" s="302" t="s">
        <v>45</v>
      </c>
      <c r="E4" s="760" t="s">
        <v>46</v>
      </c>
      <c r="F4" s="302" t="s">
        <v>47</v>
      </c>
    </row>
    <row r="6" spans="1:107" ht="26" x14ac:dyDescent="0.25">
      <c r="B6" s="639" t="s">
        <v>439</v>
      </c>
    </row>
    <row r="7" spans="1:107" s="27" customFormat="1" x14ac:dyDescent="0.25">
      <c r="A7" s="341"/>
      <c r="B7" s="44"/>
      <c r="C7" s="26"/>
      <c r="D7" s="56"/>
      <c r="E7" s="780"/>
      <c r="F7" s="46"/>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row>
    <row r="8" spans="1:107" s="27" customFormat="1" x14ac:dyDescent="0.25">
      <c r="A8" s="342" t="s">
        <v>65</v>
      </c>
      <c r="B8" s="42" t="s">
        <v>4</v>
      </c>
      <c r="C8" s="32"/>
      <c r="D8" s="56"/>
      <c r="E8" s="780"/>
      <c r="F8" s="46"/>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row>
    <row r="9" spans="1:107" s="27" customFormat="1" x14ac:dyDescent="0.25">
      <c r="A9" s="341"/>
      <c r="B9" s="58"/>
      <c r="C9" s="32"/>
      <c r="D9" s="56"/>
      <c r="E9" s="780"/>
      <c r="F9" s="46"/>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row>
    <row r="10" spans="1:107" s="106" customFormat="1" ht="13" x14ac:dyDescent="0.25">
      <c r="A10" s="382" t="s">
        <v>116</v>
      </c>
      <c r="B10" s="232" t="s">
        <v>329</v>
      </c>
      <c r="C10" s="109"/>
      <c r="D10" s="310"/>
      <c r="E10" s="798"/>
      <c r="F10" s="310"/>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row>
    <row r="11" spans="1:107" s="106" customFormat="1" ht="25" x14ac:dyDescent="0.25">
      <c r="A11" s="382"/>
      <c r="B11" s="492" t="s">
        <v>330</v>
      </c>
      <c r="C11" s="109"/>
      <c r="D11" s="310"/>
      <c r="E11" s="798"/>
      <c r="F11" s="310"/>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3"/>
    </row>
    <row r="12" spans="1:107" s="106" customFormat="1" x14ac:dyDescent="0.25">
      <c r="A12" s="382"/>
      <c r="B12" s="492" t="s">
        <v>331</v>
      </c>
      <c r="C12" s="383"/>
      <c r="D12" s="310"/>
      <c r="E12" s="799"/>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row>
    <row r="13" spans="1:107" s="106" customFormat="1" x14ac:dyDescent="0.25">
      <c r="A13" s="382"/>
      <c r="B13" s="400" t="s">
        <v>121</v>
      </c>
      <c r="C13" s="383" t="s">
        <v>30</v>
      </c>
      <c r="D13" s="310">
        <v>134</v>
      </c>
      <c r="E13" s="755">
        <v>0</v>
      </c>
      <c r="F13" s="310">
        <f>+D13*E13</f>
        <v>0</v>
      </c>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row>
    <row r="14" spans="1:107" s="106" customFormat="1" x14ac:dyDescent="0.25">
      <c r="A14" s="382"/>
      <c r="B14" s="495"/>
      <c r="C14" s="109"/>
      <c r="D14" s="310"/>
      <c r="E14" s="798"/>
      <c r="F14" s="310"/>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row>
    <row r="15" spans="1:107" s="106" customFormat="1" ht="13" x14ac:dyDescent="0.25">
      <c r="A15" s="382" t="s">
        <v>117</v>
      </c>
      <c r="B15" s="232" t="s">
        <v>326</v>
      </c>
      <c r="C15" s="109"/>
      <c r="D15" s="310"/>
      <c r="E15" s="798"/>
      <c r="F15" s="310"/>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row>
    <row r="16" spans="1:107" s="106" customFormat="1" x14ac:dyDescent="0.25">
      <c r="A16" s="382"/>
      <c r="B16" s="492" t="s">
        <v>327</v>
      </c>
      <c r="C16" s="109"/>
      <c r="D16" s="310"/>
      <c r="E16" s="798"/>
      <c r="F16" s="310"/>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row>
    <row r="17" spans="1:107" s="106" customFormat="1" x14ac:dyDescent="0.25">
      <c r="A17" s="382"/>
      <c r="B17" s="492" t="s">
        <v>328</v>
      </c>
      <c r="C17" s="383"/>
      <c r="D17" s="310"/>
      <c r="E17" s="798"/>
      <c r="F17" s="310"/>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row>
    <row r="18" spans="1:107" s="106" customFormat="1" ht="37.5" x14ac:dyDescent="0.25">
      <c r="A18" s="382"/>
      <c r="B18" s="492" t="s">
        <v>518</v>
      </c>
      <c r="C18" s="383"/>
      <c r="D18" s="310"/>
      <c r="E18" s="798"/>
      <c r="F18" s="310"/>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row>
    <row r="19" spans="1:107" s="106" customFormat="1" x14ac:dyDescent="0.25">
      <c r="A19" s="382"/>
      <c r="B19" s="400" t="s">
        <v>121</v>
      </c>
      <c r="C19" s="383" t="s">
        <v>30</v>
      </c>
      <c r="D19" s="310">
        <v>49.21</v>
      </c>
      <c r="E19" s="755">
        <v>0</v>
      </c>
      <c r="F19" s="310">
        <f>+D19*E19</f>
        <v>0</v>
      </c>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row>
    <row r="20" spans="1:107" s="106" customFormat="1" x14ac:dyDescent="0.25">
      <c r="A20" s="382"/>
      <c r="B20" s="400"/>
      <c r="C20" s="383"/>
      <c r="D20" s="310"/>
      <c r="E20" s="798"/>
      <c r="F20" s="310"/>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c r="DB20" s="103"/>
      <c r="DC20" s="103"/>
    </row>
    <row r="21" spans="1:107" s="106" customFormat="1" ht="46" x14ac:dyDescent="0.25">
      <c r="A21" s="382" t="s">
        <v>118</v>
      </c>
      <c r="B21" s="400" t="s">
        <v>519</v>
      </c>
      <c r="C21" s="383" t="s">
        <v>451</v>
      </c>
      <c r="D21" s="310">
        <v>1</v>
      </c>
      <c r="E21" s="755">
        <v>0</v>
      </c>
      <c r="F21" s="310">
        <f>+D21*E21</f>
        <v>0</v>
      </c>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row>
    <row r="22" spans="1:107" s="9" customFormat="1" x14ac:dyDescent="0.25">
      <c r="A22" s="343"/>
      <c r="B22" s="29"/>
      <c r="C22" s="16"/>
      <c r="D22" s="72"/>
      <c r="E22" s="811"/>
      <c r="F22" s="72"/>
    </row>
    <row r="23" spans="1:107" x14ac:dyDescent="0.25">
      <c r="B23" s="48"/>
      <c r="D23" s="56"/>
    </row>
    <row r="24" spans="1:107" ht="13" thickBot="1" x14ac:dyDescent="0.3">
      <c r="A24" s="344"/>
      <c r="B24" s="368" t="s">
        <v>18</v>
      </c>
      <c r="C24" s="49"/>
      <c r="D24" s="76"/>
      <c r="E24" s="812"/>
      <c r="F24" s="50">
        <f>SUM(F1:F21)</f>
        <v>0</v>
      </c>
    </row>
    <row r="25" spans="1:107" ht="13" thickTop="1" x14ac:dyDescent="0.25">
      <c r="B25" s="367"/>
      <c r="D25" s="56"/>
    </row>
    <row r="26" spans="1:107" x14ac:dyDescent="0.25">
      <c r="B26" s="233"/>
      <c r="D26" s="56"/>
    </row>
    <row r="27" spans="1:107" x14ac:dyDescent="0.25">
      <c r="B27" s="296"/>
      <c r="D27" s="56"/>
    </row>
    <row r="28" spans="1:107" x14ac:dyDescent="0.25">
      <c r="B28" s="296"/>
      <c r="D28" s="56"/>
    </row>
    <row r="29" spans="1:107" x14ac:dyDescent="0.25">
      <c r="B29" s="296"/>
      <c r="D29" s="56"/>
    </row>
    <row r="30" spans="1:107" x14ac:dyDescent="0.25">
      <c r="B30" s="366"/>
      <c r="D30" s="56"/>
    </row>
    <row r="31" spans="1:107" x14ac:dyDescent="0.25">
      <c r="B31" s="296"/>
      <c r="D31" s="56"/>
    </row>
    <row r="32" spans="1:107" x14ac:dyDescent="0.25">
      <c r="B32" s="296"/>
      <c r="D32" s="56"/>
    </row>
    <row r="33" spans="2:4" x14ac:dyDescent="0.25">
      <c r="B33" s="296"/>
      <c r="D33" s="56"/>
    </row>
    <row r="34" spans="2:4" x14ac:dyDescent="0.25">
      <c r="B34" s="296"/>
      <c r="D34" s="56"/>
    </row>
    <row r="35" spans="2:4" x14ac:dyDescent="0.25">
      <c r="B35" s="296"/>
      <c r="D35" s="56"/>
    </row>
    <row r="36" spans="2:4" x14ac:dyDescent="0.25">
      <c r="B36" s="296"/>
      <c r="D36" s="56"/>
    </row>
    <row r="37" spans="2:4" x14ac:dyDescent="0.25">
      <c r="B37" s="296"/>
      <c r="D37" s="56"/>
    </row>
    <row r="38" spans="2:4" x14ac:dyDescent="0.25">
      <c r="B38" s="296"/>
      <c r="D38" s="56"/>
    </row>
    <row r="39" spans="2:4" x14ac:dyDescent="0.25">
      <c r="B39" s="296"/>
      <c r="D39" s="56"/>
    </row>
    <row r="40" spans="2:4" x14ac:dyDescent="0.25">
      <c r="B40" s="296"/>
      <c r="D40" s="56"/>
    </row>
    <row r="41" spans="2:4" x14ac:dyDescent="0.25">
      <c r="B41" s="296"/>
      <c r="D41" s="56"/>
    </row>
    <row r="42" spans="2:4" x14ac:dyDescent="0.25">
      <c r="B42" s="296"/>
      <c r="D42" s="56"/>
    </row>
    <row r="43" spans="2:4" x14ac:dyDescent="0.25">
      <c r="B43" s="296"/>
      <c r="D43" s="56"/>
    </row>
    <row r="44" spans="2:4" x14ac:dyDescent="0.25">
      <c r="B44" s="296"/>
      <c r="D44" s="56"/>
    </row>
    <row r="45" spans="2:4" x14ac:dyDescent="0.25">
      <c r="B45" s="296"/>
      <c r="D45" s="56"/>
    </row>
    <row r="46" spans="2:4" x14ac:dyDescent="0.25">
      <c r="B46" s="296"/>
      <c r="D46" s="56"/>
    </row>
    <row r="47" spans="2:4" x14ac:dyDescent="0.25">
      <c r="B47" s="296"/>
      <c r="D47" s="56"/>
    </row>
    <row r="48" spans="2:4" x14ac:dyDescent="0.25">
      <c r="B48" s="296"/>
      <c r="D48" s="56"/>
    </row>
    <row r="49" spans="2:4" x14ac:dyDescent="0.25">
      <c r="B49" s="296"/>
      <c r="D49" s="56"/>
    </row>
    <row r="50" spans="2:4" x14ac:dyDescent="0.25">
      <c r="B50" s="296"/>
      <c r="D50" s="56"/>
    </row>
    <row r="51" spans="2:4" x14ac:dyDescent="0.25">
      <c r="B51" s="296"/>
      <c r="D51" s="56"/>
    </row>
    <row r="52" spans="2:4" x14ac:dyDescent="0.25">
      <c r="B52" s="296"/>
      <c r="D52" s="56"/>
    </row>
    <row r="53" spans="2:4" x14ac:dyDescent="0.25">
      <c r="B53" s="296"/>
      <c r="D53" s="56"/>
    </row>
    <row r="54" spans="2:4" x14ac:dyDescent="0.25">
      <c r="B54" s="296"/>
      <c r="D54" s="56"/>
    </row>
    <row r="55" spans="2:4" x14ac:dyDescent="0.25">
      <c r="B55" s="296"/>
      <c r="D55" s="56"/>
    </row>
    <row r="56" spans="2:4" x14ac:dyDescent="0.25">
      <c r="B56" s="296"/>
      <c r="D56" s="56"/>
    </row>
    <row r="57" spans="2:4" x14ac:dyDescent="0.25">
      <c r="B57" s="296"/>
      <c r="D57" s="56"/>
    </row>
    <row r="58" spans="2:4" x14ac:dyDescent="0.25">
      <c r="B58" s="296"/>
      <c r="D58" s="56"/>
    </row>
    <row r="59" spans="2:4" x14ac:dyDescent="0.25">
      <c r="B59" s="296"/>
      <c r="D59" s="56"/>
    </row>
    <row r="60" spans="2:4" x14ac:dyDescent="0.25">
      <c r="B60" s="296"/>
      <c r="D60" s="56"/>
    </row>
    <row r="61" spans="2:4" x14ac:dyDescent="0.25">
      <c r="B61" s="296"/>
      <c r="D61" s="56"/>
    </row>
    <row r="62" spans="2:4" x14ac:dyDescent="0.25">
      <c r="B62" s="296"/>
      <c r="D62" s="56"/>
    </row>
    <row r="63" spans="2:4" x14ac:dyDescent="0.25">
      <c r="B63" s="296"/>
      <c r="D63" s="56"/>
    </row>
    <row r="64" spans="2:4" x14ac:dyDescent="0.25">
      <c r="B64" s="296"/>
      <c r="D64" s="56"/>
    </row>
    <row r="65" spans="2:4" x14ac:dyDescent="0.25">
      <c r="B65" s="296"/>
      <c r="D65" s="56"/>
    </row>
    <row r="66" spans="2:4" x14ac:dyDescent="0.25">
      <c r="B66" s="296"/>
      <c r="D66" s="56"/>
    </row>
    <row r="67" spans="2:4" x14ac:dyDescent="0.25">
      <c r="B67" s="296"/>
      <c r="D67" s="56"/>
    </row>
    <row r="68" spans="2:4" x14ac:dyDescent="0.25">
      <c r="B68" s="296"/>
      <c r="D68" s="56"/>
    </row>
    <row r="69" spans="2:4" x14ac:dyDescent="0.25">
      <c r="B69" s="296"/>
      <c r="D69" s="56"/>
    </row>
    <row r="70" spans="2:4" x14ac:dyDescent="0.25">
      <c r="B70" s="296"/>
      <c r="D70" s="56"/>
    </row>
    <row r="71" spans="2:4" x14ac:dyDescent="0.25">
      <c r="B71" s="296"/>
      <c r="D71" s="56"/>
    </row>
    <row r="72" spans="2:4" x14ac:dyDescent="0.25">
      <c r="B72" s="296"/>
      <c r="D72" s="56"/>
    </row>
    <row r="73" spans="2:4" x14ac:dyDescent="0.25">
      <c r="B73" s="296"/>
      <c r="D73" s="56"/>
    </row>
    <row r="74" spans="2:4" x14ac:dyDescent="0.25">
      <c r="B74" s="296"/>
      <c r="D74" s="56"/>
    </row>
    <row r="75" spans="2:4" x14ac:dyDescent="0.25">
      <c r="B75" s="296"/>
      <c r="D75" s="56"/>
    </row>
    <row r="76" spans="2:4" x14ac:dyDescent="0.25">
      <c r="B76" s="296"/>
      <c r="D76" s="56"/>
    </row>
    <row r="77" spans="2:4" x14ac:dyDescent="0.25">
      <c r="B77" s="296"/>
      <c r="D77" s="56"/>
    </row>
    <row r="78" spans="2:4" x14ac:dyDescent="0.25">
      <c r="B78" s="296"/>
      <c r="D78" s="56"/>
    </row>
    <row r="79" spans="2:4" x14ac:dyDescent="0.25">
      <c r="B79" s="296"/>
      <c r="D79" s="56"/>
    </row>
    <row r="80" spans="2:4" x14ac:dyDescent="0.25">
      <c r="B80" s="296"/>
      <c r="D80" s="56"/>
    </row>
    <row r="81" spans="2:4" x14ac:dyDescent="0.25">
      <c r="B81" s="296"/>
      <c r="D81" s="56"/>
    </row>
    <row r="82" spans="2:4" x14ac:dyDescent="0.25">
      <c r="B82" s="296"/>
      <c r="D82" s="56"/>
    </row>
    <row r="83" spans="2:4" x14ac:dyDescent="0.25">
      <c r="B83" s="296"/>
      <c r="D83" s="56"/>
    </row>
    <row r="84" spans="2:4" x14ac:dyDescent="0.25">
      <c r="B84" s="296"/>
      <c r="D84" s="56"/>
    </row>
    <row r="85" spans="2:4" x14ac:dyDescent="0.25">
      <c r="B85" s="296"/>
      <c r="D85" s="56"/>
    </row>
    <row r="86" spans="2:4" x14ac:dyDescent="0.25">
      <c r="B86" s="296"/>
      <c r="D86" s="56"/>
    </row>
    <row r="87" spans="2:4" x14ac:dyDescent="0.25">
      <c r="B87" s="296"/>
      <c r="D87" s="56"/>
    </row>
    <row r="88" spans="2:4" x14ac:dyDescent="0.25">
      <c r="B88" s="296"/>
      <c r="D88" s="56"/>
    </row>
    <row r="89" spans="2:4" x14ac:dyDescent="0.25">
      <c r="B89" s="296"/>
      <c r="D89" s="56"/>
    </row>
    <row r="90" spans="2:4" x14ac:dyDescent="0.25">
      <c r="B90" s="296"/>
      <c r="D90" s="56"/>
    </row>
    <row r="91" spans="2:4" x14ac:dyDescent="0.25">
      <c r="B91" s="296"/>
      <c r="D91" s="56"/>
    </row>
    <row r="92" spans="2:4" x14ac:dyDescent="0.25">
      <c r="B92" s="296"/>
      <c r="D92" s="56"/>
    </row>
    <row r="93" spans="2:4" x14ac:dyDescent="0.25">
      <c r="B93" s="296"/>
      <c r="D93" s="56"/>
    </row>
    <row r="94" spans="2:4" x14ac:dyDescent="0.25">
      <c r="B94" s="296"/>
      <c r="D94" s="56"/>
    </row>
    <row r="95" spans="2:4" x14ac:dyDescent="0.25">
      <c r="B95" s="296"/>
      <c r="D95" s="56"/>
    </row>
    <row r="96" spans="2:4" x14ac:dyDescent="0.25">
      <c r="B96" s="296"/>
      <c r="D96" s="56"/>
    </row>
    <row r="97" spans="2:4" x14ac:dyDescent="0.25">
      <c r="B97" s="296"/>
      <c r="D97" s="56"/>
    </row>
    <row r="98" spans="2:4" x14ac:dyDescent="0.25">
      <c r="B98" s="296"/>
      <c r="D98" s="56"/>
    </row>
    <row r="99" spans="2:4" x14ac:dyDescent="0.25">
      <c r="B99" s="296"/>
      <c r="D99" s="56"/>
    </row>
    <row r="100" spans="2:4" x14ac:dyDescent="0.25">
      <c r="B100" s="296"/>
      <c r="D100" s="56"/>
    </row>
    <row r="101" spans="2:4" x14ac:dyDescent="0.25">
      <c r="B101" s="296"/>
      <c r="D101" s="56"/>
    </row>
    <row r="102" spans="2:4" x14ac:dyDescent="0.25">
      <c r="B102" s="296"/>
      <c r="D102" s="56"/>
    </row>
    <row r="103" spans="2:4" x14ac:dyDescent="0.25">
      <c r="B103" s="296"/>
      <c r="D103" s="56"/>
    </row>
    <row r="104" spans="2:4" x14ac:dyDescent="0.25">
      <c r="B104" s="296"/>
      <c r="D104" s="56"/>
    </row>
    <row r="105" spans="2:4" x14ac:dyDescent="0.25">
      <c r="B105" s="296"/>
      <c r="D105" s="56"/>
    </row>
    <row r="106" spans="2:4" x14ac:dyDescent="0.25">
      <c r="B106" s="296"/>
      <c r="D106" s="56"/>
    </row>
    <row r="107" spans="2:4" x14ac:dyDescent="0.25">
      <c r="B107" s="296"/>
      <c r="D107" s="56"/>
    </row>
    <row r="108" spans="2:4" x14ac:dyDescent="0.25">
      <c r="B108" s="296"/>
      <c r="D108" s="56"/>
    </row>
    <row r="109" spans="2:4" x14ac:dyDescent="0.25">
      <c r="B109" s="296"/>
      <c r="D109" s="56"/>
    </row>
    <row r="110" spans="2:4" x14ac:dyDescent="0.25">
      <c r="B110" s="296"/>
      <c r="D110" s="56"/>
    </row>
    <row r="111" spans="2:4" x14ac:dyDescent="0.25">
      <c r="B111" s="296"/>
    </row>
    <row r="112" spans="2:4" x14ac:dyDescent="0.25">
      <c r="B112" s="296"/>
    </row>
    <row r="113" spans="2:2" x14ac:dyDescent="0.25">
      <c r="B113" s="296"/>
    </row>
    <row r="114" spans="2:2" x14ac:dyDescent="0.25">
      <c r="B114" s="296"/>
    </row>
    <row r="115" spans="2:2" x14ac:dyDescent="0.25">
      <c r="B115" s="296"/>
    </row>
    <row r="116" spans="2:2" x14ac:dyDescent="0.25">
      <c r="B116" s="296"/>
    </row>
    <row r="117" spans="2:2" x14ac:dyDescent="0.25">
      <c r="B117" s="296"/>
    </row>
    <row r="118" spans="2:2" x14ac:dyDescent="0.25">
      <c r="B118" s="296"/>
    </row>
    <row r="119" spans="2:2" x14ac:dyDescent="0.25">
      <c r="B119" s="296"/>
    </row>
    <row r="120" spans="2:2" x14ac:dyDescent="0.25">
      <c r="B120" s="296"/>
    </row>
    <row r="121" spans="2:2" x14ac:dyDescent="0.25">
      <c r="B121" s="296"/>
    </row>
    <row r="122" spans="2:2" x14ac:dyDescent="0.25">
      <c r="B122" s="296"/>
    </row>
    <row r="123" spans="2:2" x14ac:dyDescent="0.25">
      <c r="B123" s="296"/>
    </row>
    <row r="124" spans="2:2" x14ac:dyDescent="0.25">
      <c r="B124" s="296"/>
    </row>
    <row r="125" spans="2:2" x14ac:dyDescent="0.25">
      <c r="B125" s="296"/>
    </row>
    <row r="126" spans="2:2" x14ac:dyDescent="0.25">
      <c r="B126" s="296"/>
    </row>
    <row r="127" spans="2:2" x14ac:dyDescent="0.25">
      <c r="B127" s="296"/>
    </row>
    <row r="128" spans="2:2" x14ac:dyDescent="0.25">
      <c r="B128" s="296"/>
    </row>
    <row r="129" spans="2:2" x14ac:dyDescent="0.25">
      <c r="B129" s="296"/>
    </row>
    <row r="130" spans="2:2" x14ac:dyDescent="0.25">
      <c r="B130" s="296"/>
    </row>
    <row r="131" spans="2:2" x14ac:dyDescent="0.25">
      <c r="B131" s="296"/>
    </row>
    <row r="132" spans="2:2" x14ac:dyDescent="0.25">
      <c r="B132" s="296"/>
    </row>
    <row r="133" spans="2:2" x14ac:dyDescent="0.25">
      <c r="B133" s="296"/>
    </row>
    <row r="134" spans="2:2" x14ac:dyDescent="0.25">
      <c r="B134" s="296"/>
    </row>
    <row r="135" spans="2:2" x14ac:dyDescent="0.25">
      <c r="B135" s="296"/>
    </row>
    <row r="136" spans="2:2" x14ac:dyDescent="0.25">
      <c r="B136" s="296"/>
    </row>
    <row r="137" spans="2:2" x14ac:dyDescent="0.25">
      <c r="B137" s="296"/>
    </row>
    <row r="138" spans="2:2" x14ac:dyDescent="0.25">
      <c r="B138" s="296"/>
    </row>
    <row r="139" spans="2:2" x14ac:dyDescent="0.25">
      <c r="B139" s="296"/>
    </row>
    <row r="140" spans="2:2" x14ac:dyDescent="0.25">
      <c r="B140" s="296"/>
    </row>
    <row r="141" spans="2:2" x14ac:dyDescent="0.25">
      <c r="B141" s="296"/>
    </row>
    <row r="142" spans="2:2" x14ac:dyDescent="0.25">
      <c r="B142" s="296"/>
    </row>
    <row r="143" spans="2:2" x14ac:dyDescent="0.25">
      <c r="B143" s="296"/>
    </row>
    <row r="144" spans="2:2" x14ac:dyDescent="0.25">
      <c r="B144" s="296"/>
    </row>
    <row r="145" spans="2:2" x14ac:dyDescent="0.25">
      <c r="B145" s="296"/>
    </row>
    <row r="146" spans="2:2" x14ac:dyDescent="0.25">
      <c r="B146" s="296"/>
    </row>
    <row r="147" spans="2:2" x14ac:dyDescent="0.25">
      <c r="B147" s="296"/>
    </row>
    <row r="148" spans="2:2" x14ac:dyDescent="0.25">
      <c r="B148" s="296"/>
    </row>
    <row r="149" spans="2:2" x14ac:dyDescent="0.25">
      <c r="B149" s="296"/>
    </row>
    <row r="150" spans="2:2" x14ac:dyDescent="0.25">
      <c r="B150" s="296"/>
    </row>
    <row r="151" spans="2:2" x14ac:dyDescent="0.25">
      <c r="B151" s="296"/>
    </row>
    <row r="152" spans="2:2" x14ac:dyDescent="0.25">
      <c r="B152" s="296"/>
    </row>
    <row r="153" spans="2:2" x14ac:dyDescent="0.25">
      <c r="B153" s="296"/>
    </row>
    <row r="154" spans="2:2" x14ac:dyDescent="0.25">
      <c r="B154" s="296"/>
    </row>
    <row r="155" spans="2:2" x14ac:dyDescent="0.25">
      <c r="B155" s="296"/>
    </row>
    <row r="156" spans="2:2" x14ac:dyDescent="0.25">
      <c r="B156" s="296"/>
    </row>
    <row r="157" spans="2:2" x14ac:dyDescent="0.25">
      <c r="B157" s="296"/>
    </row>
    <row r="158" spans="2:2" x14ac:dyDescent="0.25">
      <c r="B158" s="296"/>
    </row>
    <row r="159" spans="2:2" x14ac:dyDescent="0.25">
      <c r="B159" s="296"/>
    </row>
    <row r="160" spans="2:2" x14ac:dyDescent="0.25">
      <c r="B160" s="296"/>
    </row>
    <row r="161" spans="2:2" x14ac:dyDescent="0.25">
      <c r="B161" s="296"/>
    </row>
    <row r="162" spans="2:2" x14ac:dyDescent="0.25">
      <c r="B162" s="296"/>
    </row>
    <row r="163" spans="2:2" x14ac:dyDescent="0.25">
      <c r="B163" s="296"/>
    </row>
    <row r="164" spans="2:2" x14ac:dyDescent="0.25">
      <c r="B164" s="296"/>
    </row>
    <row r="165" spans="2:2" x14ac:dyDescent="0.25">
      <c r="B165" s="296"/>
    </row>
    <row r="166" spans="2:2" x14ac:dyDescent="0.25">
      <c r="B166" s="296"/>
    </row>
    <row r="167" spans="2:2" x14ac:dyDescent="0.25">
      <c r="B167" s="296"/>
    </row>
    <row r="168" spans="2:2" x14ac:dyDescent="0.25">
      <c r="B168" s="296"/>
    </row>
    <row r="169" spans="2:2" x14ac:dyDescent="0.25">
      <c r="B169" s="296"/>
    </row>
    <row r="170" spans="2:2" x14ac:dyDescent="0.25">
      <c r="B170" s="296"/>
    </row>
  </sheetData>
  <sheetProtection algorithmName="SHA-512" hashValue="gWman03XDnb0klTHvG3+7unuE8nkJfZOEVh9LlFiFfb0WhZuRlU4mFs+7b+Ql0hJLtYkyMtx2tAPCWeP+0++3A==" saltValue="JDMv/yx7k3XBqlIGi1iDOA==" spinCount="100000" sheet="1" objects="1" scenarios="1"/>
  <phoneticPr fontId="5" type="noConversion"/>
  <conditionalFormatting sqref="E13">
    <cfRule type="cellIs" dxfId="32" priority="3" operator="lessThanOrEqual">
      <formula>0</formula>
    </cfRule>
  </conditionalFormatting>
  <conditionalFormatting sqref="E19">
    <cfRule type="cellIs" dxfId="31" priority="2" operator="lessThanOrEqual">
      <formula>0</formula>
    </cfRule>
  </conditionalFormatting>
  <conditionalFormatting sqref="E21">
    <cfRule type="cellIs" dxfId="30" priority="1" operator="lessThanOrEqual">
      <formula>0</formula>
    </cfRule>
  </conditionalFormatting>
  <printOptions horizontalCentered="1"/>
  <pageMargins left="0.98425196850393704" right="0.39370078740157483" top="0.98425196850393704" bottom="0.78740157480314965" header="0.51181102362204722" footer="0.51181102362204722"/>
  <pageSetup paperSize="9" orientation="portrait" r:id="rId1"/>
  <headerFooter alignWithMargins="0">
    <oddHeader>&amp;C&amp;6Vrtec Smlednik</oddHeader>
    <oddFooter>&amp;C&amp;A&amp;R&amp;P od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F762F-10B8-49C7-8022-8B9200B136E6}">
  <dimension ref="A1:DF121"/>
  <sheetViews>
    <sheetView tabSelected="1" view="pageBreakPreview" topLeftCell="A91" zoomScaleNormal="130" zoomScaleSheetLayoutView="100" workbookViewId="0">
      <selection activeCell="B96" sqref="B96"/>
    </sheetView>
  </sheetViews>
  <sheetFormatPr defaultColWidth="9.08984375" defaultRowHeight="12.5" x14ac:dyDescent="0.25"/>
  <cols>
    <col min="1" max="1" width="3.453125" style="191" customWidth="1"/>
    <col min="2" max="2" width="38" style="666" customWidth="1"/>
    <col min="3" max="3" width="4.90625" style="176" customWidth="1"/>
    <col min="4" max="4" width="10.54296875" style="177" bestFit="1" customWidth="1"/>
    <col min="5" max="5" width="14.36328125" style="771" bestFit="1" customWidth="1"/>
    <col min="6" max="6" width="15.6328125" style="178" customWidth="1"/>
    <col min="7" max="7" width="10.453125" style="179" hidden="1" customWidth="1"/>
    <col min="8" max="8" width="0.453125" style="180" hidden="1" customWidth="1"/>
    <col min="9" max="9" width="1" style="180" hidden="1" customWidth="1"/>
    <col min="10" max="10" width="15.6328125" style="180" hidden="1" customWidth="1"/>
    <col min="11" max="16384" width="9.08984375" style="181"/>
  </cols>
  <sheetData>
    <row r="1" spans="1:10" s="182" customFormat="1" ht="13" x14ac:dyDescent="0.3">
      <c r="A1" s="211" t="s">
        <v>593</v>
      </c>
      <c r="B1" s="664" t="s">
        <v>576</v>
      </c>
      <c r="C1" s="183"/>
      <c r="D1" s="184"/>
      <c r="E1" s="758"/>
      <c r="F1" s="185"/>
      <c r="G1" s="186"/>
      <c r="H1" s="187"/>
      <c r="I1" s="187"/>
      <c r="J1" s="187"/>
    </row>
    <row r="2" spans="1:10" s="271" customFormat="1" ht="13" x14ac:dyDescent="0.3">
      <c r="A2" s="658"/>
      <c r="B2" s="667"/>
      <c r="C2" s="132"/>
      <c r="D2" s="297"/>
      <c r="E2" s="759"/>
      <c r="F2" s="298"/>
    </row>
    <row r="3" spans="1:10" s="303" customFormat="1" ht="13" x14ac:dyDescent="0.3">
      <c r="A3" s="672"/>
      <c r="B3" s="668" t="s">
        <v>48</v>
      </c>
      <c r="C3" s="301" t="s">
        <v>44</v>
      </c>
      <c r="D3" s="302" t="s">
        <v>45</v>
      </c>
      <c r="E3" s="760" t="s">
        <v>46</v>
      </c>
      <c r="F3" s="302" t="s">
        <v>47</v>
      </c>
    </row>
    <row r="4" spans="1:10" s="271" customFormat="1" ht="13" x14ac:dyDescent="0.3">
      <c r="A4" s="658"/>
      <c r="B4" s="667"/>
      <c r="C4" s="132"/>
      <c r="D4" s="297"/>
      <c r="E4" s="759"/>
      <c r="F4" s="298"/>
    </row>
    <row r="5" spans="1:10" s="271" customFormat="1" ht="13" x14ac:dyDescent="0.3">
      <c r="A5" s="658"/>
      <c r="B5" s="667"/>
      <c r="C5" s="132"/>
      <c r="D5" s="297"/>
      <c r="E5" s="759"/>
      <c r="F5" s="298"/>
    </row>
    <row r="6" spans="1:10" s="7" customFormat="1" ht="37.5" x14ac:dyDescent="0.25">
      <c r="A6" s="45" t="s">
        <v>65</v>
      </c>
      <c r="B6" s="58" t="s">
        <v>197</v>
      </c>
      <c r="C6" s="64" t="s">
        <v>27</v>
      </c>
      <c r="D6" s="85">
        <v>1.1499999999999999</v>
      </c>
      <c r="E6" s="755">
        <v>0</v>
      </c>
      <c r="F6" s="46">
        <f>+E6*D6</f>
        <v>0</v>
      </c>
    </row>
    <row r="7" spans="1:10" s="7" customFormat="1" x14ac:dyDescent="0.25">
      <c r="A7" s="45"/>
      <c r="B7" s="58"/>
      <c r="C7" s="64"/>
      <c r="D7" s="85"/>
      <c r="E7" s="781"/>
      <c r="F7" s="46"/>
    </row>
    <row r="8" spans="1:10" s="7" customFormat="1" x14ac:dyDescent="0.25">
      <c r="A8" s="45"/>
      <c r="B8" s="58"/>
      <c r="C8" s="64"/>
      <c r="D8" s="85"/>
      <c r="E8" s="781"/>
      <c r="F8" s="46"/>
    </row>
    <row r="9" spans="1:10" s="7" customFormat="1" ht="25" x14ac:dyDescent="0.25">
      <c r="A9" s="45" t="s">
        <v>26</v>
      </c>
      <c r="B9" s="371" t="s">
        <v>496</v>
      </c>
      <c r="D9" s="377"/>
      <c r="E9" s="782"/>
      <c r="F9" s="47"/>
      <c r="G9" s="43"/>
    </row>
    <row r="10" spans="1:10" s="7" customFormat="1" x14ac:dyDescent="0.25">
      <c r="A10" s="45"/>
      <c r="B10" s="371" t="s">
        <v>482</v>
      </c>
      <c r="C10" s="7" t="s">
        <v>27</v>
      </c>
      <c r="D10" s="377">
        <v>5.7</v>
      </c>
      <c r="E10" s="755">
        <v>0</v>
      </c>
      <c r="F10" s="46">
        <f t="shared" ref="F10" si="0">+E10*D10</f>
        <v>0</v>
      </c>
      <c r="G10" s="43"/>
    </row>
    <row r="11" spans="1:10" s="7" customFormat="1" x14ac:dyDescent="0.25">
      <c r="A11" s="45"/>
      <c r="B11" s="371" t="s">
        <v>581</v>
      </c>
      <c r="C11" s="7" t="s">
        <v>27</v>
      </c>
      <c r="D11" s="377">
        <v>0.85</v>
      </c>
      <c r="E11" s="755">
        <v>0</v>
      </c>
      <c r="F11" s="46">
        <f t="shared" ref="F11" si="1">+E11*D11</f>
        <v>0</v>
      </c>
      <c r="G11" s="43"/>
    </row>
    <row r="12" spans="1:10" s="271" customFormat="1" ht="13" x14ac:dyDescent="0.3">
      <c r="A12" s="658"/>
      <c r="B12" s="667"/>
      <c r="C12" s="132"/>
      <c r="D12" s="297"/>
      <c r="E12" s="759"/>
      <c r="F12" s="298"/>
    </row>
    <row r="13" spans="1:10" s="271" customFormat="1" ht="13" x14ac:dyDescent="0.3">
      <c r="A13" s="658"/>
      <c r="B13" s="667"/>
      <c r="C13" s="132"/>
      <c r="D13" s="297"/>
      <c r="E13" s="759"/>
      <c r="F13" s="298"/>
    </row>
    <row r="14" spans="1:10" s="7" customFormat="1" ht="25" x14ac:dyDescent="0.25">
      <c r="A14" s="45" t="s">
        <v>28</v>
      </c>
      <c r="B14" s="371" t="s">
        <v>498</v>
      </c>
      <c r="D14" s="377"/>
      <c r="E14" s="782"/>
      <c r="F14" s="47"/>
      <c r="G14" s="43"/>
    </row>
    <row r="15" spans="1:10" s="7" customFormat="1" ht="25" x14ac:dyDescent="0.25">
      <c r="A15" s="45"/>
      <c r="B15" s="371" t="s">
        <v>499</v>
      </c>
      <c r="C15" s="7" t="s">
        <v>27</v>
      </c>
      <c r="D15" s="377">
        <v>0.44</v>
      </c>
      <c r="E15" s="755">
        <v>0</v>
      </c>
      <c r="F15" s="46">
        <f t="shared" ref="F15" si="2">+E15*D15</f>
        <v>0</v>
      </c>
      <c r="G15" s="43"/>
    </row>
    <row r="16" spans="1:10" s="271" customFormat="1" ht="13" x14ac:dyDescent="0.3">
      <c r="A16" s="658"/>
      <c r="B16" s="667"/>
      <c r="C16" s="132"/>
      <c r="D16" s="297"/>
      <c r="E16" s="759"/>
      <c r="F16" s="298"/>
    </row>
    <row r="17" spans="1:7" s="271" customFormat="1" ht="13" x14ac:dyDescent="0.3">
      <c r="A17" s="658"/>
      <c r="B17" s="667"/>
      <c r="C17" s="132"/>
      <c r="D17" s="297"/>
      <c r="E17" s="759"/>
      <c r="F17" s="298"/>
    </row>
    <row r="18" spans="1:7" s="7" customFormat="1" ht="25" x14ac:dyDescent="0.25">
      <c r="A18" s="45" t="s">
        <v>29</v>
      </c>
      <c r="B18" s="371" t="s">
        <v>497</v>
      </c>
      <c r="D18" s="377"/>
      <c r="E18" s="782"/>
      <c r="F18" s="47"/>
      <c r="G18" s="43"/>
    </row>
    <row r="19" spans="1:7" s="7" customFormat="1" x14ac:dyDescent="0.25">
      <c r="A19" s="45"/>
      <c r="B19" s="371" t="s">
        <v>482</v>
      </c>
      <c r="C19" s="7" t="s">
        <v>27</v>
      </c>
      <c r="D19" s="377">
        <v>1.1499999999999999</v>
      </c>
      <c r="E19" s="755">
        <v>0</v>
      </c>
      <c r="F19" s="46">
        <f t="shared" ref="F19" si="3">+E19*D19</f>
        <v>0</v>
      </c>
      <c r="G19" s="43"/>
    </row>
    <row r="20" spans="1:7" s="271" customFormat="1" ht="13" x14ac:dyDescent="0.3">
      <c r="A20" s="658"/>
      <c r="B20" s="667"/>
      <c r="C20" s="132"/>
      <c r="D20" s="297"/>
      <c r="E20" s="759"/>
      <c r="F20" s="298"/>
    </row>
    <row r="21" spans="1:7" s="271" customFormat="1" ht="13" x14ac:dyDescent="0.3">
      <c r="A21" s="658"/>
      <c r="B21" s="667"/>
      <c r="C21" s="132"/>
      <c r="D21" s="297"/>
      <c r="E21" s="759"/>
      <c r="F21" s="298"/>
    </row>
    <row r="22" spans="1:7" s="271" customFormat="1" ht="37.5" x14ac:dyDescent="0.3">
      <c r="A22" s="658" t="s">
        <v>75</v>
      </c>
      <c r="B22" s="54" t="s">
        <v>501</v>
      </c>
      <c r="C22" s="451" t="s">
        <v>50</v>
      </c>
      <c r="D22" s="453">
        <v>500</v>
      </c>
      <c r="E22" s="755">
        <v>0</v>
      </c>
      <c r="F22" s="56">
        <f>+E22*D22</f>
        <v>0</v>
      </c>
    </row>
    <row r="23" spans="1:7" s="271" customFormat="1" ht="13" x14ac:dyDescent="0.3">
      <c r="A23" s="658"/>
      <c r="B23" s="54"/>
      <c r="C23" s="132"/>
      <c r="D23" s="297"/>
      <c r="E23" s="759"/>
      <c r="F23" s="298"/>
    </row>
    <row r="24" spans="1:7" s="271" customFormat="1" ht="13" x14ac:dyDescent="0.3">
      <c r="A24" s="658"/>
      <c r="B24" s="54"/>
      <c r="C24" s="132"/>
      <c r="D24" s="297"/>
      <c r="E24" s="759"/>
      <c r="F24" s="298"/>
    </row>
    <row r="25" spans="1:7" s="61" customFormat="1" ht="25" x14ac:dyDescent="0.25">
      <c r="A25" s="57" t="s">
        <v>76</v>
      </c>
      <c r="B25" s="100" t="s">
        <v>206</v>
      </c>
      <c r="C25" s="65" t="s">
        <v>30</v>
      </c>
      <c r="D25" s="56">
        <v>34</v>
      </c>
      <c r="E25" s="755">
        <v>0</v>
      </c>
      <c r="F25" s="56">
        <f>+E25*D25</f>
        <v>0</v>
      </c>
    </row>
    <row r="26" spans="1:7" s="271" customFormat="1" ht="13" x14ac:dyDescent="0.3">
      <c r="A26" s="658"/>
      <c r="B26" s="667"/>
      <c r="C26" s="132"/>
      <c r="D26" s="297"/>
      <c r="E26" s="759"/>
      <c r="F26" s="298"/>
    </row>
    <row r="27" spans="1:7" s="271" customFormat="1" ht="13" x14ac:dyDescent="0.3">
      <c r="A27" s="658"/>
      <c r="B27" s="667"/>
      <c r="C27" s="132"/>
      <c r="D27" s="297"/>
      <c r="E27" s="759"/>
      <c r="F27" s="298"/>
    </row>
    <row r="28" spans="1:7" s="271" customFormat="1" ht="25" x14ac:dyDescent="0.3">
      <c r="A28" s="658" t="s">
        <v>31</v>
      </c>
      <c r="B28" s="669" t="s">
        <v>500</v>
      </c>
      <c r="C28" s="662" t="s">
        <v>30</v>
      </c>
      <c r="D28" s="663">
        <v>5.8</v>
      </c>
      <c r="E28" s="755">
        <v>0</v>
      </c>
      <c r="F28" s="56">
        <f>+E28*D28</f>
        <v>0</v>
      </c>
    </row>
    <row r="29" spans="1:7" s="103" customFormat="1" x14ac:dyDescent="0.25">
      <c r="A29" s="555"/>
      <c r="B29" s="615"/>
      <c r="C29" s="433"/>
      <c r="D29" s="166"/>
      <c r="E29" s="775"/>
      <c r="F29" s="166"/>
    </row>
    <row r="30" spans="1:7" s="103" customFormat="1" x14ac:dyDescent="0.25">
      <c r="A30" s="555"/>
      <c r="B30" s="463"/>
      <c r="C30" s="433"/>
      <c r="D30" s="166"/>
      <c r="E30" s="775"/>
      <c r="F30" s="166"/>
    </row>
    <row r="31" spans="1:7" s="271" customFormat="1" ht="25" x14ac:dyDescent="0.3">
      <c r="A31" s="658" t="s">
        <v>32</v>
      </c>
      <c r="B31" s="669" t="s">
        <v>582</v>
      </c>
      <c r="C31" s="662" t="s">
        <v>30</v>
      </c>
      <c r="D31" s="663">
        <v>124</v>
      </c>
      <c r="E31" s="755">
        <v>0</v>
      </c>
      <c r="F31" s="56">
        <f>+E31*D31</f>
        <v>0</v>
      </c>
    </row>
    <row r="32" spans="1:7" s="103" customFormat="1" x14ac:dyDescent="0.25">
      <c r="A32" s="555"/>
      <c r="B32" s="615"/>
      <c r="C32" s="433"/>
      <c r="D32" s="166"/>
      <c r="E32" s="775"/>
      <c r="F32" s="166"/>
    </row>
    <row r="33" spans="1:6" s="103" customFormat="1" x14ac:dyDescent="0.25">
      <c r="A33" s="555"/>
      <c r="B33" s="463"/>
      <c r="C33" s="433"/>
      <c r="D33" s="166"/>
      <c r="E33" s="775"/>
      <c r="F33" s="166"/>
    </row>
    <row r="34" spans="1:6" s="103" customFormat="1" ht="13" x14ac:dyDescent="0.25">
      <c r="A34" s="555" t="s">
        <v>34</v>
      </c>
      <c r="B34" s="734" t="s">
        <v>565</v>
      </c>
      <c r="C34" s="433"/>
      <c r="D34" s="166"/>
      <c r="E34" s="775"/>
      <c r="F34" s="166"/>
    </row>
    <row r="35" spans="1:6" s="103" customFormat="1" ht="37.5" x14ac:dyDescent="0.25">
      <c r="A35" s="555"/>
      <c r="B35" s="600" t="s">
        <v>577</v>
      </c>
      <c r="C35" s="433"/>
      <c r="D35" s="166"/>
      <c r="E35" s="775"/>
      <c r="F35" s="166"/>
    </row>
    <row r="36" spans="1:6" s="103" customFormat="1" ht="25" x14ac:dyDescent="0.25">
      <c r="A36" s="555"/>
      <c r="B36" s="600" t="s">
        <v>336</v>
      </c>
      <c r="C36" s="433" t="s">
        <v>30</v>
      </c>
      <c r="D36" s="166">
        <v>50.22</v>
      </c>
      <c r="E36" s="755">
        <v>0</v>
      </c>
      <c r="F36" s="166">
        <f>+E36*D36</f>
        <v>0</v>
      </c>
    </row>
    <row r="37" spans="1:6" s="103" customFormat="1" x14ac:dyDescent="0.25">
      <c r="A37" s="555"/>
      <c r="B37" s="600"/>
      <c r="C37" s="433"/>
      <c r="D37" s="166"/>
      <c r="E37" s="775"/>
      <c r="F37" s="166"/>
    </row>
    <row r="38" spans="1:6" s="103" customFormat="1" x14ac:dyDescent="0.25">
      <c r="A38" s="555"/>
      <c r="B38" s="600"/>
      <c r="C38" s="433"/>
      <c r="D38" s="166"/>
      <c r="E38" s="775"/>
      <c r="F38" s="166"/>
    </row>
    <row r="39" spans="1:6" s="103" customFormat="1" ht="13" x14ac:dyDescent="0.25">
      <c r="A39" s="555" t="s">
        <v>49</v>
      </c>
      <c r="B39" s="734" t="s">
        <v>564</v>
      </c>
      <c r="C39" s="433"/>
      <c r="D39" s="166"/>
      <c r="E39" s="775"/>
      <c r="F39" s="166"/>
    </row>
    <row r="40" spans="1:6" s="103" customFormat="1" ht="37.5" x14ac:dyDescent="0.25">
      <c r="A40" s="555"/>
      <c r="B40" s="600" t="s">
        <v>566</v>
      </c>
      <c r="C40" s="433"/>
      <c r="D40" s="166"/>
      <c r="E40" s="775"/>
      <c r="F40" s="166"/>
    </row>
    <row r="41" spans="1:6" s="103" customFormat="1" ht="25" x14ac:dyDescent="0.25">
      <c r="A41" s="555"/>
      <c r="B41" s="600" t="s">
        <v>336</v>
      </c>
      <c r="C41" s="433" t="s">
        <v>30</v>
      </c>
      <c r="D41" s="166">
        <v>47</v>
      </c>
      <c r="E41" s="755">
        <v>0</v>
      </c>
      <c r="F41" s="166">
        <f>+E41*D41</f>
        <v>0</v>
      </c>
    </row>
    <row r="42" spans="1:6" s="103" customFormat="1" ht="25" x14ac:dyDescent="0.25">
      <c r="A42" s="555"/>
      <c r="B42" s="600" t="s">
        <v>567</v>
      </c>
      <c r="C42" s="433"/>
      <c r="D42" s="166"/>
      <c r="E42" s="775"/>
      <c r="F42" s="166"/>
    </row>
    <row r="43" spans="1:6" s="103" customFormat="1" x14ac:dyDescent="0.25">
      <c r="A43" s="555"/>
      <c r="B43" s="600"/>
      <c r="C43" s="433"/>
      <c r="D43" s="166"/>
      <c r="E43" s="775"/>
      <c r="F43" s="166"/>
    </row>
    <row r="44" spans="1:6" s="103" customFormat="1" x14ac:dyDescent="0.25">
      <c r="A44" s="555"/>
      <c r="B44" s="600"/>
      <c r="C44" s="433"/>
      <c r="D44" s="166"/>
      <c r="E44" s="775"/>
      <c r="F44" s="166"/>
    </row>
    <row r="45" spans="1:6" s="103" customFormat="1" ht="13" x14ac:dyDescent="0.25">
      <c r="A45" s="555" t="s">
        <v>77</v>
      </c>
      <c r="B45" s="734" t="s">
        <v>578</v>
      </c>
      <c r="C45" s="433"/>
      <c r="D45" s="166"/>
      <c r="E45" s="775"/>
      <c r="F45" s="166"/>
    </row>
    <row r="46" spans="1:6" s="103" customFormat="1" ht="37.5" x14ac:dyDescent="0.25">
      <c r="A46" s="555"/>
      <c r="B46" s="600" t="s">
        <v>579</v>
      </c>
      <c r="C46" s="433"/>
      <c r="D46" s="166"/>
      <c r="E46" s="775"/>
      <c r="F46" s="166"/>
    </row>
    <row r="47" spans="1:6" s="103" customFormat="1" x14ac:dyDescent="0.25">
      <c r="A47" s="555"/>
      <c r="B47" s="600" t="s">
        <v>580</v>
      </c>
      <c r="C47" s="433" t="s">
        <v>33</v>
      </c>
      <c r="D47" s="166">
        <v>51</v>
      </c>
      <c r="E47" s="755">
        <v>0</v>
      </c>
      <c r="F47" s="166">
        <f>+E47*D47</f>
        <v>0</v>
      </c>
    </row>
    <row r="48" spans="1:6" s="103" customFormat="1" ht="25" x14ac:dyDescent="0.25">
      <c r="A48" s="555"/>
      <c r="B48" s="600" t="s">
        <v>567</v>
      </c>
      <c r="C48" s="433"/>
      <c r="D48" s="166"/>
      <c r="E48" s="775"/>
      <c r="F48" s="166"/>
    </row>
    <row r="49" spans="1:104" s="103" customFormat="1" x14ac:dyDescent="0.25">
      <c r="A49" s="555"/>
      <c r="B49" s="600"/>
      <c r="C49" s="433"/>
      <c r="D49" s="166"/>
      <c r="E49" s="775"/>
      <c r="F49" s="166"/>
    </row>
    <row r="50" spans="1:104" s="103" customFormat="1" x14ac:dyDescent="0.25">
      <c r="A50" s="555"/>
      <c r="B50" s="600"/>
      <c r="C50" s="433"/>
      <c r="D50" s="166"/>
      <c r="E50" s="775"/>
      <c r="F50" s="166"/>
    </row>
    <row r="51" spans="1:104" s="106" customFormat="1" ht="112.5" x14ac:dyDescent="0.25">
      <c r="A51" s="670" t="s">
        <v>409</v>
      </c>
      <c r="B51" s="510" t="s">
        <v>502</v>
      </c>
      <c r="C51" t="s">
        <v>33</v>
      </c>
      <c r="D51" s="430">
        <v>84</v>
      </c>
      <c r="E51" s="755">
        <v>0</v>
      </c>
      <c r="F51" s="56">
        <f>+E51*D51</f>
        <v>0</v>
      </c>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3"/>
      <c r="BR51" s="103"/>
      <c r="BS51" s="103"/>
      <c r="BT51" s="103"/>
      <c r="BU51" s="103"/>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c r="CV51" s="103"/>
      <c r="CW51" s="103"/>
      <c r="CX51" s="103"/>
      <c r="CY51" s="103"/>
      <c r="CZ51" s="103"/>
    </row>
    <row r="52" spans="1:104" s="106" customFormat="1" ht="46" x14ac:dyDescent="0.25">
      <c r="A52" s="670"/>
      <c r="B52" s="657" t="s">
        <v>486</v>
      </c>
      <c r="C52" s="181"/>
      <c r="D52" s="189"/>
      <c r="E52" s="838"/>
      <c r="F52" s="310"/>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c r="CZ52" s="103"/>
    </row>
    <row r="53" spans="1:104" s="271" customFormat="1" ht="13" x14ac:dyDescent="0.3">
      <c r="A53" s="658"/>
      <c r="B53" s="667"/>
      <c r="C53" s="132"/>
      <c r="D53" s="297"/>
      <c r="E53" s="759"/>
      <c r="F53" s="298"/>
    </row>
    <row r="54" spans="1:104" s="271" customFormat="1" ht="13" x14ac:dyDescent="0.3">
      <c r="A54" s="658"/>
      <c r="B54" s="667"/>
      <c r="C54" s="132"/>
      <c r="D54" s="297"/>
      <c r="E54" s="759"/>
      <c r="F54" s="298"/>
    </row>
    <row r="55" spans="1:104" s="271" customFormat="1" ht="37.5" x14ac:dyDescent="0.3">
      <c r="A55" s="658" t="s">
        <v>189</v>
      </c>
      <c r="B55" s="510" t="s">
        <v>487</v>
      </c>
      <c r="C55" s="662" t="s">
        <v>33</v>
      </c>
      <c r="D55" s="663">
        <v>18</v>
      </c>
      <c r="E55" s="755">
        <v>0</v>
      </c>
      <c r="F55" s="56">
        <f>+E55*D55</f>
        <v>0</v>
      </c>
    </row>
    <row r="56" spans="1:104" s="271" customFormat="1" ht="13" x14ac:dyDescent="0.3">
      <c r="A56" s="658"/>
      <c r="B56" s="667"/>
      <c r="C56" s="662"/>
      <c r="D56" s="663"/>
      <c r="E56" s="839"/>
      <c r="F56" s="671"/>
    </row>
    <row r="57" spans="1:104" s="271" customFormat="1" ht="13" x14ac:dyDescent="0.3">
      <c r="A57" s="658"/>
      <c r="B57" s="667"/>
      <c r="C57" s="662"/>
      <c r="D57" s="663"/>
      <c r="E57" s="839"/>
      <c r="F57" s="671"/>
    </row>
    <row r="58" spans="1:104" s="271" customFormat="1" ht="75.5" x14ac:dyDescent="0.3">
      <c r="A58" s="658" t="s">
        <v>466</v>
      </c>
      <c r="B58" s="665" t="s">
        <v>505</v>
      </c>
      <c r="C58" s="662" t="s">
        <v>33</v>
      </c>
      <c r="D58" s="663">
        <v>14</v>
      </c>
      <c r="E58" s="755">
        <v>0</v>
      </c>
      <c r="F58" s="671">
        <f>+D58*E58</f>
        <v>0</v>
      </c>
    </row>
    <row r="59" spans="1:104" s="271" customFormat="1" ht="13" x14ac:dyDescent="0.3">
      <c r="A59" s="658"/>
      <c r="B59" s="510"/>
      <c r="C59" s="132"/>
      <c r="D59" s="297"/>
      <c r="E59" s="759"/>
      <c r="F59" s="298"/>
    </row>
    <row r="60" spans="1:104" s="271" customFormat="1" ht="13" x14ac:dyDescent="0.3">
      <c r="A60" s="658"/>
      <c r="B60" s="510"/>
      <c r="C60" s="132"/>
      <c r="D60" s="297"/>
      <c r="E60" s="759"/>
      <c r="F60" s="298"/>
    </row>
    <row r="61" spans="1:104" s="271" customFormat="1" ht="25.5" x14ac:dyDescent="0.3">
      <c r="A61" s="658" t="s">
        <v>477</v>
      </c>
      <c r="B61" s="665" t="s">
        <v>517</v>
      </c>
      <c r="C61" s="662" t="s">
        <v>66</v>
      </c>
      <c r="D61" s="663">
        <v>1</v>
      </c>
      <c r="E61" s="755">
        <v>0</v>
      </c>
      <c r="F61" s="671">
        <f>+D61*E61</f>
        <v>0</v>
      </c>
    </row>
    <row r="62" spans="1:104" s="271" customFormat="1" ht="13" x14ac:dyDescent="0.3">
      <c r="A62" s="658"/>
      <c r="B62" s="510"/>
      <c r="C62" s="132"/>
      <c r="D62" s="297"/>
      <c r="E62" s="759"/>
      <c r="F62" s="298"/>
    </row>
    <row r="63" spans="1:104" s="271" customFormat="1" ht="13" x14ac:dyDescent="0.3">
      <c r="A63" s="658"/>
      <c r="B63" s="510"/>
      <c r="C63" s="132"/>
      <c r="D63" s="297"/>
      <c r="E63" s="759"/>
      <c r="F63" s="298"/>
    </row>
    <row r="64" spans="1:104" s="271" customFormat="1" ht="50" x14ac:dyDescent="0.3">
      <c r="A64" s="658" t="s">
        <v>484</v>
      </c>
      <c r="B64" s="510" t="s">
        <v>503</v>
      </c>
      <c r="C64" s="662" t="s">
        <v>33</v>
      </c>
      <c r="D64" s="663">
        <v>16</v>
      </c>
      <c r="E64" s="755">
        <v>0</v>
      </c>
      <c r="F64" s="671">
        <f>+D64*E64</f>
        <v>0</v>
      </c>
    </row>
    <row r="65" spans="1:6" s="271" customFormat="1" ht="13" x14ac:dyDescent="0.3">
      <c r="A65" s="658"/>
      <c r="B65" s="667"/>
      <c r="C65" s="662"/>
      <c r="D65" s="663"/>
      <c r="E65" s="839"/>
      <c r="F65" s="671"/>
    </row>
    <row r="66" spans="1:6" s="271" customFormat="1" ht="13" x14ac:dyDescent="0.3">
      <c r="A66" s="658"/>
      <c r="B66" s="667"/>
      <c r="C66" s="662"/>
      <c r="D66" s="663"/>
      <c r="E66" s="839"/>
      <c r="F66" s="671"/>
    </row>
    <row r="67" spans="1:6" s="271" customFormat="1" ht="50" x14ac:dyDescent="0.3">
      <c r="A67" s="658" t="s">
        <v>509</v>
      </c>
      <c r="B67" s="510" t="s">
        <v>504</v>
      </c>
      <c r="C67" s="662" t="s">
        <v>30</v>
      </c>
      <c r="D67" s="663">
        <v>85</v>
      </c>
      <c r="E67" s="755">
        <v>0</v>
      </c>
      <c r="F67" s="671">
        <f>+D67*E67</f>
        <v>0</v>
      </c>
    </row>
    <row r="68" spans="1:6" s="271" customFormat="1" ht="13" x14ac:dyDescent="0.3">
      <c r="A68" s="658"/>
      <c r="B68" s="667"/>
      <c r="C68" s="662"/>
      <c r="D68" s="663"/>
      <c r="E68" s="839"/>
      <c r="F68" s="671"/>
    </row>
    <row r="69" spans="1:6" s="271" customFormat="1" ht="13" x14ac:dyDescent="0.3">
      <c r="A69" s="658"/>
      <c r="B69" s="667"/>
      <c r="C69" s="662"/>
      <c r="D69" s="663"/>
      <c r="E69" s="839"/>
      <c r="F69" s="671"/>
    </row>
    <row r="70" spans="1:6" s="271" customFormat="1" ht="50" x14ac:dyDescent="0.3">
      <c r="A70" s="658" t="s">
        <v>511</v>
      </c>
      <c r="B70" s="510" t="s">
        <v>516</v>
      </c>
      <c r="C70" s="662" t="s">
        <v>30</v>
      </c>
      <c r="D70" s="663">
        <v>45</v>
      </c>
      <c r="E70" s="755">
        <v>0</v>
      </c>
      <c r="F70" s="671">
        <f>+D70*E70</f>
        <v>0</v>
      </c>
    </row>
    <row r="71" spans="1:6" s="271" customFormat="1" ht="13" x14ac:dyDescent="0.3">
      <c r="A71" s="658"/>
      <c r="B71" s="667"/>
      <c r="C71" s="662"/>
      <c r="D71" s="663"/>
      <c r="E71" s="839"/>
      <c r="F71" s="671"/>
    </row>
    <row r="72" spans="1:6" s="271" customFormat="1" ht="13" x14ac:dyDescent="0.3">
      <c r="A72" s="658"/>
      <c r="B72" s="667"/>
      <c r="C72" s="662"/>
      <c r="D72" s="663"/>
      <c r="E72" s="839"/>
      <c r="F72" s="671"/>
    </row>
    <row r="73" spans="1:6" s="271" customFormat="1" ht="87.5" x14ac:dyDescent="0.3">
      <c r="A73" s="658" t="s">
        <v>561</v>
      </c>
      <c r="B73" s="510" t="s">
        <v>506</v>
      </c>
      <c r="C73" s="662" t="s">
        <v>451</v>
      </c>
      <c r="D73" s="663">
        <v>1</v>
      </c>
      <c r="E73" s="755">
        <v>0</v>
      </c>
      <c r="F73" s="671">
        <f>+D73*E73</f>
        <v>0</v>
      </c>
    </row>
    <row r="74" spans="1:6" s="271" customFormat="1" ht="13" x14ac:dyDescent="0.3">
      <c r="A74" s="658"/>
      <c r="B74" s="510"/>
      <c r="C74" s="132"/>
      <c r="D74" s="297"/>
      <c r="E74" s="759"/>
      <c r="F74" s="298"/>
    </row>
    <row r="75" spans="1:6" s="271" customFormat="1" ht="13" x14ac:dyDescent="0.3">
      <c r="A75" s="658"/>
      <c r="B75" s="510"/>
      <c r="C75" s="132"/>
      <c r="D75" s="297"/>
      <c r="E75" s="759"/>
      <c r="F75" s="298"/>
    </row>
    <row r="76" spans="1:6" s="271" customFormat="1" ht="62.5" x14ac:dyDescent="0.3">
      <c r="A76" s="658" t="s">
        <v>562</v>
      </c>
      <c r="B76" s="675" t="s">
        <v>507</v>
      </c>
      <c r="C76" s="451" t="s">
        <v>451</v>
      </c>
      <c r="D76" s="453">
        <v>2</v>
      </c>
      <c r="E76" s="755">
        <v>0</v>
      </c>
      <c r="F76" s="501">
        <f>+D76*E76</f>
        <v>0</v>
      </c>
    </row>
    <row r="77" spans="1:6" s="271" customFormat="1" ht="13" x14ac:dyDescent="0.3">
      <c r="A77" s="658"/>
      <c r="B77" s="510"/>
      <c r="C77" s="132"/>
      <c r="D77" s="297"/>
      <c r="E77" s="759"/>
      <c r="F77" s="298"/>
    </row>
    <row r="78" spans="1:6" s="271" customFormat="1" ht="13" x14ac:dyDescent="0.3">
      <c r="A78" s="658"/>
      <c r="B78" s="510"/>
      <c r="C78" s="132"/>
      <c r="D78" s="297"/>
      <c r="E78" s="759"/>
      <c r="F78" s="298"/>
    </row>
    <row r="79" spans="1:6" s="271" customFormat="1" ht="75" x14ac:dyDescent="0.3">
      <c r="A79" s="658" t="s">
        <v>563</v>
      </c>
      <c r="B79" s="675" t="s">
        <v>508</v>
      </c>
      <c r="C79" s="451" t="s">
        <v>33</v>
      </c>
      <c r="D79" s="453">
        <v>105</v>
      </c>
      <c r="E79" s="755">
        <v>0</v>
      </c>
      <c r="F79" s="501">
        <f>+D79*E79</f>
        <v>0</v>
      </c>
    </row>
    <row r="80" spans="1:6" s="271" customFormat="1" ht="13" x14ac:dyDescent="0.3">
      <c r="A80" s="658"/>
      <c r="B80" s="510"/>
      <c r="C80" s="132"/>
      <c r="D80" s="297"/>
      <c r="E80" s="759"/>
      <c r="F80" s="298"/>
    </row>
    <row r="81" spans="1:6" s="271" customFormat="1" ht="13" x14ac:dyDescent="0.3">
      <c r="A81" s="658"/>
      <c r="B81" s="510"/>
      <c r="C81" s="132"/>
      <c r="D81" s="297"/>
      <c r="E81" s="759"/>
      <c r="F81" s="298"/>
    </row>
    <row r="82" spans="1:6" s="271" customFormat="1" ht="63" x14ac:dyDescent="0.3">
      <c r="A82" s="658" t="s">
        <v>594</v>
      </c>
      <c r="B82" s="676" t="s">
        <v>512</v>
      </c>
      <c r="C82" s="451" t="s">
        <v>66</v>
      </c>
      <c r="D82" s="453">
        <v>12</v>
      </c>
      <c r="E82" s="755">
        <v>0</v>
      </c>
      <c r="F82" s="501">
        <f>+D82*E82</f>
        <v>0</v>
      </c>
    </row>
    <row r="83" spans="1:6" s="271" customFormat="1" ht="13" x14ac:dyDescent="0.3">
      <c r="A83" s="658"/>
      <c r="B83" s="510"/>
      <c r="C83" s="132"/>
      <c r="D83" s="297"/>
      <c r="E83" s="759"/>
      <c r="F83" s="298"/>
    </row>
    <row r="84" spans="1:6" s="271" customFormat="1" ht="13" x14ac:dyDescent="0.3">
      <c r="A84" s="658"/>
      <c r="B84" s="510"/>
      <c r="C84" s="132"/>
      <c r="D84" s="297"/>
      <c r="E84" s="759"/>
      <c r="F84" s="298"/>
    </row>
    <row r="85" spans="1:6" s="271" customFormat="1" ht="88" x14ac:dyDescent="0.3">
      <c r="A85" s="658" t="s">
        <v>595</v>
      </c>
      <c r="B85" s="665" t="s">
        <v>510</v>
      </c>
      <c r="C85" s="662" t="s">
        <v>451</v>
      </c>
      <c r="D85" s="663">
        <v>1</v>
      </c>
      <c r="E85" s="755">
        <v>0</v>
      </c>
      <c r="F85" s="671">
        <f>+D85*E85</f>
        <v>0</v>
      </c>
    </row>
    <row r="86" spans="1:6" s="271" customFormat="1" ht="13" x14ac:dyDescent="0.3">
      <c r="A86" s="658"/>
      <c r="B86" s="510"/>
      <c r="C86" s="132"/>
      <c r="D86" s="297"/>
      <c r="E86" s="759"/>
      <c r="F86" s="298"/>
    </row>
    <row r="87" spans="1:6" s="271" customFormat="1" ht="13" x14ac:dyDescent="0.3">
      <c r="A87" s="658"/>
      <c r="B87" s="510"/>
      <c r="C87" s="132"/>
      <c r="D87" s="297"/>
      <c r="E87" s="759"/>
      <c r="F87" s="298"/>
    </row>
    <row r="88" spans="1:6" s="271" customFormat="1" ht="33.65" customHeight="1" x14ac:dyDescent="0.3">
      <c r="A88" s="658" t="s">
        <v>596</v>
      </c>
      <c r="B88" s="665" t="s">
        <v>617</v>
      </c>
      <c r="C88" s="662" t="s">
        <v>66</v>
      </c>
      <c r="D88" s="663">
        <v>4</v>
      </c>
      <c r="E88" s="755">
        <v>0</v>
      </c>
      <c r="F88" s="671">
        <f>+D88*E88</f>
        <v>0</v>
      </c>
    </row>
    <row r="89" spans="1:6" s="271" customFormat="1" ht="13" x14ac:dyDescent="0.3">
      <c r="A89" s="658"/>
      <c r="B89" s="667"/>
      <c r="C89" s="132"/>
      <c r="D89" s="297"/>
      <c r="E89" s="759"/>
      <c r="F89" s="298"/>
    </row>
    <row r="90" spans="1:6" s="271" customFormat="1" ht="40.25" customHeight="1" x14ac:dyDescent="0.3">
      <c r="A90" s="658" t="s">
        <v>597</v>
      </c>
      <c r="B90" s="665" t="s">
        <v>619</v>
      </c>
      <c r="C90" s="662" t="s">
        <v>66</v>
      </c>
      <c r="D90" s="663">
        <v>3</v>
      </c>
      <c r="E90" s="755">
        <v>0</v>
      </c>
      <c r="F90" s="671">
        <f>+D90*E90</f>
        <v>0</v>
      </c>
    </row>
    <row r="91" spans="1:6" s="271" customFormat="1" ht="13" x14ac:dyDescent="0.3">
      <c r="A91" s="658"/>
      <c r="B91" s="667"/>
      <c r="C91" s="132"/>
      <c r="D91" s="297"/>
      <c r="E91" s="759"/>
      <c r="F91" s="298"/>
    </row>
    <row r="92" spans="1:6" s="271" customFormat="1" ht="13" x14ac:dyDescent="0.3">
      <c r="A92" s="658"/>
      <c r="B92" s="667"/>
      <c r="C92" s="132"/>
      <c r="D92" s="297"/>
      <c r="E92" s="759"/>
      <c r="F92" s="298"/>
    </row>
    <row r="93" spans="1:6" s="709" customFormat="1" ht="13" x14ac:dyDescent="0.3">
      <c r="A93" s="713"/>
      <c r="B93" s="718" t="s">
        <v>458</v>
      </c>
      <c r="C93" s="719"/>
      <c r="D93" s="719"/>
      <c r="E93" s="840"/>
      <c r="F93" s="708"/>
    </row>
    <row r="94" spans="1:6" s="709" customFormat="1" ht="13" x14ac:dyDescent="0.3">
      <c r="A94" s="713"/>
      <c r="B94" s="718"/>
      <c r="C94" s="719"/>
      <c r="D94" s="719"/>
      <c r="E94" s="840"/>
      <c r="F94" s="708"/>
    </row>
    <row r="95" spans="1:6" s="709" customFormat="1" ht="38" x14ac:dyDescent="0.3">
      <c r="A95" s="710"/>
      <c r="B95" s="711" t="s">
        <v>459</v>
      </c>
      <c r="C95" s="708"/>
      <c r="D95" s="708"/>
      <c r="E95" s="841"/>
      <c r="F95" s="708"/>
    </row>
    <row r="96" spans="1:6" s="709" customFormat="1" ht="224.25" customHeight="1" x14ac:dyDescent="0.3">
      <c r="A96" s="710"/>
      <c r="B96" s="711" t="s">
        <v>613</v>
      </c>
      <c r="C96" s="708"/>
      <c r="D96" s="708"/>
      <c r="E96" s="841"/>
      <c r="F96" s="708"/>
    </row>
    <row r="97" spans="1:6" s="709" customFormat="1" ht="13" x14ac:dyDescent="0.3">
      <c r="A97" s="710"/>
      <c r="B97" s="711"/>
      <c r="C97" s="708"/>
      <c r="D97" s="708"/>
      <c r="E97" s="841"/>
      <c r="F97" s="708"/>
    </row>
    <row r="98" spans="1:6" s="727" customFormat="1" ht="13" x14ac:dyDescent="0.3">
      <c r="A98" s="724" t="s">
        <v>598</v>
      </c>
      <c r="B98" s="725" t="s">
        <v>460</v>
      </c>
      <c r="C98" s="726"/>
      <c r="D98" s="726"/>
      <c r="E98" s="842"/>
      <c r="F98" s="726"/>
    </row>
    <row r="99" spans="1:6" s="709" customFormat="1" ht="13" x14ac:dyDescent="0.3">
      <c r="A99" s="710"/>
      <c r="B99" s="712"/>
      <c r="C99" s="708"/>
      <c r="D99" s="708"/>
      <c r="E99" s="841"/>
      <c r="F99" s="733"/>
    </row>
    <row r="100" spans="1:6" s="709" customFormat="1" ht="13" x14ac:dyDescent="0.3">
      <c r="A100" s="713" t="s">
        <v>116</v>
      </c>
      <c r="B100" s="720" t="s">
        <v>554</v>
      </c>
      <c r="C100" s="732" t="s">
        <v>66</v>
      </c>
      <c r="D100" s="733">
        <v>1</v>
      </c>
      <c r="E100" s="755">
        <v>0</v>
      </c>
      <c r="F100" s="733">
        <f t="shared" ref="F100:F106" si="4">D100*E100</f>
        <v>0</v>
      </c>
    </row>
    <row r="101" spans="1:6" s="709" customFormat="1" ht="13" x14ac:dyDescent="0.3">
      <c r="A101" s="713" t="s">
        <v>117</v>
      </c>
      <c r="B101" s="720" t="s">
        <v>555</v>
      </c>
      <c r="C101" s="732" t="s">
        <v>66</v>
      </c>
      <c r="D101" s="733">
        <v>1</v>
      </c>
      <c r="E101" s="755">
        <v>0</v>
      </c>
      <c r="F101" s="733">
        <f t="shared" si="4"/>
        <v>0</v>
      </c>
    </row>
    <row r="102" spans="1:6" s="709" customFormat="1" ht="13" x14ac:dyDescent="0.3">
      <c r="A102" s="713" t="s">
        <v>118</v>
      </c>
      <c r="B102" s="721" t="s">
        <v>556</v>
      </c>
      <c r="C102" s="732" t="s">
        <v>66</v>
      </c>
      <c r="D102" s="733">
        <v>1</v>
      </c>
      <c r="E102" s="755">
        <v>0</v>
      </c>
      <c r="F102" s="733">
        <f t="shared" si="4"/>
        <v>0</v>
      </c>
    </row>
    <row r="103" spans="1:6" s="709" customFormat="1" ht="26" x14ac:dyDescent="0.3">
      <c r="A103" s="713" t="s">
        <v>183</v>
      </c>
      <c r="B103" s="721" t="s">
        <v>557</v>
      </c>
      <c r="C103" s="732" t="s">
        <v>66</v>
      </c>
      <c r="D103" s="708">
        <v>103</v>
      </c>
      <c r="E103" s="755">
        <v>0</v>
      </c>
      <c r="F103" s="733">
        <f t="shared" si="4"/>
        <v>0</v>
      </c>
    </row>
    <row r="104" spans="1:6" s="709" customFormat="1" ht="26" x14ac:dyDescent="0.3">
      <c r="A104" s="713" t="s">
        <v>184</v>
      </c>
      <c r="B104" s="720" t="s">
        <v>558</v>
      </c>
      <c r="C104" s="732" t="s">
        <v>66</v>
      </c>
      <c r="D104" s="708">
        <v>58</v>
      </c>
      <c r="E104" s="755">
        <v>0</v>
      </c>
      <c r="F104" s="733">
        <f t="shared" si="4"/>
        <v>0</v>
      </c>
    </row>
    <row r="105" spans="1:6" s="709" customFormat="1" ht="26" x14ac:dyDescent="0.3">
      <c r="A105" s="713" t="s">
        <v>185</v>
      </c>
      <c r="B105" s="720" t="s">
        <v>559</v>
      </c>
      <c r="C105" s="732" t="s">
        <v>66</v>
      </c>
      <c r="D105" s="733">
        <v>173</v>
      </c>
      <c r="E105" s="755">
        <v>0</v>
      </c>
      <c r="F105" s="733">
        <f t="shared" si="4"/>
        <v>0</v>
      </c>
    </row>
    <row r="106" spans="1:6" s="709" customFormat="1" ht="13" x14ac:dyDescent="0.3">
      <c r="A106" s="713" t="s">
        <v>186</v>
      </c>
      <c r="B106" s="720" t="s">
        <v>560</v>
      </c>
      <c r="C106" s="732" t="s">
        <v>66</v>
      </c>
      <c r="D106" s="733">
        <v>7</v>
      </c>
      <c r="E106" s="755">
        <v>0</v>
      </c>
      <c r="F106" s="733">
        <f t="shared" si="4"/>
        <v>0</v>
      </c>
    </row>
    <row r="107" spans="1:6" s="709" customFormat="1" ht="13" x14ac:dyDescent="0.3">
      <c r="A107" s="713"/>
      <c r="B107" s="720"/>
      <c r="C107" s="722"/>
      <c r="D107" s="708"/>
      <c r="E107" s="841"/>
      <c r="F107" s="733"/>
    </row>
    <row r="108" spans="1:6" s="709" customFormat="1" ht="13" x14ac:dyDescent="0.3">
      <c r="A108" s="713"/>
      <c r="B108" s="723"/>
      <c r="C108" s="708"/>
      <c r="D108" s="708"/>
      <c r="E108" s="841"/>
      <c r="F108" s="733"/>
    </row>
    <row r="109" spans="1:6" s="727" customFormat="1" ht="13" x14ac:dyDescent="0.3">
      <c r="A109" s="728" t="s">
        <v>599</v>
      </c>
      <c r="B109" s="725" t="s">
        <v>461</v>
      </c>
      <c r="C109" s="726"/>
      <c r="D109" s="726"/>
      <c r="E109" s="842"/>
      <c r="F109" s="726"/>
    </row>
    <row r="110" spans="1:6" s="709" customFormat="1" ht="13" x14ac:dyDescent="0.3">
      <c r="A110" s="710"/>
      <c r="B110" s="712"/>
      <c r="C110" s="708"/>
      <c r="D110" s="708"/>
      <c r="E110" s="841"/>
      <c r="F110" s="708"/>
    </row>
    <row r="111" spans="1:6" s="709" customFormat="1" ht="13" x14ac:dyDescent="0.3">
      <c r="A111" s="713" t="s">
        <v>116</v>
      </c>
      <c r="B111" s="720" t="s">
        <v>462</v>
      </c>
      <c r="C111" s="732" t="s">
        <v>27</v>
      </c>
      <c r="D111" s="708">
        <f>((107)*0.2)</f>
        <v>21.400000000000002</v>
      </c>
      <c r="E111" s="755">
        <v>0</v>
      </c>
      <c r="F111" s="708">
        <f>D111*E111</f>
        <v>0</v>
      </c>
    </row>
    <row r="112" spans="1:6" s="709" customFormat="1" ht="13" x14ac:dyDescent="0.3">
      <c r="A112" s="713" t="s">
        <v>117</v>
      </c>
      <c r="B112" s="720" t="s">
        <v>463</v>
      </c>
      <c r="C112" s="732" t="s">
        <v>27</v>
      </c>
      <c r="D112" s="708">
        <f>((107)*0.03)</f>
        <v>3.21</v>
      </c>
      <c r="E112" s="755">
        <v>0</v>
      </c>
      <c r="F112" s="708">
        <f>D112*E112</f>
        <v>0</v>
      </c>
    </row>
    <row r="113" spans="1:110" s="709" customFormat="1" ht="13" x14ac:dyDescent="0.3">
      <c r="A113" s="713"/>
      <c r="B113" s="720"/>
      <c r="C113" s="722"/>
      <c r="D113" s="708"/>
      <c r="E113" s="841"/>
      <c r="F113" s="708"/>
    </row>
    <row r="114" spans="1:110" s="727" customFormat="1" ht="13" x14ac:dyDescent="0.3">
      <c r="A114" s="729" t="s">
        <v>618</v>
      </c>
      <c r="B114" s="730" t="s">
        <v>464</v>
      </c>
      <c r="C114" s="731"/>
      <c r="D114" s="731"/>
      <c r="E114" s="843"/>
      <c r="F114" s="731"/>
    </row>
    <row r="115" spans="1:110" s="709" customFormat="1" ht="13" x14ac:dyDescent="0.3">
      <c r="A115" s="714"/>
      <c r="B115" s="715"/>
      <c r="C115" s="716"/>
      <c r="D115" s="717"/>
      <c r="E115" s="844"/>
      <c r="F115" s="717"/>
    </row>
    <row r="116" spans="1:110" s="709" customFormat="1" ht="13" x14ac:dyDescent="0.3">
      <c r="A116" s="714" t="s">
        <v>116</v>
      </c>
      <c r="B116" s="720" t="s">
        <v>465</v>
      </c>
      <c r="C116" s="732" t="s">
        <v>30</v>
      </c>
      <c r="D116" s="708">
        <v>400</v>
      </c>
      <c r="E116" s="755">
        <v>0</v>
      </c>
      <c r="F116" s="708">
        <f>D116*E116</f>
        <v>0</v>
      </c>
    </row>
    <row r="117" spans="1:110" s="386" customFormat="1" x14ac:dyDescent="0.25">
      <c r="A117" s="673"/>
      <c r="B117" s="457"/>
      <c r="C117" s="458"/>
      <c r="D117" s="459"/>
      <c r="E117" s="768"/>
      <c r="F117" s="459"/>
      <c r="G117" s="385"/>
      <c r="H117" s="385"/>
      <c r="I117" s="385"/>
      <c r="J117" s="385"/>
      <c r="K117" s="385"/>
      <c r="L117" s="385"/>
      <c r="M117" s="385"/>
      <c r="N117" s="385"/>
      <c r="O117" s="385"/>
      <c r="P117" s="385"/>
      <c r="Q117" s="385"/>
      <c r="R117" s="385"/>
      <c r="S117" s="385"/>
      <c r="T117" s="385"/>
      <c r="U117" s="385"/>
      <c r="V117" s="385"/>
      <c r="W117" s="385"/>
      <c r="X117" s="385"/>
      <c r="Y117" s="385"/>
      <c r="Z117" s="385"/>
      <c r="AA117" s="385"/>
      <c r="AB117" s="385"/>
      <c r="AC117" s="385"/>
      <c r="AD117" s="385"/>
      <c r="AE117" s="385"/>
      <c r="AF117" s="385"/>
      <c r="AG117" s="385"/>
      <c r="AH117" s="385"/>
      <c r="AI117" s="385"/>
      <c r="AJ117" s="385"/>
      <c r="AK117" s="385"/>
      <c r="AL117" s="385"/>
      <c r="AM117" s="385"/>
      <c r="AN117" s="385"/>
      <c r="AO117" s="385"/>
      <c r="AP117" s="385"/>
      <c r="AQ117" s="385"/>
      <c r="AR117" s="385"/>
      <c r="AS117" s="385"/>
      <c r="AT117" s="385"/>
      <c r="AU117" s="385"/>
      <c r="AV117" s="385"/>
      <c r="AW117" s="385"/>
      <c r="AX117" s="385"/>
      <c r="AY117" s="385"/>
      <c r="AZ117" s="385"/>
      <c r="BA117" s="385"/>
      <c r="BB117" s="385"/>
      <c r="BC117" s="385"/>
      <c r="BD117" s="385"/>
      <c r="BE117" s="385"/>
      <c r="BF117" s="385"/>
      <c r="BG117" s="385"/>
      <c r="BH117" s="385"/>
      <c r="BI117" s="385"/>
      <c r="BJ117" s="385"/>
      <c r="BK117" s="385"/>
      <c r="BL117" s="385"/>
      <c r="BM117" s="385"/>
      <c r="BN117" s="385"/>
      <c r="BO117" s="385"/>
      <c r="BP117" s="385"/>
      <c r="BQ117" s="385"/>
      <c r="BR117" s="385"/>
      <c r="BS117" s="385"/>
      <c r="BT117" s="385"/>
      <c r="BU117" s="385"/>
      <c r="BV117" s="385"/>
      <c r="BW117" s="385"/>
      <c r="BX117" s="385"/>
      <c r="BY117" s="385"/>
      <c r="BZ117" s="385"/>
      <c r="CA117" s="385"/>
      <c r="CB117" s="385"/>
      <c r="CC117" s="385"/>
      <c r="CD117" s="385"/>
      <c r="CE117" s="385"/>
      <c r="CF117" s="385"/>
      <c r="CG117" s="385"/>
      <c r="CH117" s="385"/>
      <c r="CI117" s="385"/>
      <c r="CJ117" s="385"/>
      <c r="CK117" s="385"/>
      <c r="CL117" s="385"/>
      <c r="CM117" s="385"/>
      <c r="CN117" s="385"/>
      <c r="CO117" s="385"/>
      <c r="CP117" s="385"/>
      <c r="CQ117" s="385"/>
      <c r="CR117" s="385"/>
      <c r="CS117" s="385"/>
      <c r="CT117" s="385"/>
      <c r="CU117" s="385"/>
      <c r="CV117" s="385"/>
      <c r="CW117" s="385"/>
      <c r="CX117" s="385"/>
    </row>
    <row r="118" spans="1:110" s="190" customFormat="1" x14ac:dyDescent="0.25">
      <c r="A118" s="198"/>
      <c r="B118" s="199"/>
      <c r="C118" s="192"/>
      <c r="D118" s="193"/>
      <c r="E118" s="769"/>
      <c r="F118" s="194"/>
      <c r="G118" s="177"/>
      <c r="H118" s="177"/>
      <c r="I118" s="177"/>
      <c r="J118" s="178"/>
      <c r="K118" s="181"/>
      <c r="L118" s="181"/>
      <c r="M118" s="181"/>
      <c r="N118" s="181"/>
      <c r="O118" s="181"/>
      <c r="P118" s="181"/>
      <c r="Q118" s="181"/>
      <c r="R118" s="181"/>
      <c r="S118" s="181"/>
      <c r="T118" s="181"/>
      <c r="U118" s="181"/>
      <c r="V118" s="181"/>
      <c r="W118" s="181"/>
      <c r="X118" s="181"/>
      <c r="Y118" s="181"/>
      <c r="Z118" s="181"/>
      <c r="AA118" s="181"/>
      <c r="AB118" s="181"/>
      <c r="AC118" s="181"/>
      <c r="AD118" s="181"/>
      <c r="AE118" s="181"/>
      <c r="AF118" s="181"/>
      <c r="AG118" s="181"/>
      <c r="AH118" s="181"/>
      <c r="AI118" s="181"/>
      <c r="AJ118" s="181"/>
      <c r="AK118" s="181"/>
      <c r="AL118" s="181"/>
      <c r="AM118" s="181"/>
      <c r="AN118" s="181"/>
      <c r="AO118" s="181"/>
      <c r="AP118" s="181"/>
      <c r="AQ118" s="181"/>
      <c r="AR118" s="181"/>
      <c r="AS118" s="181"/>
      <c r="AT118" s="181"/>
      <c r="AU118" s="181"/>
      <c r="AV118" s="181"/>
      <c r="AW118" s="181"/>
      <c r="AX118" s="181"/>
      <c r="AY118" s="181"/>
      <c r="AZ118" s="181"/>
      <c r="BA118" s="181"/>
      <c r="BB118" s="181"/>
      <c r="BC118" s="181"/>
      <c r="BD118" s="181"/>
      <c r="BE118" s="181"/>
      <c r="BF118" s="181"/>
      <c r="BG118" s="181"/>
      <c r="BH118" s="181"/>
      <c r="BI118" s="181"/>
      <c r="BJ118" s="181"/>
      <c r="BK118" s="181"/>
      <c r="BL118" s="181"/>
      <c r="BM118" s="181"/>
      <c r="BN118" s="181"/>
      <c r="BO118" s="181"/>
      <c r="BP118" s="181"/>
      <c r="BQ118" s="181"/>
      <c r="BR118" s="181"/>
      <c r="BS118" s="181"/>
      <c r="BT118" s="181"/>
      <c r="BU118" s="181"/>
      <c r="BV118" s="181"/>
      <c r="BW118" s="181"/>
      <c r="BX118" s="181"/>
      <c r="BY118" s="181"/>
      <c r="BZ118" s="181"/>
      <c r="CA118" s="181"/>
      <c r="CB118" s="181"/>
      <c r="CC118" s="181"/>
      <c r="CD118" s="181"/>
      <c r="CE118" s="181"/>
      <c r="CF118" s="181"/>
      <c r="CG118" s="181"/>
      <c r="CH118" s="181"/>
      <c r="CI118" s="181"/>
      <c r="CJ118" s="181"/>
      <c r="CK118" s="181"/>
      <c r="CL118" s="181"/>
      <c r="CM118" s="181"/>
      <c r="CN118" s="181"/>
      <c r="CO118" s="181"/>
      <c r="CP118" s="181"/>
      <c r="CQ118" s="181"/>
      <c r="CR118" s="181"/>
      <c r="CS118" s="181"/>
      <c r="CT118" s="181"/>
      <c r="CU118" s="181"/>
      <c r="CV118" s="181"/>
      <c r="CW118" s="181"/>
      <c r="CX118" s="181"/>
      <c r="CY118" s="181"/>
      <c r="CZ118" s="181"/>
      <c r="DA118" s="181"/>
      <c r="DB118" s="181"/>
      <c r="DC118" s="181"/>
      <c r="DD118" s="181"/>
      <c r="DE118" s="181"/>
      <c r="DF118" s="181"/>
    </row>
    <row r="119" spans="1:110" s="426" customFormat="1" ht="13.5" thickBot="1" x14ac:dyDescent="0.35">
      <c r="A119" s="674"/>
      <c r="B119" s="421" t="s">
        <v>485</v>
      </c>
      <c r="C119" s="422"/>
      <c r="D119" s="423"/>
      <c r="E119" s="770"/>
      <c r="F119" s="424">
        <f>SUM(F4:F117)</f>
        <v>0</v>
      </c>
      <c r="G119" s="423"/>
      <c r="H119" s="423"/>
      <c r="I119" s="423"/>
      <c r="J119" s="425"/>
    </row>
    <row r="120" spans="1:110" ht="13" thickTop="1" x14ac:dyDescent="0.25">
      <c r="G120" s="177"/>
      <c r="H120" s="177"/>
      <c r="I120" s="177"/>
      <c r="J120" s="178"/>
    </row>
    <row r="121" spans="1:110" x14ac:dyDescent="0.25">
      <c r="C121" s="192"/>
      <c r="D121" s="193"/>
      <c r="E121" s="769"/>
      <c r="F121" s="194"/>
      <c r="G121" s="193"/>
      <c r="H121" s="194"/>
      <c r="I121" s="194"/>
      <c r="J121" s="194"/>
    </row>
  </sheetData>
  <sheetProtection algorithmName="SHA-512" hashValue="1Tq3IHuiqZJsOliRZuZB6nVJfbkYFJv+P3NyLXBUV75m0MD0XPbHsBx5NajA3JNLvku/cgIkIRS1wcya6jL0iQ==" saltValue="N7T2ZH5Fd3wralB+X9m7Xw==" spinCount="100000" sheet="1" objects="1" scenarios="1"/>
  <conditionalFormatting sqref="E6">
    <cfRule type="cellIs" dxfId="29" priority="29" operator="lessThanOrEqual">
      <formula>0</formula>
    </cfRule>
  </conditionalFormatting>
  <conditionalFormatting sqref="E10:E11">
    <cfRule type="cellIs" dxfId="28" priority="28" operator="lessThanOrEqual">
      <formula>0</formula>
    </cfRule>
  </conditionalFormatting>
  <conditionalFormatting sqref="E15">
    <cfRule type="cellIs" dxfId="27" priority="27" operator="lessThanOrEqual">
      <formula>0</formula>
    </cfRule>
  </conditionalFormatting>
  <conditionalFormatting sqref="E19">
    <cfRule type="cellIs" dxfId="26" priority="26" operator="lessThanOrEqual">
      <formula>0</formula>
    </cfRule>
  </conditionalFormatting>
  <conditionalFormatting sqref="E22">
    <cfRule type="cellIs" dxfId="25" priority="25" operator="lessThanOrEqual">
      <formula>0</formula>
    </cfRule>
  </conditionalFormatting>
  <conditionalFormatting sqref="E25">
    <cfRule type="cellIs" dxfId="24" priority="24" operator="lessThanOrEqual">
      <formula>0</formula>
    </cfRule>
  </conditionalFormatting>
  <conditionalFormatting sqref="E28">
    <cfRule type="cellIs" dxfId="23" priority="23" operator="lessThanOrEqual">
      <formula>0</formula>
    </cfRule>
  </conditionalFormatting>
  <conditionalFormatting sqref="E31">
    <cfRule type="cellIs" dxfId="22" priority="22" operator="lessThanOrEqual">
      <formula>0</formula>
    </cfRule>
  </conditionalFormatting>
  <conditionalFormatting sqref="E36">
    <cfRule type="cellIs" dxfId="21" priority="21" operator="lessThanOrEqual">
      <formula>0</formula>
    </cfRule>
  </conditionalFormatting>
  <conditionalFormatting sqref="E41">
    <cfRule type="cellIs" dxfId="20" priority="20" operator="lessThanOrEqual">
      <formula>0</formula>
    </cfRule>
  </conditionalFormatting>
  <conditionalFormatting sqref="E47">
    <cfRule type="cellIs" dxfId="19" priority="19" operator="lessThanOrEqual">
      <formula>0</formula>
    </cfRule>
  </conditionalFormatting>
  <conditionalFormatting sqref="E51">
    <cfRule type="cellIs" dxfId="18" priority="18" operator="lessThanOrEqual">
      <formula>0</formula>
    </cfRule>
  </conditionalFormatting>
  <conditionalFormatting sqref="E55">
    <cfRule type="cellIs" dxfId="17" priority="17" operator="lessThanOrEqual">
      <formula>0</formula>
    </cfRule>
  </conditionalFormatting>
  <conditionalFormatting sqref="E58">
    <cfRule type="cellIs" dxfId="16" priority="16" operator="lessThanOrEqual">
      <formula>0</formula>
    </cfRule>
  </conditionalFormatting>
  <conditionalFormatting sqref="E61">
    <cfRule type="cellIs" dxfId="15" priority="15" operator="lessThanOrEqual">
      <formula>0</formula>
    </cfRule>
  </conditionalFormatting>
  <conditionalFormatting sqref="E64">
    <cfRule type="cellIs" dxfId="14" priority="14" operator="lessThanOrEqual">
      <formula>0</formula>
    </cfRule>
  </conditionalFormatting>
  <conditionalFormatting sqref="E67">
    <cfRule type="cellIs" dxfId="13" priority="13" operator="lessThanOrEqual">
      <formula>0</formula>
    </cfRule>
  </conditionalFormatting>
  <conditionalFormatting sqref="E70">
    <cfRule type="cellIs" dxfId="12" priority="12" operator="lessThanOrEqual">
      <formula>0</formula>
    </cfRule>
  </conditionalFormatting>
  <conditionalFormatting sqref="E73">
    <cfRule type="cellIs" dxfId="11" priority="11" operator="lessThanOrEqual">
      <formula>0</formula>
    </cfRule>
  </conditionalFormatting>
  <conditionalFormatting sqref="E76">
    <cfRule type="cellIs" dxfId="10" priority="10" operator="lessThanOrEqual">
      <formula>0</formula>
    </cfRule>
  </conditionalFormatting>
  <conditionalFormatting sqref="E79">
    <cfRule type="cellIs" dxfId="9" priority="9" operator="lessThanOrEqual">
      <formula>0</formula>
    </cfRule>
  </conditionalFormatting>
  <conditionalFormatting sqref="E82">
    <cfRule type="cellIs" dxfId="8" priority="8" operator="lessThanOrEqual">
      <formula>0</formula>
    </cfRule>
  </conditionalFormatting>
  <conditionalFormatting sqref="E85">
    <cfRule type="cellIs" dxfId="7" priority="7" operator="lessThanOrEqual">
      <formula>0</formula>
    </cfRule>
  </conditionalFormatting>
  <conditionalFormatting sqref="E88">
    <cfRule type="cellIs" dxfId="6" priority="6" operator="lessThanOrEqual">
      <formula>0</formula>
    </cfRule>
  </conditionalFormatting>
  <conditionalFormatting sqref="E90">
    <cfRule type="cellIs" dxfId="5" priority="5" operator="lessThanOrEqual">
      <formula>0</formula>
    </cfRule>
  </conditionalFormatting>
  <conditionalFormatting sqref="E100:E102">
    <cfRule type="cellIs" dxfId="4" priority="4" operator="lessThanOrEqual">
      <formula>0</formula>
    </cfRule>
  </conditionalFormatting>
  <conditionalFormatting sqref="E103:E106">
    <cfRule type="cellIs" dxfId="3" priority="3" operator="lessThanOrEqual">
      <formula>0</formula>
    </cfRule>
  </conditionalFormatting>
  <conditionalFormatting sqref="E111:E112">
    <cfRule type="cellIs" dxfId="2" priority="2" operator="lessThanOrEqual">
      <formula>0</formula>
    </cfRule>
  </conditionalFormatting>
  <conditionalFormatting sqref="E116">
    <cfRule type="cellIs" dxfId="1" priority="1" operator="lessThan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33"/>
  <sheetViews>
    <sheetView view="pageBreakPreview" zoomScaleNormal="100" zoomScaleSheetLayoutView="100" workbookViewId="0">
      <selection activeCell="G52" sqref="G52"/>
    </sheetView>
  </sheetViews>
  <sheetFormatPr defaultColWidth="9.08984375" defaultRowHeight="12.5" x14ac:dyDescent="0.25"/>
  <cols>
    <col min="1" max="2" width="9.08984375" style="7"/>
    <col min="3" max="3" width="10.08984375" style="7" bestFit="1" customWidth="1"/>
    <col min="4" max="5" width="9.08984375" style="7"/>
    <col min="6" max="6" width="18.453125" style="66" customWidth="1"/>
    <col min="7" max="7" width="9.08984375" style="7"/>
    <col min="8" max="8" width="13" style="47" customWidth="1"/>
    <col min="9" max="16384" width="9.08984375" style="7"/>
  </cols>
  <sheetData>
    <row r="1" spans="1:11" ht="15" customHeight="1" x14ac:dyDescent="0.25">
      <c r="F1" s="7"/>
    </row>
    <row r="2" spans="1:11" ht="13" x14ac:dyDescent="0.3">
      <c r="A2" s="1"/>
      <c r="B2" s="2"/>
      <c r="C2" s="2"/>
      <c r="D2" s="2"/>
      <c r="E2" s="3"/>
      <c r="F2" s="4"/>
      <c r="G2" s="4"/>
      <c r="H2" s="63"/>
      <c r="I2" s="6"/>
      <c r="J2" s="6"/>
      <c r="K2" s="5"/>
    </row>
    <row r="3" spans="1:11" x14ac:dyDescent="0.25">
      <c r="A3" s="8"/>
      <c r="B3" s="9"/>
      <c r="C3" s="9"/>
      <c r="D3" s="9"/>
      <c r="E3" s="10"/>
      <c r="F3" s="5"/>
      <c r="G3" s="5"/>
      <c r="H3" s="63"/>
      <c r="I3" s="6"/>
      <c r="J3" s="6"/>
      <c r="K3" s="5"/>
    </row>
    <row r="4" spans="1:11" x14ac:dyDescent="0.25">
      <c r="A4" s="8"/>
      <c r="B4" s="9"/>
      <c r="C4" s="9"/>
      <c r="D4" s="9"/>
      <c r="E4" s="10"/>
      <c r="F4" s="5"/>
      <c r="G4" s="5"/>
      <c r="H4" s="63"/>
      <c r="I4" s="6"/>
      <c r="J4" s="6"/>
      <c r="K4" s="5"/>
    </row>
    <row r="5" spans="1:11" ht="13" x14ac:dyDescent="0.3">
      <c r="A5" s="8"/>
      <c r="B5" s="9"/>
      <c r="C5" s="2"/>
      <c r="D5" s="9"/>
      <c r="E5" s="10"/>
      <c r="F5" s="5"/>
      <c r="G5" s="5"/>
      <c r="H5" s="63"/>
      <c r="I5" s="6"/>
      <c r="J5" s="6"/>
      <c r="K5" s="5"/>
    </row>
    <row r="6" spans="1:11" x14ac:dyDescent="0.25">
      <c r="A6" s="8"/>
      <c r="B6" s="9"/>
      <c r="C6" s="9"/>
      <c r="D6" s="9"/>
      <c r="E6" s="10"/>
      <c r="F6" s="6"/>
      <c r="G6" s="5"/>
      <c r="H6" s="63"/>
      <c r="I6" s="5"/>
    </row>
    <row r="7" spans="1:11" ht="20" x14ac:dyDescent="0.4">
      <c r="A7" s="756" t="s">
        <v>128</v>
      </c>
      <c r="B7" s="757"/>
      <c r="C7" s="757"/>
      <c r="D7" s="757"/>
      <c r="E7" s="757"/>
      <c r="F7" s="757"/>
      <c r="G7" s="757"/>
      <c r="H7" s="757"/>
    </row>
    <row r="8" spans="1:11" ht="13" x14ac:dyDescent="0.3">
      <c r="A8" s="1"/>
      <c r="B8" s="2"/>
      <c r="C8" s="2"/>
      <c r="D8" s="2"/>
      <c r="E8" s="4"/>
      <c r="F8" s="201"/>
      <c r="G8" s="4"/>
      <c r="H8" s="51"/>
    </row>
    <row r="9" spans="1:11" ht="13" x14ac:dyDescent="0.3">
      <c r="A9" s="13"/>
      <c r="B9" s="13"/>
      <c r="C9" s="13"/>
      <c r="D9" s="13"/>
      <c r="E9" s="21"/>
      <c r="F9" s="202"/>
      <c r="G9" s="21"/>
      <c r="H9" s="66"/>
    </row>
    <row r="10" spans="1:11" ht="13" x14ac:dyDescent="0.3">
      <c r="A10" s="13"/>
      <c r="B10" s="13"/>
      <c r="C10" s="13"/>
      <c r="D10" s="13"/>
      <c r="E10" s="21"/>
      <c r="F10" s="202"/>
      <c r="G10" s="21"/>
      <c r="H10" s="66"/>
    </row>
    <row r="11" spans="1:11" ht="13" x14ac:dyDescent="0.3">
      <c r="A11" s="13"/>
      <c r="B11" s="13"/>
      <c r="C11" s="13"/>
      <c r="D11" s="13"/>
      <c r="E11" s="21"/>
      <c r="F11" s="202"/>
      <c r="G11" s="21"/>
      <c r="H11" s="66"/>
    </row>
    <row r="12" spans="1:11" ht="18" x14ac:dyDescent="0.4">
      <c r="A12" s="13"/>
      <c r="B12" s="83"/>
      <c r="C12" s="13"/>
      <c r="D12" s="13"/>
      <c r="E12" s="21"/>
      <c r="F12" s="202"/>
      <c r="G12" s="21"/>
      <c r="H12" s="66"/>
    </row>
    <row r="13" spans="1:11" ht="13" x14ac:dyDescent="0.3">
      <c r="A13" s="13"/>
      <c r="B13" s="13"/>
      <c r="C13" s="13"/>
      <c r="D13" s="13"/>
      <c r="E13" s="21"/>
      <c r="F13" s="202"/>
      <c r="G13" s="21"/>
      <c r="H13" s="66"/>
    </row>
    <row r="14" spans="1:11" ht="13" x14ac:dyDescent="0.3">
      <c r="A14" s="13"/>
      <c r="B14" s="13"/>
      <c r="C14" s="13"/>
      <c r="D14" s="13"/>
      <c r="E14" s="21"/>
      <c r="F14" s="202"/>
      <c r="G14" s="21"/>
      <c r="H14" s="66"/>
    </row>
    <row r="15" spans="1:11" ht="13" x14ac:dyDescent="0.3">
      <c r="A15" s="13"/>
      <c r="B15" s="13"/>
      <c r="C15" s="13"/>
      <c r="D15" s="13"/>
      <c r="E15" s="21"/>
      <c r="F15" s="202"/>
      <c r="G15" s="21"/>
      <c r="H15" s="66"/>
    </row>
    <row r="16" spans="1:11" ht="13" x14ac:dyDescent="0.3">
      <c r="B16" s="13" t="s">
        <v>57</v>
      </c>
      <c r="C16" s="22"/>
      <c r="D16" s="13"/>
      <c r="E16" s="21"/>
      <c r="F16" s="202"/>
      <c r="G16" s="21"/>
      <c r="H16" s="66"/>
    </row>
    <row r="17" spans="1:8" x14ac:dyDescent="0.25">
      <c r="E17" s="24"/>
      <c r="F17" s="203"/>
      <c r="G17" s="24"/>
      <c r="H17" s="66"/>
    </row>
    <row r="18" spans="1:8" ht="13" x14ac:dyDescent="0.3">
      <c r="E18" s="24"/>
      <c r="F18" s="204"/>
      <c r="G18" s="24"/>
      <c r="H18" s="95"/>
    </row>
    <row r="19" spans="1:8" ht="13" x14ac:dyDescent="0.3">
      <c r="A19" s="7" t="s">
        <v>574</v>
      </c>
      <c r="B19" s="7" t="s">
        <v>575</v>
      </c>
      <c r="E19" s="24"/>
      <c r="F19" s="204">
        <f>+'PRIPRAVLJALNA IN OSTALA DELA'!F51</f>
        <v>0</v>
      </c>
      <c r="G19" s="24"/>
      <c r="H19" s="95"/>
    </row>
    <row r="20" spans="1:8" ht="13" x14ac:dyDescent="0.3">
      <c r="E20" s="24"/>
      <c r="F20" s="204"/>
      <c r="G20" s="24"/>
      <c r="H20" s="95"/>
    </row>
    <row r="21" spans="1:8" ht="13" x14ac:dyDescent="0.3">
      <c r="A21" s="7" t="s">
        <v>106</v>
      </c>
      <c r="B21" s="7" t="s">
        <v>427</v>
      </c>
      <c r="E21" s="24"/>
      <c r="F21" s="204">
        <f>+RUŠITVE!F41</f>
        <v>0</v>
      </c>
      <c r="G21" s="24"/>
      <c r="H21" s="95"/>
    </row>
    <row r="22" spans="1:8" ht="13" x14ac:dyDescent="0.3">
      <c r="E22" s="24"/>
      <c r="F22" s="204"/>
      <c r="G22" s="24"/>
      <c r="H22" s="95"/>
    </row>
    <row r="23" spans="1:8" ht="13" x14ac:dyDescent="0.3">
      <c r="A23" s="26" t="s">
        <v>35</v>
      </c>
      <c r="B23" s="7" t="s">
        <v>7</v>
      </c>
      <c r="E23" s="24"/>
      <c r="F23" s="204">
        <f>+'ZEMELJSKA '!F27</f>
        <v>0</v>
      </c>
      <c r="G23" s="24"/>
      <c r="H23" s="95"/>
    </row>
    <row r="24" spans="1:8" ht="13" x14ac:dyDescent="0.3">
      <c r="A24" s="32"/>
      <c r="E24" s="24"/>
      <c r="F24" s="204"/>
      <c r="G24" s="24"/>
      <c r="H24" s="95"/>
    </row>
    <row r="25" spans="1:8" x14ac:dyDescent="0.25">
      <c r="A25" s="26" t="s">
        <v>24</v>
      </c>
      <c r="B25" s="7" t="s">
        <v>36</v>
      </c>
      <c r="E25" s="24"/>
      <c r="F25" s="205">
        <f>+'BETONSKA '!F31</f>
        <v>0</v>
      </c>
      <c r="G25" s="24"/>
      <c r="H25" s="66"/>
    </row>
    <row r="26" spans="1:8" x14ac:dyDescent="0.25">
      <c r="A26" s="26"/>
      <c r="E26" s="24"/>
      <c r="F26" s="205"/>
      <c r="G26" s="24"/>
      <c r="H26" s="66"/>
    </row>
    <row r="27" spans="1:8" x14ac:dyDescent="0.25">
      <c r="A27" s="26" t="s">
        <v>70</v>
      </c>
      <c r="B27" s="7" t="s">
        <v>71</v>
      </c>
      <c r="F27" s="205">
        <f>+'TESARSKA '!F58</f>
        <v>0</v>
      </c>
    </row>
    <row r="28" spans="1:8" x14ac:dyDescent="0.25">
      <c r="A28" s="26"/>
      <c r="F28" s="205"/>
    </row>
    <row r="29" spans="1:8" x14ac:dyDescent="0.25">
      <c r="A29" s="26" t="s">
        <v>70</v>
      </c>
      <c r="B29" s="7" t="s">
        <v>21</v>
      </c>
      <c r="F29" s="205">
        <f>+'ZIDARSKA '!F81</f>
        <v>0</v>
      </c>
    </row>
    <row r="30" spans="1:8" x14ac:dyDescent="0.25">
      <c r="A30" s="26"/>
      <c r="F30" s="205"/>
    </row>
    <row r="31" spans="1:8" x14ac:dyDescent="0.25">
      <c r="A31" s="26" t="s">
        <v>43</v>
      </c>
      <c r="B31" s="7" t="s">
        <v>6</v>
      </c>
      <c r="F31" s="205">
        <f>+FASADA!F52</f>
        <v>0</v>
      </c>
    </row>
    <row r="32" spans="1:8" s="13" customFormat="1" ht="13" x14ac:dyDescent="0.3">
      <c r="A32" s="26"/>
      <c r="E32" s="21"/>
      <c r="F32" s="205"/>
      <c r="G32" s="21"/>
      <c r="H32" s="96"/>
    </row>
    <row r="33" spans="1:8" x14ac:dyDescent="0.25">
      <c r="A33" s="26" t="s">
        <v>426</v>
      </c>
      <c r="B33" s="7" t="s">
        <v>22</v>
      </c>
      <c r="F33" s="205">
        <f>SUM(F21:F32)*0.07</f>
        <v>0</v>
      </c>
    </row>
    <row r="34" spans="1:8" s="13" customFormat="1" ht="13" x14ac:dyDescent="0.3">
      <c r="A34" s="26"/>
      <c r="E34" s="21"/>
      <c r="F34" s="205"/>
      <c r="G34" s="21"/>
      <c r="H34" s="96"/>
    </row>
    <row r="35" spans="1:8" s="9" customFormat="1" x14ac:dyDescent="0.25">
      <c r="A35" s="28"/>
      <c r="B35" s="28"/>
      <c r="C35" s="29"/>
      <c r="D35" s="30"/>
      <c r="E35" s="17"/>
      <c r="F35" s="206"/>
      <c r="G35" s="33"/>
      <c r="H35" s="33"/>
    </row>
    <row r="36" spans="1:8" s="9" customFormat="1" x14ac:dyDescent="0.25">
      <c r="A36" s="34"/>
      <c r="B36" s="34"/>
      <c r="C36" s="35"/>
      <c r="D36" s="36"/>
      <c r="E36" s="5"/>
      <c r="F36" s="207"/>
      <c r="G36" s="31"/>
      <c r="H36" s="31"/>
    </row>
    <row r="37" spans="1:8" ht="13" x14ac:dyDescent="0.3">
      <c r="A37" s="19" t="s">
        <v>58</v>
      </c>
      <c r="B37" s="13"/>
      <c r="C37" s="22"/>
      <c r="D37" s="13"/>
      <c r="E37" s="21"/>
      <c r="F37" s="208">
        <f>SUM(F19:F36)</f>
        <v>0</v>
      </c>
      <c r="G37" s="21"/>
      <c r="H37" s="96"/>
    </row>
    <row r="38" spans="1:8" ht="13" x14ac:dyDescent="0.3">
      <c r="A38" s="19"/>
      <c r="B38" s="13"/>
      <c r="C38" s="22"/>
      <c r="D38" s="13"/>
      <c r="E38" s="21"/>
      <c r="F38" s="205"/>
      <c r="G38" s="21"/>
      <c r="H38" s="66"/>
    </row>
    <row r="39" spans="1:8" ht="13" x14ac:dyDescent="0.3">
      <c r="A39" s="19"/>
      <c r="B39" s="13"/>
      <c r="C39" s="22"/>
      <c r="D39" s="13"/>
      <c r="E39" s="21"/>
      <c r="F39" s="205"/>
      <c r="G39" s="21"/>
      <c r="H39" s="66"/>
    </row>
    <row r="40" spans="1:8" ht="13" x14ac:dyDescent="0.3">
      <c r="A40" s="19"/>
      <c r="B40" s="13"/>
      <c r="C40" s="22"/>
      <c r="D40" s="13"/>
      <c r="E40" s="21"/>
      <c r="F40" s="205"/>
      <c r="G40" s="21"/>
      <c r="H40" s="66"/>
    </row>
    <row r="41" spans="1:8" ht="13" x14ac:dyDescent="0.3">
      <c r="A41" s="19"/>
      <c r="B41" s="13"/>
      <c r="C41" s="22"/>
      <c r="D41" s="13"/>
      <c r="E41" s="21"/>
      <c r="F41" s="205"/>
      <c r="G41" s="21"/>
      <c r="H41" s="66"/>
    </row>
    <row r="42" spans="1:8" ht="13" x14ac:dyDescent="0.3">
      <c r="A42" s="19"/>
      <c r="B42" s="13"/>
      <c r="C42" s="22"/>
      <c r="D42" s="13"/>
      <c r="E42" s="21"/>
      <c r="F42" s="205"/>
      <c r="G42" s="21"/>
      <c r="H42" s="66"/>
    </row>
    <row r="43" spans="1:8" ht="13" x14ac:dyDescent="0.3">
      <c r="A43" s="19" t="s">
        <v>59</v>
      </c>
      <c r="B43" s="13"/>
      <c r="C43" s="22"/>
      <c r="D43" s="13"/>
      <c r="E43" s="21"/>
      <c r="F43" s="202"/>
      <c r="G43" s="21"/>
      <c r="H43" s="66"/>
    </row>
    <row r="44" spans="1:8" ht="13" x14ac:dyDescent="0.3">
      <c r="A44" s="19"/>
      <c r="B44" s="13"/>
      <c r="C44" s="22"/>
      <c r="D44" s="13"/>
      <c r="E44" s="21"/>
      <c r="F44" s="202"/>
      <c r="G44" s="21"/>
      <c r="H44" s="66"/>
    </row>
    <row r="45" spans="1:8" ht="13" x14ac:dyDescent="0.3">
      <c r="A45" s="19"/>
      <c r="B45" s="13"/>
      <c r="C45" s="22"/>
      <c r="D45" s="13"/>
      <c r="E45" s="21"/>
      <c r="F45" s="202"/>
      <c r="G45" s="21"/>
      <c r="H45" s="66"/>
    </row>
    <row r="46" spans="1:8" ht="13" x14ac:dyDescent="0.3">
      <c r="A46" s="19"/>
      <c r="B46" s="13"/>
      <c r="C46" s="22"/>
      <c r="D46" s="13"/>
      <c r="E46" s="21"/>
      <c r="F46" s="202"/>
      <c r="G46" s="21"/>
      <c r="H46" s="66"/>
    </row>
    <row r="47" spans="1:8" ht="13" x14ac:dyDescent="0.3">
      <c r="A47" s="210" t="s">
        <v>39</v>
      </c>
      <c r="B47" s="141" t="s">
        <v>78</v>
      </c>
      <c r="C47" s="22"/>
      <c r="D47" s="13"/>
      <c r="E47" s="21"/>
      <c r="F47" s="209">
        <f>+KROVSKA!F143</f>
        <v>0</v>
      </c>
      <c r="G47" s="21"/>
      <c r="H47" s="66"/>
    </row>
    <row r="48" spans="1:8" ht="13" x14ac:dyDescent="0.3">
      <c r="A48" s="19"/>
      <c r="B48" s="13"/>
      <c r="C48" s="22"/>
      <c r="D48" s="13"/>
      <c r="E48" s="21"/>
      <c r="F48" s="202"/>
      <c r="G48" s="21"/>
      <c r="H48" s="66"/>
    </row>
    <row r="49" spans="1:8" ht="13" x14ac:dyDescent="0.3">
      <c r="A49" s="210" t="s">
        <v>35</v>
      </c>
      <c r="B49" s="141" t="s">
        <v>20</v>
      </c>
      <c r="C49" s="22"/>
      <c r="D49" s="13"/>
      <c r="E49" s="21"/>
      <c r="F49" s="209">
        <f>+KLJUČAVNIČARSKA!F19</f>
        <v>0</v>
      </c>
      <c r="G49" s="21"/>
      <c r="H49" s="66"/>
    </row>
    <row r="50" spans="1:8" ht="13" x14ac:dyDescent="0.3">
      <c r="A50" s="210"/>
      <c r="B50" s="141"/>
      <c r="C50" s="22"/>
      <c r="D50" s="13"/>
      <c r="E50" s="21"/>
      <c r="F50" s="209"/>
      <c r="G50" s="21"/>
      <c r="H50" s="66"/>
    </row>
    <row r="51" spans="1:8" x14ac:dyDescent="0.25">
      <c r="A51" s="7" t="s">
        <v>110</v>
      </c>
      <c r="B51" s="141" t="s">
        <v>97</v>
      </c>
      <c r="F51" s="203">
        <f>+'OKNA, VRATA'!F200</f>
        <v>0</v>
      </c>
    </row>
    <row r="52" spans="1:8" x14ac:dyDescent="0.25">
      <c r="B52" s="141"/>
      <c r="F52" s="203"/>
    </row>
    <row r="53" spans="1:8" x14ac:dyDescent="0.25">
      <c r="A53" s="7" t="s">
        <v>70</v>
      </c>
      <c r="B53" s="141" t="s">
        <v>83</v>
      </c>
      <c r="F53" s="203">
        <f>+'MIZARSKA DELA'!F9</f>
        <v>0</v>
      </c>
    </row>
    <row r="54" spans="1:8" x14ac:dyDescent="0.25">
      <c r="B54" s="141"/>
      <c r="F54" s="203"/>
    </row>
    <row r="55" spans="1:8" x14ac:dyDescent="0.25">
      <c r="A55" s="7" t="s">
        <v>43</v>
      </c>
      <c r="B55" s="141" t="s">
        <v>79</v>
      </c>
      <c r="F55" s="203">
        <f>+'MONTAŽNA DELA'!F146</f>
        <v>0</v>
      </c>
    </row>
    <row r="56" spans="1:8" s="13" customFormat="1" ht="12" customHeight="1" x14ac:dyDescent="0.3">
      <c r="A56" s="32"/>
      <c r="B56" s="141"/>
      <c r="E56" s="21"/>
      <c r="F56" s="205"/>
      <c r="G56" s="21"/>
      <c r="H56" s="66"/>
    </row>
    <row r="57" spans="1:8" s="13" customFormat="1" ht="12" customHeight="1" x14ac:dyDescent="0.3">
      <c r="A57" s="26" t="s">
        <v>111</v>
      </c>
      <c r="B57" s="141" t="s">
        <v>99</v>
      </c>
      <c r="E57" s="21"/>
      <c r="F57" s="205">
        <f>+'SLIKOPLESKARSKA '!F21</f>
        <v>0</v>
      </c>
      <c r="G57" s="21"/>
      <c r="H57" s="66"/>
    </row>
    <row r="58" spans="1:8" s="13" customFormat="1" ht="12" customHeight="1" x14ac:dyDescent="0.3">
      <c r="A58" s="32"/>
      <c r="B58" s="141"/>
      <c r="E58" s="21"/>
      <c r="F58" s="205"/>
      <c r="G58" s="21"/>
      <c r="H58" s="66"/>
    </row>
    <row r="59" spans="1:8" s="13" customFormat="1" ht="12" customHeight="1" x14ac:dyDescent="0.3">
      <c r="A59" s="26" t="s">
        <v>98</v>
      </c>
      <c r="B59" s="141" t="s">
        <v>100</v>
      </c>
      <c r="E59" s="21"/>
      <c r="F59" s="205">
        <f>+'KERAMIKA '!F40</f>
        <v>0</v>
      </c>
      <c r="G59" s="21"/>
      <c r="H59" s="66"/>
    </row>
    <row r="60" spans="1:8" s="13" customFormat="1" ht="12" customHeight="1" x14ac:dyDescent="0.3">
      <c r="A60" s="26"/>
      <c r="B60" s="141"/>
      <c r="E60" s="21"/>
      <c r="F60" s="205"/>
      <c r="G60" s="21"/>
      <c r="H60" s="66"/>
    </row>
    <row r="61" spans="1:8" s="13" customFormat="1" ht="12" customHeight="1" x14ac:dyDescent="0.3">
      <c r="A61" s="26" t="s">
        <v>101</v>
      </c>
      <c r="B61" s="141" t="s">
        <v>81</v>
      </c>
      <c r="E61" s="21"/>
      <c r="F61" s="205">
        <f>+PODOPOLAGALSKA!F24</f>
        <v>0</v>
      </c>
      <c r="G61" s="21"/>
      <c r="H61" s="66"/>
    </row>
    <row r="62" spans="1:8" s="13" customFormat="1" ht="12" customHeight="1" x14ac:dyDescent="0.3">
      <c r="A62" s="32"/>
      <c r="E62" s="21"/>
      <c r="F62" s="205"/>
      <c r="G62" s="21"/>
      <c r="H62" s="84"/>
    </row>
    <row r="63" spans="1:8" s="13" customFormat="1" ht="13" x14ac:dyDescent="0.3">
      <c r="A63" s="26" t="s">
        <v>141</v>
      </c>
      <c r="B63" s="141" t="s">
        <v>22</v>
      </c>
      <c r="E63" s="21"/>
      <c r="F63" s="205">
        <f>SUM(F47:F62)*10%</f>
        <v>0</v>
      </c>
      <c r="G63" s="21"/>
      <c r="H63" s="96"/>
    </row>
    <row r="64" spans="1:8" s="13" customFormat="1" ht="13" x14ac:dyDescent="0.3">
      <c r="A64" s="26"/>
      <c r="E64" s="21"/>
      <c r="F64" s="205"/>
      <c r="G64" s="21"/>
      <c r="H64" s="96"/>
    </row>
    <row r="65" spans="1:8" s="13" customFormat="1" ht="13" x14ac:dyDescent="0.3">
      <c r="A65" s="26" t="s">
        <v>592</v>
      </c>
      <c r="B65" s="739" t="s">
        <v>576</v>
      </c>
      <c r="E65" s="21"/>
      <c r="F65" s="205">
        <f>+'ZUNANJA UREDITEV, OPREMA'!F119</f>
        <v>0</v>
      </c>
      <c r="G65" s="21"/>
      <c r="H65" s="96"/>
    </row>
    <row r="66" spans="1:8" s="13" customFormat="1" ht="13" x14ac:dyDescent="0.3">
      <c r="A66" s="26"/>
      <c r="E66" s="21"/>
      <c r="F66" s="205"/>
      <c r="G66" s="21"/>
      <c r="H66" s="96"/>
    </row>
    <row r="67" spans="1:8" s="9" customFormat="1" x14ac:dyDescent="0.25">
      <c r="A67" s="28"/>
      <c r="B67" s="28"/>
      <c r="C67" s="29"/>
      <c r="D67" s="30"/>
      <c r="E67" s="17"/>
      <c r="F67" s="206"/>
      <c r="G67" s="33"/>
      <c r="H67" s="33"/>
    </row>
    <row r="68" spans="1:8" s="9" customFormat="1" x14ac:dyDescent="0.25">
      <c r="A68" s="34"/>
      <c r="B68" s="34"/>
      <c r="C68" s="35"/>
      <c r="D68" s="36"/>
      <c r="E68" s="5"/>
      <c r="F68" s="207"/>
      <c r="G68" s="31"/>
      <c r="H68" s="31"/>
    </row>
    <row r="69" spans="1:8" ht="13" x14ac:dyDescent="0.3">
      <c r="A69" s="19" t="s">
        <v>60</v>
      </c>
      <c r="B69" s="13"/>
      <c r="C69" s="22"/>
      <c r="D69" s="13"/>
      <c r="E69" s="21"/>
      <c r="F69" s="208">
        <f>SUM(F46:F66)</f>
        <v>0</v>
      </c>
      <c r="G69" s="21"/>
      <c r="H69" s="96"/>
    </row>
    <row r="70" spans="1:8" s="9" customFormat="1" x14ac:dyDescent="0.25">
      <c r="A70" s="28"/>
      <c r="B70" s="28"/>
      <c r="C70" s="29"/>
      <c r="D70" s="30"/>
      <c r="E70" s="17"/>
      <c r="F70" s="206"/>
      <c r="G70" s="33"/>
      <c r="H70" s="33"/>
    </row>
    <row r="71" spans="1:8" s="9" customFormat="1" x14ac:dyDescent="0.25">
      <c r="A71" s="34"/>
      <c r="B71" s="34"/>
      <c r="C71" s="35"/>
      <c r="D71" s="36"/>
      <c r="E71" s="5"/>
      <c r="F71" s="207"/>
      <c r="G71" s="31"/>
      <c r="H71" s="31"/>
    </row>
    <row r="72" spans="1:8" s="9" customFormat="1" ht="13.5" thickBot="1" x14ac:dyDescent="0.35">
      <c r="A72" s="37" t="s">
        <v>61</v>
      </c>
      <c r="B72" s="38"/>
      <c r="C72" s="39"/>
      <c r="D72" s="38"/>
      <c r="E72" s="40"/>
      <c r="F72" s="754">
        <f>+F37+F69</f>
        <v>0</v>
      </c>
      <c r="G72" s="40"/>
      <c r="H72" s="97"/>
    </row>
    <row r="73" spans="1:8" ht="13.5" thickTop="1" x14ac:dyDescent="0.3">
      <c r="A73" s="19"/>
      <c r="B73" s="13"/>
      <c r="C73" s="22"/>
      <c r="D73" s="13"/>
      <c r="E73" s="21"/>
      <c r="F73" s="205"/>
      <c r="G73" s="21"/>
      <c r="H73" s="66"/>
    </row>
    <row r="74" spans="1:8" ht="13" x14ac:dyDescent="0.3">
      <c r="A74" s="516" t="s">
        <v>62</v>
      </c>
      <c r="B74" s="517"/>
      <c r="C74" s="518"/>
      <c r="D74" s="13"/>
      <c r="E74" s="21"/>
      <c r="F74" s="519"/>
      <c r="G74" s="21"/>
    </row>
    <row r="75" spans="1:8" ht="13" x14ac:dyDescent="0.3">
      <c r="A75" s="516"/>
      <c r="B75" s="517"/>
      <c r="C75" s="518"/>
      <c r="D75" s="13"/>
      <c r="E75" s="21"/>
      <c r="F75" s="519"/>
      <c r="G75" s="21"/>
    </row>
    <row r="76" spans="1:8" ht="13" x14ac:dyDescent="0.3">
      <c r="A76" s="516" t="s">
        <v>166</v>
      </c>
      <c r="B76" s="517"/>
      <c r="C76" s="518"/>
      <c r="D76" s="13"/>
      <c r="E76" s="21"/>
      <c r="F76" s="519"/>
      <c r="G76" s="21"/>
    </row>
    <row r="77" spans="1:8" ht="13" x14ac:dyDescent="0.3">
      <c r="A77" s="520" t="s">
        <v>167</v>
      </c>
      <c r="B77" s="517"/>
      <c r="C77" s="271"/>
      <c r="D77" s="13"/>
      <c r="E77" s="13"/>
      <c r="F77" s="519"/>
    </row>
    <row r="78" spans="1:8" ht="13" x14ac:dyDescent="0.3">
      <c r="A78" s="520" t="s">
        <v>63</v>
      </c>
      <c r="B78" s="517"/>
      <c r="C78" s="271"/>
      <c r="D78" s="13"/>
      <c r="E78" s="13"/>
      <c r="F78" s="519"/>
    </row>
    <row r="79" spans="1:8" ht="13" x14ac:dyDescent="0.3">
      <c r="A79" s="517" t="s">
        <v>64</v>
      </c>
      <c r="B79" s="517"/>
      <c r="C79" s="271"/>
      <c r="D79" s="13"/>
      <c r="E79" s="13"/>
      <c r="F79" s="521"/>
    </row>
    <row r="80" spans="1:8" x14ac:dyDescent="0.25">
      <c r="A80" s="522" t="s">
        <v>168</v>
      </c>
      <c r="B80" s="517"/>
      <c r="C80" s="523"/>
      <c r="F80" s="519"/>
    </row>
    <row r="81" spans="1:6" x14ac:dyDescent="0.25">
      <c r="A81" s="517" t="s">
        <v>169</v>
      </c>
      <c r="B81" s="517"/>
      <c r="C81" s="523"/>
      <c r="F81" s="521"/>
    </row>
    <row r="82" spans="1:6" x14ac:dyDescent="0.25">
      <c r="A82" s="517" t="s">
        <v>170</v>
      </c>
      <c r="B82" s="517"/>
      <c r="C82" s="523"/>
      <c r="F82" s="521"/>
    </row>
    <row r="83" spans="1:6" x14ac:dyDescent="0.25">
      <c r="A83" s="517" t="s">
        <v>171</v>
      </c>
      <c r="B83" s="517"/>
      <c r="C83" s="523"/>
      <c r="F83" s="521"/>
    </row>
    <row r="84" spans="1:6" x14ac:dyDescent="0.25">
      <c r="A84" s="517" t="s">
        <v>172</v>
      </c>
      <c r="B84" s="517"/>
      <c r="C84" s="523"/>
      <c r="F84" s="521"/>
    </row>
    <row r="85" spans="1:6" x14ac:dyDescent="0.25">
      <c r="A85" s="517"/>
      <c r="B85" s="517"/>
      <c r="C85" s="523"/>
      <c r="F85" s="521"/>
    </row>
    <row r="86" spans="1:6" x14ac:dyDescent="0.25">
      <c r="A86" s="517" t="s">
        <v>173</v>
      </c>
      <c r="B86" s="517"/>
      <c r="C86" s="523"/>
      <c r="F86" s="521"/>
    </row>
    <row r="87" spans="1:6" x14ac:dyDescent="0.25">
      <c r="A87" s="517" t="s">
        <v>174</v>
      </c>
      <c r="B87" s="517"/>
      <c r="C87" s="523"/>
      <c r="F87" s="519"/>
    </row>
    <row r="88" spans="1:6" x14ac:dyDescent="0.25">
      <c r="A88" s="517" t="s">
        <v>175</v>
      </c>
      <c r="B88" s="517"/>
      <c r="C88" s="523"/>
      <c r="F88" s="521"/>
    </row>
    <row r="89" spans="1:6" x14ac:dyDescent="0.25">
      <c r="A89" s="517" t="s">
        <v>176</v>
      </c>
      <c r="B89" s="517"/>
      <c r="C89" s="523"/>
      <c r="F89" s="521"/>
    </row>
    <row r="90" spans="1:6" ht="8.25" customHeight="1" x14ac:dyDescent="0.25">
      <c r="A90" s="523"/>
      <c r="B90" s="523"/>
      <c r="F90" s="521"/>
    </row>
    <row r="91" spans="1:6" x14ac:dyDescent="0.25">
      <c r="F91" s="203"/>
    </row>
    <row r="92" spans="1:6" x14ac:dyDescent="0.25">
      <c r="F92" s="203"/>
    </row>
    <row r="93" spans="1:6" x14ac:dyDescent="0.25">
      <c r="F93" s="203"/>
    </row>
    <row r="94" spans="1:6" x14ac:dyDescent="0.25">
      <c r="F94" s="203"/>
    </row>
    <row r="95" spans="1:6" x14ac:dyDescent="0.25">
      <c r="F95" s="203"/>
    </row>
    <row r="96" spans="1:6" x14ac:dyDescent="0.25">
      <c r="F96" s="203"/>
    </row>
    <row r="97" spans="6:6" x14ac:dyDescent="0.25">
      <c r="F97" s="203"/>
    </row>
    <row r="98" spans="6:6" x14ac:dyDescent="0.25">
      <c r="F98" s="203"/>
    </row>
    <row r="99" spans="6:6" x14ac:dyDescent="0.25">
      <c r="F99" s="203"/>
    </row>
    <row r="100" spans="6:6" x14ac:dyDescent="0.25">
      <c r="F100" s="203"/>
    </row>
    <row r="101" spans="6:6" x14ac:dyDescent="0.25">
      <c r="F101" s="203"/>
    </row>
    <row r="102" spans="6:6" x14ac:dyDescent="0.25">
      <c r="F102" s="203"/>
    </row>
    <row r="103" spans="6:6" x14ac:dyDescent="0.25">
      <c r="F103" s="203"/>
    </row>
    <row r="104" spans="6:6" x14ac:dyDescent="0.25">
      <c r="F104" s="203"/>
    </row>
    <row r="105" spans="6:6" x14ac:dyDescent="0.25">
      <c r="F105" s="203"/>
    </row>
    <row r="106" spans="6:6" x14ac:dyDescent="0.25">
      <c r="F106" s="203"/>
    </row>
    <row r="107" spans="6:6" x14ac:dyDescent="0.25">
      <c r="F107" s="203"/>
    </row>
    <row r="108" spans="6:6" x14ac:dyDescent="0.25">
      <c r="F108" s="203"/>
    </row>
    <row r="109" spans="6:6" x14ac:dyDescent="0.25">
      <c r="F109" s="203"/>
    </row>
    <row r="110" spans="6:6" x14ac:dyDescent="0.25">
      <c r="F110" s="203"/>
    </row>
    <row r="111" spans="6:6" x14ac:dyDescent="0.25">
      <c r="F111" s="203"/>
    </row>
    <row r="112" spans="6:6" x14ac:dyDescent="0.25">
      <c r="F112" s="203"/>
    </row>
    <row r="113" spans="6:6" x14ac:dyDescent="0.25">
      <c r="F113" s="203"/>
    </row>
    <row r="114" spans="6:6" x14ac:dyDescent="0.25">
      <c r="F114" s="203"/>
    </row>
    <row r="115" spans="6:6" x14ac:dyDescent="0.25">
      <c r="F115" s="203"/>
    </row>
    <row r="116" spans="6:6" x14ac:dyDescent="0.25">
      <c r="F116" s="203"/>
    </row>
    <row r="117" spans="6:6" x14ac:dyDescent="0.25">
      <c r="F117" s="203"/>
    </row>
    <row r="118" spans="6:6" x14ac:dyDescent="0.25">
      <c r="F118" s="203"/>
    </row>
    <row r="119" spans="6:6" x14ac:dyDescent="0.25">
      <c r="F119" s="203"/>
    </row>
    <row r="120" spans="6:6" x14ac:dyDescent="0.25">
      <c r="F120" s="203"/>
    </row>
    <row r="121" spans="6:6" x14ac:dyDescent="0.25">
      <c r="F121" s="203"/>
    </row>
    <row r="122" spans="6:6" x14ac:dyDescent="0.25">
      <c r="F122" s="203"/>
    </row>
    <row r="123" spans="6:6" x14ac:dyDescent="0.25">
      <c r="F123" s="203"/>
    </row>
    <row r="124" spans="6:6" x14ac:dyDescent="0.25">
      <c r="F124" s="203"/>
    </row>
    <row r="125" spans="6:6" x14ac:dyDescent="0.25">
      <c r="F125" s="203"/>
    </row>
    <row r="126" spans="6:6" x14ac:dyDescent="0.25">
      <c r="F126" s="203"/>
    </row>
    <row r="127" spans="6:6" x14ac:dyDescent="0.25">
      <c r="F127" s="203"/>
    </row>
    <row r="128" spans="6:6" x14ac:dyDescent="0.25">
      <c r="F128" s="203"/>
    </row>
    <row r="129" spans="6:6" x14ac:dyDescent="0.25">
      <c r="F129" s="203"/>
    </row>
    <row r="130" spans="6:6" x14ac:dyDescent="0.25">
      <c r="F130" s="203"/>
    </row>
    <row r="131" spans="6:6" x14ac:dyDescent="0.25">
      <c r="F131" s="203"/>
    </row>
    <row r="132" spans="6:6" x14ac:dyDescent="0.25">
      <c r="F132" s="203"/>
    </row>
    <row r="133" spans="6:6" x14ac:dyDescent="0.25">
      <c r="F133" s="203"/>
    </row>
    <row r="134" spans="6:6" x14ac:dyDescent="0.25">
      <c r="F134" s="203"/>
    </row>
    <row r="135" spans="6:6" x14ac:dyDescent="0.25">
      <c r="F135" s="203"/>
    </row>
    <row r="136" spans="6:6" x14ac:dyDescent="0.25">
      <c r="F136" s="203"/>
    </row>
    <row r="137" spans="6:6" x14ac:dyDescent="0.25">
      <c r="F137" s="203"/>
    </row>
    <row r="138" spans="6:6" x14ac:dyDescent="0.25">
      <c r="F138" s="203"/>
    </row>
    <row r="139" spans="6:6" x14ac:dyDescent="0.25">
      <c r="F139" s="203"/>
    </row>
    <row r="140" spans="6:6" x14ac:dyDescent="0.25">
      <c r="F140" s="203"/>
    </row>
    <row r="141" spans="6:6" x14ac:dyDescent="0.25">
      <c r="F141" s="203"/>
    </row>
    <row r="142" spans="6:6" x14ac:dyDescent="0.25">
      <c r="F142" s="203"/>
    </row>
    <row r="143" spans="6:6" x14ac:dyDescent="0.25">
      <c r="F143" s="203"/>
    </row>
    <row r="144" spans="6:6" x14ac:dyDescent="0.25">
      <c r="F144" s="203"/>
    </row>
    <row r="145" spans="6:6" x14ac:dyDescent="0.25">
      <c r="F145" s="203"/>
    </row>
    <row r="146" spans="6:6" x14ac:dyDescent="0.25">
      <c r="F146" s="203"/>
    </row>
    <row r="147" spans="6:6" x14ac:dyDescent="0.25">
      <c r="F147" s="203"/>
    </row>
    <row r="148" spans="6:6" x14ac:dyDescent="0.25">
      <c r="F148" s="203"/>
    </row>
    <row r="149" spans="6:6" x14ac:dyDescent="0.25">
      <c r="F149" s="203"/>
    </row>
    <row r="150" spans="6:6" x14ac:dyDescent="0.25">
      <c r="F150" s="203"/>
    </row>
    <row r="151" spans="6:6" x14ac:dyDescent="0.25">
      <c r="F151" s="203"/>
    </row>
    <row r="152" spans="6:6" x14ac:dyDescent="0.25">
      <c r="F152" s="203"/>
    </row>
    <row r="153" spans="6:6" x14ac:dyDescent="0.25">
      <c r="F153" s="203"/>
    </row>
    <row r="154" spans="6:6" x14ac:dyDescent="0.25">
      <c r="F154" s="203"/>
    </row>
    <row r="155" spans="6:6" x14ac:dyDescent="0.25">
      <c r="F155" s="203"/>
    </row>
    <row r="156" spans="6:6" x14ac:dyDescent="0.25">
      <c r="F156" s="203"/>
    </row>
    <row r="157" spans="6:6" x14ac:dyDescent="0.25">
      <c r="F157" s="203"/>
    </row>
    <row r="158" spans="6:6" x14ac:dyDescent="0.25">
      <c r="F158" s="203"/>
    </row>
    <row r="159" spans="6:6" x14ac:dyDescent="0.25">
      <c r="F159" s="203"/>
    </row>
    <row r="160" spans="6:6" x14ac:dyDescent="0.25">
      <c r="F160" s="203"/>
    </row>
    <row r="161" spans="6:6" x14ac:dyDescent="0.25">
      <c r="F161" s="203"/>
    </row>
    <row r="162" spans="6:6" x14ac:dyDescent="0.25">
      <c r="F162" s="203"/>
    </row>
    <row r="163" spans="6:6" x14ac:dyDescent="0.25">
      <c r="F163" s="203"/>
    </row>
    <row r="164" spans="6:6" x14ac:dyDescent="0.25">
      <c r="F164" s="203"/>
    </row>
    <row r="165" spans="6:6" x14ac:dyDescent="0.25">
      <c r="F165" s="203"/>
    </row>
    <row r="166" spans="6:6" x14ac:dyDescent="0.25">
      <c r="F166" s="203"/>
    </row>
    <row r="167" spans="6:6" x14ac:dyDescent="0.25">
      <c r="F167" s="203"/>
    </row>
    <row r="168" spans="6:6" x14ac:dyDescent="0.25">
      <c r="F168" s="203"/>
    </row>
    <row r="169" spans="6:6" x14ac:dyDescent="0.25">
      <c r="F169" s="203"/>
    </row>
    <row r="170" spans="6:6" x14ac:dyDescent="0.25">
      <c r="F170" s="203"/>
    </row>
    <row r="171" spans="6:6" x14ac:dyDescent="0.25">
      <c r="F171" s="203"/>
    </row>
    <row r="172" spans="6:6" x14ac:dyDescent="0.25">
      <c r="F172" s="203"/>
    </row>
    <row r="173" spans="6:6" x14ac:dyDescent="0.25">
      <c r="F173" s="203"/>
    </row>
    <row r="174" spans="6:6" x14ac:dyDescent="0.25">
      <c r="F174" s="203"/>
    </row>
    <row r="175" spans="6:6" x14ac:dyDescent="0.25">
      <c r="F175" s="203"/>
    </row>
    <row r="176" spans="6:6" x14ac:dyDescent="0.25">
      <c r="F176" s="203"/>
    </row>
    <row r="177" spans="6:6" x14ac:dyDescent="0.25">
      <c r="F177" s="203"/>
    </row>
    <row r="178" spans="6:6" x14ac:dyDescent="0.25">
      <c r="F178" s="203"/>
    </row>
    <row r="179" spans="6:6" x14ac:dyDescent="0.25">
      <c r="F179" s="203"/>
    </row>
    <row r="180" spans="6:6" x14ac:dyDescent="0.25">
      <c r="F180" s="203"/>
    </row>
    <row r="181" spans="6:6" x14ac:dyDescent="0.25">
      <c r="F181" s="203"/>
    </row>
    <row r="182" spans="6:6" x14ac:dyDescent="0.25">
      <c r="F182" s="203"/>
    </row>
    <row r="183" spans="6:6" x14ac:dyDescent="0.25">
      <c r="F183" s="203"/>
    </row>
    <row r="184" spans="6:6" x14ac:dyDescent="0.25">
      <c r="F184" s="203"/>
    </row>
    <row r="185" spans="6:6" x14ac:dyDescent="0.25">
      <c r="F185" s="203"/>
    </row>
    <row r="186" spans="6:6" x14ac:dyDescent="0.25">
      <c r="F186" s="203"/>
    </row>
    <row r="187" spans="6:6" x14ac:dyDescent="0.25">
      <c r="F187" s="203"/>
    </row>
    <row r="188" spans="6:6" x14ac:dyDescent="0.25">
      <c r="F188" s="203"/>
    </row>
    <row r="189" spans="6:6" x14ac:dyDescent="0.25">
      <c r="F189" s="203"/>
    </row>
    <row r="190" spans="6:6" x14ac:dyDescent="0.25">
      <c r="F190" s="203"/>
    </row>
    <row r="191" spans="6:6" x14ac:dyDescent="0.25">
      <c r="F191" s="203"/>
    </row>
    <row r="192" spans="6:6" x14ac:dyDescent="0.25">
      <c r="F192" s="203"/>
    </row>
    <row r="193" spans="6:6" x14ac:dyDescent="0.25">
      <c r="F193" s="203"/>
    </row>
    <row r="194" spans="6:6" x14ac:dyDescent="0.25">
      <c r="F194" s="203"/>
    </row>
    <row r="195" spans="6:6" x14ac:dyDescent="0.25">
      <c r="F195" s="203"/>
    </row>
    <row r="196" spans="6:6" x14ac:dyDescent="0.25">
      <c r="F196" s="203"/>
    </row>
    <row r="197" spans="6:6" x14ac:dyDescent="0.25">
      <c r="F197" s="203"/>
    </row>
    <row r="198" spans="6:6" x14ac:dyDescent="0.25">
      <c r="F198" s="203"/>
    </row>
    <row r="199" spans="6:6" x14ac:dyDescent="0.25">
      <c r="F199" s="203"/>
    </row>
    <row r="200" spans="6:6" x14ac:dyDescent="0.25">
      <c r="F200" s="203"/>
    </row>
    <row r="201" spans="6:6" x14ac:dyDescent="0.25">
      <c r="F201" s="203"/>
    </row>
    <row r="202" spans="6:6" x14ac:dyDescent="0.25">
      <c r="F202" s="203"/>
    </row>
    <row r="203" spans="6:6" x14ac:dyDescent="0.25">
      <c r="F203" s="203"/>
    </row>
    <row r="204" spans="6:6" x14ac:dyDescent="0.25">
      <c r="F204" s="203"/>
    </row>
    <row r="205" spans="6:6" x14ac:dyDescent="0.25">
      <c r="F205" s="203"/>
    </row>
    <row r="206" spans="6:6" x14ac:dyDescent="0.25">
      <c r="F206" s="203"/>
    </row>
    <row r="207" spans="6:6" x14ac:dyDescent="0.25">
      <c r="F207" s="203"/>
    </row>
    <row r="208" spans="6:6" x14ac:dyDescent="0.25">
      <c r="F208" s="203"/>
    </row>
    <row r="209" spans="6:6" x14ac:dyDescent="0.25">
      <c r="F209" s="203"/>
    </row>
    <row r="210" spans="6:6" x14ac:dyDescent="0.25">
      <c r="F210" s="203"/>
    </row>
    <row r="211" spans="6:6" x14ac:dyDescent="0.25">
      <c r="F211" s="203"/>
    </row>
    <row r="212" spans="6:6" x14ac:dyDescent="0.25">
      <c r="F212" s="203"/>
    </row>
    <row r="213" spans="6:6" x14ac:dyDescent="0.25">
      <c r="F213" s="203"/>
    </row>
    <row r="214" spans="6:6" x14ac:dyDescent="0.25">
      <c r="F214" s="203"/>
    </row>
    <row r="215" spans="6:6" x14ac:dyDescent="0.25">
      <c r="F215" s="203"/>
    </row>
    <row r="216" spans="6:6" x14ac:dyDescent="0.25">
      <c r="F216" s="203"/>
    </row>
    <row r="217" spans="6:6" x14ac:dyDescent="0.25">
      <c r="F217" s="203"/>
    </row>
    <row r="218" spans="6:6" x14ac:dyDescent="0.25">
      <c r="F218" s="203"/>
    </row>
    <row r="219" spans="6:6" x14ac:dyDescent="0.25">
      <c r="F219" s="203"/>
    </row>
    <row r="220" spans="6:6" x14ac:dyDescent="0.25">
      <c r="F220" s="203"/>
    </row>
    <row r="221" spans="6:6" x14ac:dyDescent="0.25">
      <c r="F221" s="203"/>
    </row>
    <row r="222" spans="6:6" x14ac:dyDescent="0.25">
      <c r="F222" s="203"/>
    </row>
    <row r="223" spans="6:6" x14ac:dyDescent="0.25">
      <c r="F223" s="203"/>
    </row>
    <row r="224" spans="6:6" x14ac:dyDescent="0.25">
      <c r="F224" s="203"/>
    </row>
    <row r="225" spans="6:6" x14ac:dyDescent="0.25">
      <c r="F225" s="203"/>
    </row>
    <row r="226" spans="6:6" x14ac:dyDescent="0.25">
      <c r="F226" s="203"/>
    </row>
    <row r="227" spans="6:6" x14ac:dyDescent="0.25">
      <c r="F227" s="203"/>
    </row>
    <row r="228" spans="6:6" x14ac:dyDescent="0.25">
      <c r="F228" s="203"/>
    </row>
    <row r="229" spans="6:6" x14ac:dyDescent="0.25">
      <c r="F229" s="203"/>
    </row>
    <row r="230" spans="6:6" x14ac:dyDescent="0.25">
      <c r="F230" s="203"/>
    </row>
    <row r="231" spans="6:6" x14ac:dyDescent="0.25">
      <c r="F231" s="203"/>
    </row>
    <row r="232" spans="6:6" x14ac:dyDescent="0.25">
      <c r="F232" s="203"/>
    </row>
    <row r="233" spans="6:6" x14ac:dyDescent="0.25">
      <c r="F233" s="203"/>
    </row>
  </sheetData>
  <sheetProtection algorithmName="SHA-512" hashValue="tovf1a4iY3eO3nOhZJMkV1lVo/jKlWpcT6/rSsRzxFu7JQu6vaWfUctgOF/kp+vbvdDKZJFU/FUs9fFDHPx+3A==" saltValue="iro99RdKmMeflmRgpeTR+Q==" spinCount="100000" sheet="1" objects="1" scenarios="1"/>
  <mergeCells count="1">
    <mergeCell ref="A7:H7"/>
  </mergeCells>
  <phoneticPr fontId="5" type="noConversion"/>
  <printOptions horizontalCentered="1"/>
  <pageMargins left="0.98425196850393704" right="0.39370078740157483" top="0.98425196850393704" bottom="0.78740157480314965" header="0.51181102362204722" footer="0.51181102362204722"/>
  <pageSetup paperSize="9" orientation="portrait" r:id="rId1"/>
  <headerFooter alignWithMargins="0">
    <oddHeader>&amp;C&amp;6Vrtec Smlednik</oddHeader>
    <oddFooter>&amp;C&amp;A&amp;R&amp;P od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F100"/>
  <sheetViews>
    <sheetView view="pageBreakPreview" zoomScale="107" zoomScaleNormal="100" zoomScaleSheetLayoutView="100" workbookViewId="0">
      <selection activeCell="F9" sqref="F9"/>
    </sheetView>
  </sheetViews>
  <sheetFormatPr defaultColWidth="9.08984375" defaultRowHeight="12.5" x14ac:dyDescent="0.25"/>
  <cols>
    <col min="1" max="1" width="3.453125" style="235" customWidth="1"/>
    <col min="2" max="2" width="38.36328125" style="242" customWidth="1"/>
    <col min="3" max="3" width="4.90625" style="236" customWidth="1"/>
    <col min="4" max="4" width="10.54296875" style="237" bestFit="1" customWidth="1"/>
    <col min="5" max="5" width="14.36328125" style="237" bestFit="1" customWidth="1"/>
    <col min="6" max="6" width="15.6328125" style="238" customWidth="1"/>
    <col min="7" max="7" width="10.453125" style="239" hidden="1" customWidth="1"/>
    <col min="8" max="8" width="0.453125" style="240" hidden="1" customWidth="1"/>
    <col min="9" max="9" width="1" style="240" hidden="1" customWidth="1"/>
    <col min="10" max="10" width="15.6328125" style="240" hidden="1" customWidth="1"/>
    <col min="11" max="16384" width="9.08984375" style="241"/>
  </cols>
  <sheetData>
    <row r="1" spans="1:10" s="249" customFormat="1" ht="13" x14ac:dyDescent="0.3">
      <c r="A1" s="243"/>
      <c r="B1" s="232" t="s">
        <v>17</v>
      </c>
      <c r="C1" s="244"/>
      <c r="D1" s="245"/>
      <c r="E1" s="245"/>
      <c r="F1" s="246"/>
      <c r="G1" s="247"/>
      <c r="H1" s="248"/>
      <c r="I1" s="248"/>
      <c r="J1" s="248"/>
    </row>
    <row r="3" spans="1:10" s="7" customFormat="1" ht="13" thickBot="1" x14ac:dyDescent="0.3">
      <c r="A3" s="294"/>
      <c r="B3" s="362"/>
      <c r="C3" s="273"/>
      <c r="D3" s="295"/>
      <c r="E3" s="295"/>
      <c r="F3" s="274"/>
    </row>
    <row r="4" spans="1:10" s="303" customFormat="1" ht="13" x14ac:dyDescent="0.3">
      <c r="A4" s="299"/>
      <c r="B4" s="363" t="s">
        <v>48</v>
      </c>
      <c r="C4" s="301" t="s">
        <v>44</v>
      </c>
      <c r="D4" s="302" t="s">
        <v>45</v>
      </c>
      <c r="E4" s="302" t="s">
        <v>46</v>
      </c>
      <c r="F4" s="302" t="s">
        <v>47</v>
      </c>
    </row>
    <row r="5" spans="1:10" s="118" customFormat="1" ht="13" x14ac:dyDescent="0.3">
      <c r="A5" s="112"/>
      <c r="B5" s="115"/>
      <c r="C5" s="116"/>
      <c r="D5" s="117"/>
      <c r="E5" s="117"/>
      <c r="F5" s="117"/>
    </row>
    <row r="6" spans="1:10" customFormat="1" ht="13" x14ac:dyDescent="0.25">
      <c r="B6" s="365" t="s">
        <v>142</v>
      </c>
    </row>
    <row r="7" spans="1:10" customFormat="1" ht="13" x14ac:dyDescent="0.25">
      <c r="B7" s="365"/>
    </row>
    <row r="8" spans="1:10" customFormat="1" ht="87.5" x14ac:dyDescent="0.25">
      <c r="B8" s="434" t="s">
        <v>129</v>
      </c>
    </row>
    <row r="9" spans="1:10" customFormat="1" ht="118.25" customHeight="1" x14ac:dyDescent="0.25">
      <c r="B9" s="434" t="s">
        <v>130</v>
      </c>
    </row>
    <row r="10" spans="1:10" customFormat="1" ht="57.65" customHeight="1" x14ac:dyDescent="0.25">
      <c r="B10" s="435" t="s">
        <v>131</v>
      </c>
    </row>
    <row r="11" spans="1:10" customFormat="1" ht="138" x14ac:dyDescent="0.25">
      <c r="B11" s="435" t="s">
        <v>143</v>
      </c>
    </row>
    <row r="12" spans="1:10" customFormat="1" ht="50" x14ac:dyDescent="0.25">
      <c r="B12" s="434" t="s">
        <v>132</v>
      </c>
    </row>
    <row r="13" spans="1:10" customFormat="1" x14ac:dyDescent="0.25">
      <c r="B13" s="436"/>
    </row>
    <row r="14" spans="1:10" customFormat="1" ht="167.4" customHeight="1" x14ac:dyDescent="0.25">
      <c r="B14" s="434" t="s">
        <v>133</v>
      </c>
    </row>
    <row r="15" spans="1:10" customFormat="1" ht="59.4" customHeight="1" x14ac:dyDescent="0.25">
      <c r="B15" s="434" t="s">
        <v>134</v>
      </c>
    </row>
    <row r="16" spans="1:10" customFormat="1" ht="45" customHeight="1" x14ac:dyDescent="0.25">
      <c r="B16" s="366" t="s">
        <v>85</v>
      </c>
    </row>
    <row r="17" spans="1:110" customFormat="1" ht="32.4" customHeight="1" x14ac:dyDescent="0.25">
      <c r="B17" s="366" t="s">
        <v>135</v>
      </c>
    </row>
    <row r="18" spans="1:110" customFormat="1" ht="50" x14ac:dyDescent="0.25">
      <c r="B18" s="366" t="s">
        <v>86</v>
      </c>
    </row>
    <row r="19" spans="1:110" s="259" customFormat="1" ht="12" customHeight="1" x14ac:dyDescent="0.25">
      <c r="A19" s="257"/>
      <c r="B19" s="366" t="s">
        <v>87</v>
      </c>
      <c r="C19" s="254"/>
      <c r="D19" s="258"/>
      <c r="E19" s="258"/>
      <c r="F19" s="253"/>
      <c r="G19" s="254"/>
      <c r="H19" s="254"/>
      <c r="I19" s="254"/>
      <c r="J19" s="256"/>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4"/>
      <c r="AX19" s="254"/>
      <c r="AY19" s="254"/>
      <c r="AZ19" s="254"/>
      <c r="BA19" s="254"/>
      <c r="BB19" s="254"/>
      <c r="BC19" s="254"/>
      <c r="BD19" s="254"/>
      <c r="BE19" s="254"/>
      <c r="BF19" s="254"/>
      <c r="BG19" s="254"/>
      <c r="BH19" s="254"/>
      <c r="BI19" s="254"/>
      <c r="BJ19" s="254"/>
      <c r="BK19" s="254"/>
      <c r="BL19" s="254"/>
      <c r="BM19" s="254"/>
      <c r="BN19" s="254"/>
      <c r="BO19" s="254"/>
      <c r="BP19" s="254"/>
      <c r="BQ19" s="254"/>
      <c r="BR19" s="254"/>
      <c r="BS19" s="254"/>
      <c r="BT19" s="254"/>
      <c r="BU19" s="254"/>
      <c r="BV19" s="254"/>
      <c r="BW19" s="254"/>
      <c r="BX19" s="254"/>
      <c r="BY19" s="254"/>
      <c r="BZ19" s="254"/>
      <c r="CA19" s="254"/>
      <c r="CB19" s="254"/>
      <c r="CC19" s="254"/>
      <c r="CD19" s="254"/>
      <c r="CE19" s="254"/>
      <c r="CF19" s="254"/>
      <c r="CG19" s="254"/>
      <c r="CH19" s="254"/>
      <c r="CI19" s="254"/>
      <c r="CJ19" s="254"/>
      <c r="CK19" s="254"/>
      <c r="CL19" s="254"/>
      <c r="CM19" s="254"/>
      <c r="CN19" s="254"/>
      <c r="CO19" s="254"/>
      <c r="CP19" s="254"/>
      <c r="CQ19" s="254"/>
      <c r="CR19" s="254"/>
      <c r="CS19" s="254"/>
      <c r="CT19" s="254"/>
      <c r="CU19" s="254"/>
      <c r="CV19" s="254"/>
      <c r="CW19" s="254"/>
      <c r="CX19" s="254"/>
      <c r="CY19" s="254"/>
      <c r="CZ19" s="254"/>
      <c r="DA19" s="254"/>
      <c r="DB19" s="254"/>
      <c r="DC19" s="254"/>
      <c r="DD19" s="254"/>
      <c r="DE19" s="254"/>
      <c r="DF19" s="254"/>
    </row>
    <row r="20" spans="1:110" s="259" customFormat="1" ht="141.65" customHeight="1" x14ac:dyDescent="0.25">
      <c r="A20" s="257"/>
      <c r="B20" s="366" t="s">
        <v>136</v>
      </c>
      <c r="C20" s="254"/>
      <c r="D20" s="258"/>
      <c r="E20" s="258"/>
      <c r="F20" s="253"/>
      <c r="G20" s="254"/>
      <c r="H20" s="254"/>
      <c r="I20" s="254"/>
      <c r="J20" s="256"/>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c r="AU20" s="254"/>
      <c r="AV20" s="254"/>
      <c r="AW20" s="254"/>
      <c r="AX20" s="254"/>
      <c r="AY20" s="254"/>
      <c r="AZ20" s="254"/>
      <c r="BA20" s="254"/>
      <c r="BB20" s="254"/>
      <c r="BC20" s="254"/>
      <c r="BD20" s="254"/>
      <c r="BE20" s="254"/>
      <c r="BF20" s="254"/>
      <c r="BG20" s="254"/>
      <c r="BH20" s="254"/>
      <c r="BI20" s="254"/>
      <c r="BJ20" s="254"/>
      <c r="BK20" s="254"/>
      <c r="BL20" s="254"/>
      <c r="BM20" s="254"/>
      <c r="BN20" s="254"/>
      <c r="BO20" s="254"/>
      <c r="BP20" s="254"/>
      <c r="BQ20" s="254"/>
      <c r="BR20" s="254"/>
      <c r="BS20" s="254"/>
      <c r="BT20" s="254"/>
      <c r="BU20" s="254"/>
      <c r="BV20" s="254"/>
      <c r="BW20" s="254"/>
      <c r="BX20" s="254"/>
      <c r="BY20" s="254"/>
      <c r="BZ20" s="254"/>
      <c r="CA20" s="254"/>
      <c r="CB20" s="254"/>
      <c r="CC20" s="254"/>
      <c r="CD20" s="254"/>
      <c r="CE20" s="254"/>
      <c r="CF20" s="254"/>
      <c r="CG20" s="254"/>
      <c r="CH20" s="254"/>
      <c r="CI20" s="254"/>
      <c r="CJ20" s="254"/>
      <c r="CK20" s="254"/>
      <c r="CL20" s="254"/>
      <c r="CM20" s="254"/>
      <c r="CN20" s="254"/>
      <c r="CO20" s="254"/>
      <c r="CP20" s="254"/>
      <c r="CQ20" s="254"/>
      <c r="CR20" s="254"/>
      <c r="CS20" s="254"/>
      <c r="CT20" s="254"/>
      <c r="CU20" s="254"/>
      <c r="CV20" s="254"/>
      <c r="CW20" s="254"/>
      <c r="CX20" s="254"/>
      <c r="CY20" s="254"/>
      <c r="CZ20" s="254"/>
      <c r="DA20" s="254"/>
      <c r="DB20" s="254"/>
      <c r="DC20" s="254"/>
      <c r="DD20" s="254"/>
      <c r="DE20" s="254"/>
      <c r="DF20" s="254"/>
    </row>
    <row r="21" spans="1:110" s="259" customFormat="1" ht="62.5" x14ac:dyDescent="0.25">
      <c r="A21" s="257"/>
      <c r="B21" s="366" t="s">
        <v>88</v>
      </c>
      <c r="C21" s="254"/>
      <c r="D21" s="258"/>
      <c r="E21" s="258"/>
      <c r="F21" s="253"/>
      <c r="G21" s="254"/>
      <c r="H21" s="254"/>
      <c r="I21" s="254"/>
      <c r="J21" s="256"/>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4"/>
      <c r="BS21" s="254"/>
      <c r="BT21" s="254"/>
      <c r="BU21" s="254"/>
      <c r="BV21" s="254"/>
      <c r="BW21" s="254"/>
      <c r="BX21" s="254"/>
      <c r="BY21" s="254"/>
      <c r="BZ21" s="254"/>
      <c r="CA21" s="254"/>
      <c r="CB21" s="254"/>
      <c r="CC21" s="254"/>
      <c r="CD21" s="254"/>
      <c r="CE21" s="254"/>
      <c r="CF21" s="254"/>
      <c r="CG21" s="254"/>
      <c r="CH21" s="254"/>
      <c r="CI21" s="254"/>
      <c r="CJ21" s="254"/>
      <c r="CK21" s="254"/>
      <c r="CL21" s="254"/>
      <c r="CM21" s="254"/>
      <c r="CN21" s="254"/>
      <c r="CO21" s="254"/>
      <c r="CP21" s="254"/>
      <c r="CQ21" s="254"/>
      <c r="CR21" s="254"/>
      <c r="CS21" s="254"/>
      <c r="CT21" s="254"/>
      <c r="CU21" s="254"/>
      <c r="CV21" s="254"/>
      <c r="CW21" s="254"/>
      <c r="CX21" s="254"/>
      <c r="CY21" s="254"/>
      <c r="CZ21" s="254"/>
      <c r="DA21" s="254"/>
      <c r="DB21" s="254"/>
      <c r="DC21" s="254"/>
      <c r="DD21" s="254"/>
      <c r="DE21" s="254"/>
      <c r="DF21" s="254"/>
    </row>
    <row r="22" spans="1:110" s="259" customFormat="1" ht="25" x14ac:dyDescent="0.25">
      <c r="A22" s="257"/>
      <c r="B22" s="366" t="s">
        <v>89</v>
      </c>
      <c r="C22" s="254"/>
      <c r="D22" s="258"/>
      <c r="E22" s="258"/>
      <c r="F22" s="253"/>
      <c r="G22" s="254"/>
      <c r="H22" s="254"/>
      <c r="I22" s="254"/>
      <c r="J22" s="256"/>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c r="BM22" s="254"/>
      <c r="BN22" s="254"/>
      <c r="BO22" s="254"/>
      <c r="BP22" s="254"/>
      <c r="BQ22" s="254"/>
      <c r="BR22" s="254"/>
      <c r="BS22" s="254"/>
      <c r="BT22" s="254"/>
      <c r="BU22" s="254"/>
      <c r="BV22" s="254"/>
      <c r="BW22" s="254"/>
      <c r="BX22" s="254"/>
      <c r="BY22" s="254"/>
      <c r="BZ22" s="254"/>
      <c r="CA22" s="254"/>
      <c r="CB22" s="254"/>
      <c r="CC22" s="254"/>
      <c r="CD22" s="254"/>
      <c r="CE22" s="254"/>
      <c r="CF22" s="254"/>
      <c r="CG22" s="254"/>
      <c r="CH22" s="254"/>
      <c r="CI22" s="254"/>
      <c r="CJ22" s="254"/>
      <c r="CK22" s="254"/>
      <c r="CL22" s="254"/>
      <c r="CM22" s="254"/>
      <c r="CN22" s="254"/>
      <c r="CO22" s="254"/>
      <c r="CP22" s="254"/>
      <c r="CQ22" s="254"/>
      <c r="CR22" s="254"/>
      <c r="CS22" s="254"/>
      <c r="CT22" s="254"/>
      <c r="CU22" s="254"/>
      <c r="CV22" s="254"/>
      <c r="CW22" s="254"/>
      <c r="CX22" s="254"/>
      <c r="CY22" s="254"/>
      <c r="CZ22" s="254"/>
      <c r="DA22" s="254"/>
      <c r="DB22" s="254"/>
      <c r="DC22" s="254"/>
      <c r="DD22" s="254"/>
      <c r="DE22" s="254"/>
      <c r="DF22" s="254"/>
    </row>
    <row r="23" spans="1:110" s="259" customFormat="1" ht="87.5" x14ac:dyDescent="0.25">
      <c r="A23" s="260"/>
      <c r="B23" s="366" t="s">
        <v>90</v>
      </c>
      <c r="C23" s="254"/>
      <c r="D23" s="258"/>
      <c r="E23" s="258"/>
      <c r="F23" s="253"/>
      <c r="G23" s="254"/>
      <c r="H23" s="254"/>
      <c r="I23" s="254"/>
      <c r="J23" s="256"/>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254"/>
      <c r="AV23" s="254"/>
      <c r="AW23" s="254"/>
      <c r="AX23" s="254"/>
      <c r="AY23" s="254"/>
      <c r="AZ23" s="254"/>
      <c r="BA23" s="254"/>
      <c r="BB23" s="254"/>
      <c r="BC23" s="254"/>
      <c r="BD23" s="254"/>
      <c r="BE23" s="254"/>
      <c r="BF23" s="254"/>
      <c r="BG23" s="254"/>
      <c r="BH23" s="254"/>
      <c r="BI23" s="254"/>
      <c r="BJ23" s="254"/>
      <c r="BK23" s="254"/>
      <c r="BL23" s="254"/>
      <c r="BM23" s="254"/>
      <c r="BN23" s="254"/>
      <c r="BO23" s="254"/>
      <c r="BP23" s="254"/>
      <c r="BQ23" s="254"/>
      <c r="BR23" s="254"/>
      <c r="BS23" s="254"/>
      <c r="BT23" s="254"/>
      <c r="BU23" s="254"/>
      <c r="BV23" s="254"/>
      <c r="BW23" s="254"/>
      <c r="BX23" s="254"/>
      <c r="BY23" s="254"/>
      <c r="BZ23" s="254"/>
      <c r="CA23" s="254"/>
      <c r="CB23" s="254"/>
      <c r="CC23" s="254"/>
      <c r="CD23" s="254"/>
      <c r="CE23" s="254"/>
      <c r="CF23" s="254"/>
      <c r="CG23" s="254"/>
      <c r="CH23" s="254"/>
      <c r="CI23" s="254"/>
      <c r="CJ23" s="254"/>
      <c r="CK23" s="254"/>
      <c r="CL23" s="254"/>
      <c r="CM23" s="254"/>
      <c r="CN23" s="254"/>
      <c r="CO23" s="254"/>
      <c r="CP23" s="254"/>
      <c r="CQ23" s="254"/>
      <c r="CR23" s="254"/>
      <c r="CS23" s="254"/>
      <c r="CT23" s="254"/>
      <c r="CU23" s="254"/>
      <c r="CV23" s="254"/>
      <c r="CW23" s="254"/>
      <c r="CX23" s="254"/>
      <c r="CY23" s="254"/>
      <c r="CZ23" s="254"/>
      <c r="DA23" s="254"/>
      <c r="DB23" s="254"/>
      <c r="DC23" s="254"/>
      <c r="DD23" s="254"/>
      <c r="DE23" s="254"/>
      <c r="DF23" s="254"/>
    </row>
    <row r="24" spans="1:110" s="259" customFormat="1" ht="50" x14ac:dyDescent="0.25">
      <c r="A24" s="257"/>
      <c r="B24" s="366" t="s">
        <v>137</v>
      </c>
      <c r="C24" s="254"/>
      <c r="D24" s="258"/>
      <c r="E24" s="258"/>
      <c r="F24" s="253"/>
      <c r="G24" s="254"/>
      <c r="H24" s="254"/>
      <c r="I24" s="254"/>
      <c r="J24" s="256"/>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c r="BM24" s="254"/>
      <c r="BN24" s="254"/>
      <c r="BO24" s="254"/>
      <c r="BP24" s="254"/>
      <c r="BQ24" s="254"/>
      <c r="BR24" s="254"/>
      <c r="BS24" s="254"/>
      <c r="BT24" s="254"/>
      <c r="BU24" s="254"/>
      <c r="BV24" s="254"/>
      <c r="BW24" s="254"/>
      <c r="BX24" s="254"/>
      <c r="BY24" s="254"/>
      <c r="BZ24" s="254"/>
      <c r="CA24" s="254"/>
      <c r="CB24" s="254"/>
      <c r="CC24" s="254"/>
      <c r="CD24" s="254"/>
      <c r="CE24" s="254"/>
      <c r="CF24" s="254"/>
      <c r="CG24" s="254"/>
      <c r="CH24" s="254"/>
      <c r="CI24" s="254"/>
      <c r="CJ24" s="254"/>
      <c r="CK24" s="254"/>
      <c r="CL24" s="254"/>
      <c r="CM24" s="254"/>
      <c r="CN24" s="254"/>
      <c r="CO24" s="254"/>
      <c r="CP24" s="254"/>
      <c r="CQ24" s="254"/>
      <c r="CR24" s="254"/>
      <c r="CS24" s="254"/>
      <c r="CT24" s="254"/>
      <c r="CU24" s="254"/>
      <c r="CV24" s="254"/>
      <c r="CW24" s="254"/>
      <c r="CX24" s="254"/>
      <c r="CY24" s="254"/>
      <c r="CZ24" s="254"/>
      <c r="DA24" s="254"/>
      <c r="DB24" s="254"/>
      <c r="DC24" s="254"/>
      <c r="DD24" s="254"/>
      <c r="DE24" s="254"/>
      <c r="DF24" s="254"/>
    </row>
    <row r="25" spans="1:110" s="259" customFormat="1" ht="100" x14ac:dyDescent="0.25">
      <c r="A25" s="257"/>
      <c r="B25" s="366" t="s">
        <v>91</v>
      </c>
      <c r="C25" s="254"/>
      <c r="D25" s="258"/>
      <c r="E25" s="258"/>
      <c r="F25" s="253"/>
      <c r="G25" s="254"/>
      <c r="H25" s="254"/>
      <c r="I25" s="254"/>
      <c r="J25" s="256"/>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254"/>
      <c r="BJ25" s="254"/>
      <c r="BK25" s="254"/>
      <c r="BL25" s="254"/>
      <c r="BM25" s="254"/>
      <c r="BN25" s="254"/>
      <c r="BO25" s="254"/>
      <c r="BP25" s="254"/>
      <c r="BQ25" s="254"/>
      <c r="BR25" s="254"/>
      <c r="BS25" s="254"/>
      <c r="BT25" s="254"/>
      <c r="BU25" s="254"/>
      <c r="BV25" s="254"/>
      <c r="BW25" s="254"/>
      <c r="BX25" s="254"/>
      <c r="BY25" s="254"/>
      <c r="BZ25" s="254"/>
      <c r="CA25" s="254"/>
      <c r="CB25" s="254"/>
      <c r="CC25" s="254"/>
      <c r="CD25" s="254"/>
      <c r="CE25" s="254"/>
      <c r="CF25" s="254"/>
      <c r="CG25" s="254"/>
      <c r="CH25" s="254"/>
      <c r="CI25" s="254"/>
      <c r="CJ25" s="254"/>
      <c r="CK25" s="254"/>
      <c r="CL25" s="254"/>
      <c r="CM25" s="254"/>
      <c r="CN25" s="254"/>
      <c r="CO25" s="254"/>
      <c r="CP25" s="254"/>
      <c r="CQ25" s="254"/>
      <c r="CR25" s="254"/>
      <c r="CS25" s="254"/>
      <c r="CT25" s="254"/>
      <c r="CU25" s="254"/>
      <c r="CV25" s="254"/>
      <c r="CW25" s="254"/>
      <c r="CX25" s="254"/>
      <c r="CY25" s="254"/>
      <c r="CZ25" s="254"/>
      <c r="DA25" s="254"/>
      <c r="DB25" s="254"/>
      <c r="DC25" s="254"/>
      <c r="DD25" s="254"/>
      <c r="DE25" s="254"/>
      <c r="DF25" s="254"/>
    </row>
    <row r="26" spans="1:110" s="259" customFormat="1" ht="25" x14ac:dyDescent="0.25">
      <c r="A26" s="257"/>
      <c r="B26" s="366" t="s">
        <v>138</v>
      </c>
      <c r="C26" s="254"/>
      <c r="D26" s="258"/>
      <c r="E26" s="258"/>
      <c r="F26" s="253"/>
      <c r="G26" s="254"/>
      <c r="H26" s="254"/>
      <c r="I26" s="254"/>
      <c r="J26" s="256"/>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54"/>
      <c r="BL26" s="254"/>
      <c r="BM26" s="254"/>
      <c r="BN26" s="254"/>
      <c r="BO26" s="254"/>
      <c r="BP26" s="254"/>
      <c r="BQ26" s="254"/>
      <c r="BR26" s="254"/>
      <c r="BS26" s="254"/>
      <c r="BT26" s="254"/>
      <c r="BU26" s="254"/>
      <c r="BV26" s="254"/>
      <c r="BW26" s="254"/>
      <c r="BX26" s="254"/>
      <c r="BY26" s="254"/>
      <c r="BZ26" s="254"/>
      <c r="CA26" s="254"/>
      <c r="CB26" s="254"/>
      <c r="CC26" s="254"/>
      <c r="CD26" s="254"/>
      <c r="CE26" s="254"/>
      <c r="CF26" s="254"/>
      <c r="CG26" s="254"/>
      <c r="CH26" s="254"/>
      <c r="CI26" s="254"/>
      <c r="CJ26" s="254"/>
      <c r="CK26" s="254"/>
      <c r="CL26" s="254"/>
      <c r="CM26" s="254"/>
      <c r="CN26" s="254"/>
      <c r="CO26" s="254"/>
      <c r="CP26" s="254"/>
      <c r="CQ26" s="254"/>
      <c r="CR26" s="254"/>
      <c r="CS26" s="254"/>
      <c r="CT26" s="254"/>
      <c r="CU26" s="254"/>
      <c r="CV26" s="254"/>
      <c r="CW26" s="254"/>
      <c r="CX26" s="254"/>
      <c r="CY26" s="254"/>
      <c r="CZ26" s="254"/>
      <c r="DA26" s="254"/>
      <c r="DB26" s="254"/>
      <c r="DC26" s="254"/>
      <c r="DD26" s="254"/>
      <c r="DE26" s="254"/>
      <c r="DF26" s="254"/>
    </row>
    <row r="27" spans="1:110" s="259" customFormat="1" ht="87.5" x14ac:dyDescent="0.25">
      <c r="A27" s="257"/>
      <c r="B27" s="366" t="s">
        <v>92</v>
      </c>
      <c r="C27" s="254"/>
      <c r="D27" s="258"/>
      <c r="E27" s="258"/>
      <c r="F27" s="253"/>
      <c r="G27" s="254"/>
      <c r="H27" s="254"/>
      <c r="I27" s="254"/>
      <c r="J27" s="256"/>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c r="BM27" s="254"/>
      <c r="BN27" s="254"/>
      <c r="BO27" s="254"/>
      <c r="BP27" s="254"/>
      <c r="BQ27" s="254"/>
      <c r="BR27" s="254"/>
      <c r="BS27" s="254"/>
      <c r="BT27" s="254"/>
      <c r="BU27" s="254"/>
      <c r="BV27" s="254"/>
      <c r="BW27" s="254"/>
      <c r="BX27" s="254"/>
      <c r="BY27" s="254"/>
      <c r="BZ27" s="254"/>
      <c r="CA27" s="254"/>
      <c r="CB27" s="254"/>
      <c r="CC27" s="254"/>
      <c r="CD27" s="254"/>
      <c r="CE27" s="254"/>
      <c r="CF27" s="254"/>
      <c r="CG27" s="254"/>
      <c r="CH27" s="254"/>
      <c r="CI27" s="254"/>
      <c r="CJ27" s="254"/>
      <c r="CK27" s="254"/>
      <c r="CL27" s="254"/>
      <c r="CM27" s="254"/>
      <c r="CN27" s="254"/>
      <c r="CO27" s="254"/>
      <c r="CP27" s="254"/>
      <c r="CQ27" s="254"/>
      <c r="CR27" s="254"/>
      <c r="CS27" s="254"/>
      <c r="CT27" s="254"/>
      <c r="CU27" s="254"/>
      <c r="CV27" s="254"/>
      <c r="CW27" s="254"/>
      <c r="CX27" s="254"/>
      <c r="CY27" s="254"/>
      <c r="CZ27" s="254"/>
      <c r="DA27" s="254"/>
      <c r="DB27" s="254"/>
      <c r="DC27" s="254"/>
      <c r="DD27" s="254"/>
      <c r="DE27" s="254"/>
      <c r="DF27" s="254"/>
    </row>
    <row r="28" spans="1:110" s="259" customFormat="1" ht="39" x14ac:dyDescent="0.25">
      <c r="A28" s="257"/>
      <c r="B28" s="313" t="s">
        <v>147</v>
      </c>
      <c r="C28" s="254"/>
      <c r="D28" s="258"/>
      <c r="E28" s="258"/>
      <c r="F28" s="253"/>
      <c r="G28" s="254"/>
      <c r="H28" s="254"/>
      <c r="I28" s="254"/>
      <c r="J28" s="256"/>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c r="BM28" s="254"/>
      <c r="BN28" s="254"/>
      <c r="BO28" s="254"/>
      <c r="BP28" s="254"/>
      <c r="BQ28" s="254"/>
      <c r="BR28" s="254"/>
      <c r="BS28" s="254"/>
      <c r="BT28" s="254"/>
      <c r="BU28" s="254"/>
      <c r="BV28" s="254"/>
      <c r="BW28" s="254"/>
      <c r="BX28" s="254"/>
      <c r="BY28" s="254"/>
      <c r="BZ28" s="254"/>
      <c r="CA28" s="254"/>
      <c r="CB28" s="254"/>
      <c r="CC28" s="254"/>
      <c r="CD28" s="254"/>
      <c r="CE28" s="254"/>
      <c r="CF28" s="254"/>
      <c r="CG28" s="254"/>
      <c r="CH28" s="254"/>
      <c r="CI28" s="254"/>
      <c r="CJ28" s="254"/>
      <c r="CK28" s="254"/>
      <c r="CL28" s="254"/>
      <c r="CM28" s="254"/>
      <c r="CN28" s="254"/>
      <c r="CO28" s="254"/>
      <c r="CP28" s="254"/>
      <c r="CQ28" s="254"/>
      <c r="CR28" s="254"/>
      <c r="CS28" s="254"/>
      <c r="CT28" s="254"/>
      <c r="CU28" s="254"/>
      <c r="CV28" s="254"/>
      <c r="CW28" s="254"/>
      <c r="CX28" s="254"/>
      <c r="CY28" s="254"/>
      <c r="CZ28" s="254"/>
      <c r="DA28" s="254"/>
      <c r="DB28" s="254"/>
      <c r="DC28" s="254"/>
      <c r="DD28" s="254"/>
      <c r="DE28" s="254"/>
      <c r="DF28" s="254"/>
    </row>
    <row r="29" spans="1:110" s="259" customFormat="1" ht="37.5" x14ac:dyDescent="0.25">
      <c r="A29" s="257"/>
      <c r="B29" s="366" t="s">
        <v>93</v>
      </c>
      <c r="C29" s="254"/>
      <c r="D29" s="258"/>
      <c r="E29" s="258"/>
      <c r="F29" s="253"/>
      <c r="G29" s="254"/>
      <c r="H29" s="254"/>
      <c r="I29" s="254"/>
      <c r="J29" s="256"/>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4"/>
      <c r="BF29" s="254"/>
      <c r="BG29" s="254"/>
      <c r="BH29" s="254"/>
      <c r="BI29" s="254"/>
      <c r="BJ29" s="254"/>
      <c r="BK29" s="254"/>
      <c r="BL29" s="254"/>
      <c r="BM29" s="254"/>
      <c r="BN29" s="254"/>
      <c r="BO29" s="254"/>
      <c r="BP29" s="254"/>
      <c r="BQ29" s="254"/>
      <c r="BR29" s="254"/>
      <c r="BS29" s="254"/>
      <c r="BT29" s="254"/>
      <c r="BU29" s="254"/>
      <c r="BV29" s="254"/>
      <c r="BW29" s="254"/>
      <c r="BX29" s="254"/>
      <c r="BY29" s="254"/>
      <c r="BZ29" s="254"/>
      <c r="CA29" s="254"/>
      <c r="CB29" s="254"/>
      <c r="CC29" s="254"/>
      <c r="CD29" s="254"/>
      <c r="CE29" s="254"/>
      <c r="CF29" s="254"/>
      <c r="CG29" s="254"/>
      <c r="CH29" s="254"/>
      <c r="CI29" s="254"/>
      <c r="CJ29" s="254"/>
      <c r="CK29" s="254"/>
      <c r="CL29" s="254"/>
      <c r="CM29" s="254"/>
      <c r="CN29" s="254"/>
      <c r="CO29" s="254"/>
      <c r="CP29" s="254"/>
      <c r="CQ29" s="254"/>
      <c r="CR29" s="254"/>
      <c r="CS29" s="254"/>
      <c r="CT29" s="254"/>
      <c r="CU29" s="254"/>
      <c r="CV29" s="254"/>
      <c r="CW29" s="254"/>
      <c r="CX29" s="254"/>
      <c r="CY29" s="254"/>
      <c r="CZ29" s="254"/>
      <c r="DA29" s="254"/>
      <c r="DB29" s="254"/>
      <c r="DC29" s="254"/>
      <c r="DD29" s="254"/>
      <c r="DE29" s="254"/>
      <c r="DF29" s="254"/>
    </row>
    <row r="30" spans="1:110" s="259" customFormat="1" x14ac:dyDescent="0.25">
      <c r="A30" s="260"/>
      <c r="B30" s="261"/>
      <c r="G30" s="254"/>
      <c r="H30" s="254"/>
      <c r="I30" s="254"/>
      <c r="J30" s="256"/>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54"/>
      <c r="AY30" s="254"/>
      <c r="AZ30" s="254"/>
      <c r="BA30" s="254"/>
      <c r="BB30" s="254"/>
      <c r="BC30" s="254"/>
      <c r="BD30" s="254"/>
      <c r="BE30" s="254"/>
      <c r="BF30" s="254"/>
      <c r="BG30" s="254"/>
      <c r="BH30" s="254"/>
      <c r="BI30" s="254"/>
      <c r="BJ30" s="254"/>
      <c r="BK30" s="254"/>
      <c r="BL30" s="254"/>
      <c r="BM30" s="254"/>
      <c r="BN30" s="254"/>
      <c r="BO30" s="254"/>
      <c r="BP30" s="254"/>
      <c r="BQ30" s="254"/>
      <c r="BR30" s="254"/>
      <c r="BS30" s="254"/>
      <c r="BT30" s="254"/>
      <c r="BU30" s="254"/>
      <c r="BV30" s="254"/>
      <c r="BW30" s="254"/>
      <c r="BX30" s="254"/>
      <c r="BY30" s="254"/>
      <c r="BZ30" s="254"/>
      <c r="CA30" s="254"/>
      <c r="CB30" s="254"/>
      <c r="CC30" s="254"/>
      <c r="CD30" s="254"/>
      <c r="CE30" s="254"/>
      <c r="CF30" s="254"/>
      <c r="CG30" s="254"/>
      <c r="CH30" s="254"/>
      <c r="CI30" s="254"/>
      <c r="CJ30" s="254"/>
      <c r="CK30" s="254"/>
      <c r="CL30" s="254"/>
      <c r="CM30" s="254"/>
      <c r="CN30" s="254"/>
      <c r="CO30" s="254"/>
      <c r="CP30" s="254"/>
      <c r="CQ30" s="254"/>
      <c r="CR30" s="254"/>
      <c r="CS30" s="254"/>
      <c r="CT30" s="254"/>
      <c r="CU30" s="254"/>
      <c r="CV30" s="254"/>
      <c r="CW30" s="254"/>
      <c r="CX30" s="254"/>
      <c r="CY30" s="254"/>
      <c r="CZ30" s="254"/>
      <c r="DA30" s="254"/>
      <c r="DB30" s="254"/>
      <c r="DC30" s="254"/>
      <c r="DD30" s="254"/>
      <c r="DE30" s="254"/>
      <c r="DF30" s="254"/>
    </row>
    <row r="31" spans="1:110" s="259" customFormat="1" x14ac:dyDescent="0.25">
      <c r="A31" s="257"/>
      <c r="B31" s="261"/>
      <c r="C31" s="254"/>
      <c r="D31" s="258"/>
      <c r="E31" s="258"/>
      <c r="F31" s="253"/>
      <c r="G31" s="254"/>
      <c r="H31" s="254"/>
      <c r="I31" s="254"/>
      <c r="J31" s="256"/>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254"/>
      <c r="BO31" s="254"/>
      <c r="BP31" s="254"/>
      <c r="BQ31" s="254"/>
      <c r="BR31" s="254"/>
      <c r="BS31" s="254"/>
      <c r="BT31" s="254"/>
      <c r="BU31" s="254"/>
      <c r="BV31" s="254"/>
      <c r="BW31" s="254"/>
      <c r="BX31" s="254"/>
      <c r="BY31" s="254"/>
      <c r="BZ31" s="254"/>
      <c r="CA31" s="254"/>
      <c r="CB31" s="254"/>
      <c r="CC31" s="254"/>
      <c r="CD31" s="254"/>
      <c r="CE31" s="254"/>
      <c r="CF31" s="254"/>
      <c r="CG31" s="254"/>
      <c r="CH31" s="254"/>
      <c r="CI31" s="254"/>
      <c r="CJ31" s="254"/>
      <c r="CK31" s="254"/>
      <c r="CL31" s="254"/>
      <c r="CM31" s="254"/>
      <c r="CN31" s="254"/>
      <c r="CO31" s="254"/>
      <c r="CP31" s="254"/>
      <c r="CQ31" s="254"/>
      <c r="CR31" s="254"/>
      <c r="CS31" s="254"/>
      <c r="CT31" s="254"/>
      <c r="CU31" s="254"/>
      <c r="CV31" s="254"/>
      <c r="CW31" s="254"/>
      <c r="CX31" s="254"/>
      <c r="CY31" s="254"/>
      <c r="CZ31" s="254"/>
      <c r="DA31" s="254"/>
      <c r="DB31" s="254"/>
      <c r="DC31" s="254"/>
      <c r="DD31" s="254"/>
      <c r="DE31" s="254"/>
      <c r="DF31" s="254"/>
    </row>
    <row r="32" spans="1:110" s="259" customFormat="1" x14ac:dyDescent="0.25">
      <c r="A32" s="257"/>
      <c r="B32" s="261"/>
      <c r="C32" s="254"/>
      <c r="D32" s="258"/>
      <c r="E32" s="258"/>
      <c r="F32" s="253"/>
      <c r="G32" s="254"/>
      <c r="H32" s="254"/>
      <c r="I32" s="254"/>
      <c r="J32" s="256"/>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c r="BM32" s="254"/>
      <c r="BN32" s="254"/>
      <c r="BO32" s="254"/>
      <c r="BP32" s="254"/>
      <c r="BQ32" s="254"/>
      <c r="BR32" s="254"/>
      <c r="BS32" s="254"/>
      <c r="BT32" s="254"/>
      <c r="BU32" s="254"/>
      <c r="BV32" s="254"/>
      <c r="BW32" s="254"/>
      <c r="BX32" s="254"/>
      <c r="BY32" s="254"/>
      <c r="BZ32" s="254"/>
      <c r="CA32" s="254"/>
      <c r="CB32" s="254"/>
      <c r="CC32" s="254"/>
      <c r="CD32" s="254"/>
      <c r="CE32" s="254"/>
      <c r="CF32" s="254"/>
      <c r="CG32" s="254"/>
      <c r="CH32" s="254"/>
      <c r="CI32" s="254"/>
      <c r="CJ32" s="254"/>
      <c r="CK32" s="254"/>
      <c r="CL32" s="254"/>
      <c r="CM32" s="254"/>
      <c r="CN32" s="254"/>
      <c r="CO32" s="254"/>
      <c r="CP32" s="254"/>
      <c r="CQ32" s="254"/>
      <c r="CR32" s="254"/>
      <c r="CS32" s="254"/>
      <c r="CT32" s="254"/>
      <c r="CU32" s="254"/>
      <c r="CV32" s="254"/>
      <c r="CW32" s="254"/>
      <c r="CX32" s="254"/>
      <c r="CY32" s="254"/>
      <c r="CZ32" s="254"/>
      <c r="DA32" s="254"/>
      <c r="DB32" s="254"/>
      <c r="DC32" s="254"/>
      <c r="DD32" s="254"/>
      <c r="DE32" s="254"/>
      <c r="DF32" s="254"/>
    </row>
    <row r="33" spans="1:110" s="259" customFormat="1" x14ac:dyDescent="0.25">
      <c r="A33" s="257"/>
      <c r="B33" s="261"/>
      <c r="C33" s="254"/>
      <c r="D33" s="258"/>
      <c r="E33" s="258"/>
      <c r="F33" s="253"/>
      <c r="G33" s="254"/>
      <c r="H33" s="254"/>
      <c r="I33" s="254"/>
      <c r="J33" s="256"/>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c r="BS33" s="254"/>
      <c r="BT33" s="254"/>
      <c r="BU33" s="254"/>
      <c r="BV33" s="254"/>
      <c r="BW33" s="254"/>
      <c r="BX33" s="254"/>
      <c r="BY33" s="254"/>
      <c r="BZ33" s="254"/>
      <c r="CA33" s="254"/>
      <c r="CB33" s="254"/>
      <c r="CC33" s="254"/>
      <c r="CD33" s="254"/>
      <c r="CE33" s="254"/>
      <c r="CF33" s="254"/>
      <c r="CG33" s="254"/>
      <c r="CH33" s="254"/>
      <c r="CI33" s="254"/>
      <c r="CJ33" s="254"/>
      <c r="CK33" s="254"/>
      <c r="CL33" s="254"/>
      <c r="CM33" s="254"/>
      <c r="CN33" s="254"/>
      <c r="CO33" s="254"/>
      <c r="CP33" s="254"/>
      <c r="CQ33" s="254"/>
      <c r="CR33" s="254"/>
      <c r="CS33" s="254"/>
      <c r="CT33" s="254"/>
      <c r="CU33" s="254"/>
      <c r="CV33" s="254"/>
      <c r="CW33" s="254"/>
      <c r="CX33" s="254"/>
      <c r="CY33" s="254"/>
      <c r="CZ33" s="254"/>
      <c r="DA33" s="254"/>
      <c r="DB33" s="254"/>
      <c r="DC33" s="254"/>
      <c r="DD33" s="254"/>
      <c r="DE33" s="254"/>
      <c r="DF33" s="254"/>
    </row>
    <row r="34" spans="1:110" s="259" customFormat="1" x14ac:dyDescent="0.25">
      <c r="A34" s="257"/>
      <c r="B34" s="234"/>
      <c r="C34" s="254"/>
      <c r="D34" s="258"/>
      <c r="E34" s="258"/>
      <c r="F34" s="253"/>
      <c r="G34" s="254"/>
      <c r="H34" s="254"/>
      <c r="I34" s="254"/>
      <c r="J34" s="256"/>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4"/>
      <c r="BC34" s="254"/>
      <c r="BD34" s="254"/>
      <c r="BE34" s="254"/>
      <c r="BF34" s="254"/>
      <c r="BG34" s="254"/>
      <c r="BH34" s="254"/>
      <c r="BI34" s="254"/>
      <c r="BJ34" s="254"/>
      <c r="BK34" s="254"/>
      <c r="BL34" s="254"/>
      <c r="BM34" s="254"/>
      <c r="BN34" s="254"/>
      <c r="BO34" s="254"/>
      <c r="BP34" s="254"/>
      <c r="BQ34" s="254"/>
      <c r="BR34" s="254"/>
      <c r="BS34" s="254"/>
      <c r="BT34" s="254"/>
      <c r="BU34" s="254"/>
      <c r="BV34" s="254"/>
      <c r="BW34" s="254"/>
      <c r="BX34" s="254"/>
      <c r="BY34" s="254"/>
      <c r="BZ34" s="254"/>
      <c r="CA34" s="254"/>
      <c r="CB34" s="254"/>
      <c r="CC34" s="254"/>
      <c r="CD34" s="254"/>
      <c r="CE34" s="254"/>
      <c r="CF34" s="254"/>
      <c r="CG34" s="254"/>
      <c r="CH34" s="254"/>
      <c r="CI34" s="254"/>
      <c r="CJ34" s="254"/>
      <c r="CK34" s="254"/>
      <c r="CL34" s="254"/>
      <c r="CM34" s="254"/>
      <c r="CN34" s="254"/>
      <c r="CO34" s="254"/>
      <c r="CP34" s="254"/>
      <c r="CQ34" s="254"/>
      <c r="CR34" s="254"/>
      <c r="CS34" s="254"/>
      <c r="CT34" s="254"/>
      <c r="CU34" s="254"/>
      <c r="CV34" s="254"/>
      <c r="CW34" s="254"/>
      <c r="CX34" s="254"/>
      <c r="CY34" s="254"/>
      <c r="CZ34" s="254"/>
      <c r="DA34" s="254"/>
      <c r="DB34" s="254"/>
      <c r="DC34" s="254"/>
      <c r="DD34" s="254"/>
      <c r="DE34" s="254"/>
      <c r="DF34" s="254"/>
    </row>
    <row r="35" spans="1:110" s="259" customFormat="1" x14ac:dyDescent="0.25">
      <c r="A35" s="257"/>
      <c r="B35" s="234"/>
      <c r="C35" s="254"/>
      <c r="D35" s="258"/>
      <c r="E35" s="258"/>
      <c r="F35" s="253"/>
      <c r="G35" s="254"/>
      <c r="H35" s="254"/>
      <c r="I35" s="254"/>
      <c r="J35" s="256"/>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4"/>
      <c r="BR35" s="254"/>
      <c r="BS35" s="254"/>
      <c r="BT35" s="254"/>
      <c r="BU35" s="254"/>
      <c r="BV35" s="254"/>
      <c r="BW35" s="254"/>
      <c r="BX35" s="254"/>
      <c r="BY35" s="254"/>
      <c r="BZ35" s="254"/>
      <c r="CA35" s="254"/>
      <c r="CB35" s="254"/>
      <c r="CC35" s="254"/>
      <c r="CD35" s="254"/>
      <c r="CE35" s="254"/>
      <c r="CF35" s="254"/>
      <c r="CG35" s="254"/>
      <c r="CH35" s="254"/>
      <c r="CI35" s="254"/>
      <c r="CJ35" s="254"/>
      <c r="CK35" s="254"/>
      <c r="CL35" s="254"/>
      <c r="CM35" s="254"/>
      <c r="CN35" s="254"/>
      <c r="CO35" s="254"/>
      <c r="CP35" s="254"/>
      <c r="CQ35" s="254"/>
      <c r="CR35" s="254"/>
      <c r="CS35" s="254"/>
      <c r="CT35" s="254"/>
      <c r="CU35" s="254"/>
      <c r="CV35" s="254"/>
      <c r="CW35" s="254"/>
      <c r="CX35" s="254"/>
      <c r="CY35" s="254"/>
      <c r="CZ35" s="254"/>
      <c r="DA35" s="254"/>
      <c r="DB35" s="254"/>
      <c r="DC35" s="254"/>
      <c r="DD35" s="254"/>
      <c r="DE35" s="254"/>
      <c r="DF35" s="254"/>
    </row>
    <row r="36" spans="1:110" s="259" customFormat="1" x14ac:dyDescent="0.25">
      <c r="A36" s="257"/>
      <c r="B36" s="234"/>
      <c r="C36" s="254"/>
      <c r="D36" s="258"/>
      <c r="E36" s="258"/>
      <c r="F36" s="253"/>
      <c r="G36" s="254"/>
      <c r="H36" s="254"/>
      <c r="I36" s="254"/>
      <c r="J36" s="256"/>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c r="BF36" s="254"/>
      <c r="BG36" s="254"/>
      <c r="BH36" s="254"/>
      <c r="BI36" s="254"/>
      <c r="BJ36" s="254"/>
      <c r="BK36" s="254"/>
      <c r="BL36" s="254"/>
      <c r="BM36" s="254"/>
      <c r="BN36" s="254"/>
      <c r="BO36" s="254"/>
      <c r="BP36" s="254"/>
      <c r="BQ36" s="254"/>
      <c r="BR36" s="254"/>
      <c r="BS36" s="254"/>
      <c r="BT36" s="254"/>
      <c r="BU36" s="254"/>
      <c r="BV36" s="254"/>
      <c r="BW36" s="254"/>
      <c r="BX36" s="254"/>
      <c r="BY36" s="254"/>
      <c r="BZ36" s="254"/>
      <c r="CA36" s="254"/>
      <c r="CB36" s="254"/>
      <c r="CC36" s="254"/>
      <c r="CD36" s="254"/>
      <c r="CE36" s="254"/>
      <c r="CF36" s="254"/>
      <c r="CG36" s="254"/>
      <c r="CH36" s="254"/>
      <c r="CI36" s="254"/>
      <c r="CJ36" s="254"/>
      <c r="CK36" s="254"/>
      <c r="CL36" s="254"/>
      <c r="CM36" s="254"/>
      <c r="CN36" s="254"/>
      <c r="CO36" s="254"/>
      <c r="CP36" s="254"/>
      <c r="CQ36" s="254"/>
      <c r="CR36" s="254"/>
      <c r="CS36" s="254"/>
      <c r="CT36" s="254"/>
      <c r="CU36" s="254"/>
      <c r="CV36" s="254"/>
      <c r="CW36" s="254"/>
      <c r="CX36" s="254"/>
      <c r="CY36" s="254"/>
      <c r="CZ36" s="254"/>
      <c r="DA36" s="254"/>
      <c r="DB36" s="254"/>
      <c r="DC36" s="254"/>
      <c r="DD36" s="254"/>
      <c r="DE36" s="254"/>
      <c r="DF36" s="254"/>
    </row>
    <row r="37" spans="1:110" s="259" customFormat="1" x14ac:dyDescent="0.25">
      <c r="A37" s="257"/>
      <c r="B37" s="261"/>
      <c r="C37" s="254"/>
      <c r="D37" s="258"/>
      <c r="E37" s="258"/>
      <c r="F37" s="253"/>
      <c r="G37" s="254"/>
      <c r="H37" s="254"/>
      <c r="I37" s="254"/>
      <c r="J37" s="256"/>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c r="BF37" s="254"/>
      <c r="BG37" s="254"/>
      <c r="BH37" s="254"/>
      <c r="BI37" s="254"/>
      <c r="BJ37" s="254"/>
      <c r="BK37" s="254"/>
      <c r="BL37" s="254"/>
      <c r="BM37" s="254"/>
      <c r="BN37" s="254"/>
      <c r="BO37" s="254"/>
      <c r="BP37" s="254"/>
      <c r="BQ37" s="254"/>
      <c r="BR37" s="254"/>
      <c r="BS37" s="254"/>
      <c r="BT37" s="254"/>
      <c r="BU37" s="254"/>
      <c r="BV37" s="254"/>
      <c r="BW37" s="254"/>
      <c r="BX37" s="254"/>
      <c r="BY37" s="254"/>
      <c r="BZ37" s="254"/>
      <c r="CA37" s="254"/>
      <c r="CB37" s="254"/>
      <c r="CC37" s="254"/>
      <c r="CD37" s="254"/>
      <c r="CE37" s="254"/>
      <c r="CF37" s="254"/>
      <c r="CG37" s="254"/>
      <c r="CH37" s="254"/>
      <c r="CI37" s="254"/>
      <c r="CJ37" s="254"/>
      <c r="CK37" s="254"/>
      <c r="CL37" s="254"/>
      <c r="CM37" s="254"/>
      <c r="CN37" s="254"/>
      <c r="CO37" s="254"/>
      <c r="CP37" s="254"/>
      <c r="CQ37" s="254"/>
      <c r="CR37" s="254"/>
      <c r="CS37" s="254"/>
      <c r="CT37" s="254"/>
      <c r="CU37" s="254"/>
      <c r="CV37" s="254"/>
      <c r="CW37" s="254"/>
      <c r="CX37" s="254"/>
      <c r="CY37" s="254"/>
      <c r="CZ37" s="254"/>
      <c r="DA37" s="254"/>
      <c r="DB37" s="254"/>
      <c r="DC37" s="254"/>
      <c r="DD37" s="254"/>
      <c r="DE37" s="254"/>
      <c r="DF37" s="254"/>
    </row>
    <row r="38" spans="1:110" s="259" customFormat="1" x14ac:dyDescent="0.25">
      <c r="A38" s="260"/>
      <c r="B38" s="261"/>
      <c r="C38" s="254"/>
      <c r="D38" s="258"/>
      <c r="E38" s="258"/>
      <c r="F38" s="253"/>
      <c r="G38" s="254"/>
      <c r="H38" s="254"/>
      <c r="I38" s="254"/>
      <c r="J38" s="256"/>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c r="BM38" s="254"/>
      <c r="BN38" s="254"/>
      <c r="BO38" s="254"/>
      <c r="BP38" s="254"/>
      <c r="BQ38" s="254"/>
      <c r="BR38" s="254"/>
      <c r="BS38" s="254"/>
      <c r="BT38" s="254"/>
      <c r="BU38" s="254"/>
      <c r="BV38" s="254"/>
      <c r="BW38" s="254"/>
      <c r="BX38" s="254"/>
      <c r="BY38" s="254"/>
      <c r="BZ38" s="254"/>
      <c r="CA38" s="254"/>
      <c r="CB38" s="254"/>
      <c r="CC38" s="254"/>
      <c r="CD38" s="254"/>
      <c r="CE38" s="254"/>
      <c r="CF38" s="254"/>
      <c r="CG38" s="254"/>
      <c r="CH38" s="254"/>
      <c r="CI38" s="254"/>
      <c r="CJ38" s="254"/>
      <c r="CK38" s="254"/>
      <c r="CL38" s="254"/>
      <c r="CM38" s="254"/>
      <c r="CN38" s="254"/>
      <c r="CO38" s="254"/>
      <c r="CP38" s="254"/>
      <c r="CQ38" s="254"/>
      <c r="CR38" s="254"/>
      <c r="CS38" s="254"/>
      <c r="CT38" s="254"/>
      <c r="CU38" s="254"/>
      <c r="CV38" s="254"/>
      <c r="CW38" s="254"/>
      <c r="CX38" s="254"/>
      <c r="CY38" s="254"/>
      <c r="CZ38" s="254"/>
      <c r="DA38" s="254"/>
      <c r="DB38" s="254"/>
      <c r="DC38" s="254"/>
      <c r="DD38" s="254"/>
      <c r="DE38" s="254"/>
      <c r="DF38" s="254"/>
    </row>
    <row r="39" spans="1:110" s="259" customFormat="1" x14ac:dyDescent="0.25">
      <c r="A39" s="260"/>
      <c r="B39" s="261"/>
      <c r="C39" s="254"/>
      <c r="D39" s="258"/>
      <c r="E39" s="258"/>
      <c r="F39" s="253"/>
      <c r="G39" s="254"/>
      <c r="H39" s="254"/>
      <c r="I39" s="254"/>
      <c r="J39" s="256"/>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4"/>
      <c r="BD39" s="254"/>
      <c r="BE39" s="254"/>
      <c r="BF39" s="254"/>
      <c r="BG39" s="254"/>
      <c r="BH39" s="254"/>
      <c r="BI39" s="254"/>
      <c r="BJ39" s="254"/>
      <c r="BK39" s="254"/>
      <c r="BL39" s="254"/>
      <c r="BM39" s="254"/>
      <c r="BN39" s="254"/>
      <c r="BO39" s="254"/>
      <c r="BP39" s="254"/>
      <c r="BQ39" s="254"/>
      <c r="BR39" s="254"/>
      <c r="BS39" s="254"/>
      <c r="BT39" s="254"/>
      <c r="BU39" s="254"/>
      <c r="BV39" s="254"/>
      <c r="BW39" s="254"/>
      <c r="BX39" s="254"/>
      <c r="BY39" s="254"/>
      <c r="BZ39" s="254"/>
      <c r="CA39" s="254"/>
      <c r="CB39" s="254"/>
      <c r="CC39" s="254"/>
      <c r="CD39" s="254"/>
      <c r="CE39" s="254"/>
      <c r="CF39" s="254"/>
      <c r="CG39" s="254"/>
      <c r="CH39" s="254"/>
      <c r="CI39" s="254"/>
      <c r="CJ39" s="254"/>
      <c r="CK39" s="254"/>
      <c r="CL39" s="254"/>
      <c r="CM39" s="254"/>
      <c r="CN39" s="254"/>
      <c r="CO39" s="254"/>
      <c r="CP39" s="254"/>
      <c r="CQ39" s="254"/>
      <c r="CR39" s="254"/>
      <c r="CS39" s="254"/>
      <c r="CT39" s="254"/>
      <c r="CU39" s="254"/>
      <c r="CV39" s="254"/>
      <c r="CW39" s="254"/>
      <c r="CX39" s="254"/>
      <c r="CY39" s="254"/>
      <c r="CZ39" s="254"/>
      <c r="DA39" s="254"/>
      <c r="DB39" s="254"/>
      <c r="DC39" s="254"/>
      <c r="DD39" s="254"/>
      <c r="DE39" s="254"/>
      <c r="DF39" s="254"/>
    </row>
    <row r="40" spans="1:110" s="259" customFormat="1" x14ac:dyDescent="0.25">
      <c r="A40" s="260"/>
      <c r="B40" s="261"/>
      <c r="C40" s="254"/>
      <c r="D40" s="258"/>
      <c r="E40" s="258"/>
      <c r="F40" s="253"/>
      <c r="G40" s="254"/>
      <c r="H40" s="254"/>
      <c r="I40" s="254"/>
      <c r="J40" s="256"/>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4"/>
      <c r="BC40" s="254"/>
      <c r="BD40" s="254"/>
      <c r="BE40" s="254"/>
      <c r="BF40" s="254"/>
      <c r="BG40" s="254"/>
      <c r="BH40" s="254"/>
      <c r="BI40" s="254"/>
      <c r="BJ40" s="254"/>
      <c r="BK40" s="254"/>
      <c r="BL40" s="254"/>
      <c r="BM40" s="254"/>
      <c r="BN40" s="254"/>
      <c r="BO40" s="254"/>
      <c r="BP40" s="254"/>
      <c r="BQ40" s="254"/>
      <c r="BR40" s="254"/>
      <c r="BS40" s="254"/>
      <c r="BT40" s="254"/>
      <c r="BU40" s="254"/>
      <c r="BV40" s="254"/>
      <c r="BW40" s="254"/>
      <c r="BX40" s="254"/>
      <c r="BY40" s="254"/>
      <c r="BZ40" s="254"/>
      <c r="CA40" s="254"/>
      <c r="CB40" s="254"/>
      <c r="CC40" s="254"/>
      <c r="CD40" s="254"/>
      <c r="CE40" s="254"/>
      <c r="CF40" s="254"/>
      <c r="CG40" s="254"/>
      <c r="CH40" s="254"/>
      <c r="CI40" s="254"/>
      <c r="CJ40" s="254"/>
      <c r="CK40" s="254"/>
      <c r="CL40" s="254"/>
      <c r="CM40" s="254"/>
      <c r="CN40" s="254"/>
      <c r="CO40" s="254"/>
      <c r="CP40" s="254"/>
      <c r="CQ40" s="254"/>
      <c r="CR40" s="254"/>
      <c r="CS40" s="254"/>
      <c r="CT40" s="254"/>
      <c r="CU40" s="254"/>
      <c r="CV40" s="254"/>
      <c r="CW40" s="254"/>
      <c r="CX40" s="254"/>
      <c r="CY40" s="254"/>
      <c r="CZ40" s="254"/>
      <c r="DA40" s="254"/>
      <c r="DB40" s="254"/>
      <c r="DC40" s="254"/>
      <c r="DD40" s="254"/>
      <c r="DE40" s="254"/>
      <c r="DF40" s="254"/>
    </row>
    <row r="41" spans="1:110" s="259" customFormat="1" x14ac:dyDescent="0.25">
      <c r="A41" s="260"/>
      <c r="B41" s="261"/>
      <c r="C41" s="254"/>
      <c r="D41" s="258"/>
      <c r="E41" s="258"/>
      <c r="F41" s="253"/>
      <c r="G41" s="254"/>
      <c r="H41" s="254"/>
      <c r="I41" s="254"/>
      <c r="J41" s="256"/>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c r="BM41" s="254"/>
      <c r="BN41" s="254"/>
      <c r="BO41" s="254"/>
      <c r="BP41" s="254"/>
      <c r="BQ41" s="254"/>
      <c r="BR41" s="254"/>
      <c r="BS41" s="254"/>
      <c r="BT41" s="254"/>
      <c r="BU41" s="254"/>
      <c r="BV41" s="254"/>
      <c r="BW41" s="254"/>
      <c r="BX41" s="254"/>
      <c r="BY41" s="254"/>
      <c r="BZ41" s="254"/>
      <c r="CA41" s="254"/>
      <c r="CB41" s="254"/>
      <c r="CC41" s="254"/>
      <c r="CD41" s="254"/>
      <c r="CE41" s="254"/>
      <c r="CF41" s="254"/>
      <c r="CG41" s="254"/>
      <c r="CH41" s="254"/>
      <c r="CI41" s="254"/>
      <c r="CJ41" s="254"/>
      <c r="CK41" s="254"/>
      <c r="CL41" s="254"/>
      <c r="CM41" s="254"/>
      <c r="CN41" s="254"/>
      <c r="CO41" s="254"/>
      <c r="CP41" s="254"/>
      <c r="CQ41" s="254"/>
      <c r="CR41" s="254"/>
      <c r="CS41" s="254"/>
      <c r="CT41" s="254"/>
      <c r="CU41" s="254"/>
      <c r="CV41" s="254"/>
      <c r="CW41" s="254"/>
      <c r="CX41" s="254"/>
      <c r="CY41" s="254"/>
      <c r="CZ41" s="254"/>
      <c r="DA41" s="254"/>
      <c r="DB41" s="254"/>
      <c r="DC41" s="254"/>
      <c r="DD41" s="254"/>
      <c r="DE41" s="254"/>
      <c r="DF41" s="254"/>
    </row>
    <row r="42" spans="1:110" s="259" customFormat="1" x14ac:dyDescent="0.25">
      <c r="A42" s="257"/>
      <c r="B42" s="261"/>
      <c r="C42" s="254"/>
      <c r="D42" s="258"/>
      <c r="E42" s="258"/>
      <c r="F42" s="253"/>
      <c r="G42" s="254"/>
      <c r="H42" s="254"/>
      <c r="I42" s="254"/>
      <c r="J42" s="256"/>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4"/>
      <c r="AY42" s="254"/>
      <c r="AZ42" s="254"/>
      <c r="BA42" s="254"/>
      <c r="BB42" s="254"/>
      <c r="BC42" s="254"/>
      <c r="BD42" s="254"/>
      <c r="BE42" s="254"/>
      <c r="BF42" s="254"/>
      <c r="BG42" s="254"/>
      <c r="BH42" s="254"/>
      <c r="BI42" s="254"/>
      <c r="BJ42" s="254"/>
      <c r="BK42" s="254"/>
      <c r="BL42" s="254"/>
      <c r="BM42" s="254"/>
      <c r="BN42" s="254"/>
      <c r="BO42" s="254"/>
      <c r="BP42" s="254"/>
      <c r="BQ42" s="254"/>
      <c r="BR42" s="254"/>
      <c r="BS42" s="254"/>
      <c r="BT42" s="254"/>
      <c r="BU42" s="254"/>
      <c r="BV42" s="254"/>
      <c r="BW42" s="254"/>
      <c r="BX42" s="254"/>
      <c r="BY42" s="254"/>
      <c r="BZ42" s="254"/>
      <c r="CA42" s="254"/>
      <c r="CB42" s="254"/>
      <c r="CC42" s="254"/>
      <c r="CD42" s="254"/>
      <c r="CE42" s="254"/>
      <c r="CF42" s="254"/>
      <c r="CG42" s="254"/>
      <c r="CH42" s="254"/>
      <c r="CI42" s="254"/>
      <c r="CJ42" s="254"/>
      <c r="CK42" s="254"/>
      <c r="CL42" s="254"/>
      <c r="CM42" s="254"/>
      <c r="CN42" s="254"/>
      <c r="CO42" s="254"/>
      <c r="CP42" s="254"/>
      <c r="CQ42" s="254"/>
      <c r="CR42" s="254"/>
      <c r="CS42" s="254"/>
      <c r="CT42" s="254"/>
      <c r="CU42" s="254"/>
      <c r="CV42" s="254"/>
      <c r="CW42" s="254"/>
      <c r="CX42" s="254"/>
      <c r="CY42" s="254"/>
      <c r="CZ42" s="254"/>
      <c r="DA42" s="254"/>
      <c r="DB42" s="254"/>
      <c r="DC42" s="254"/>
      <c r="DD42" s="254"/>
      <c r="DE42" s="254"/>
      <c r="DF42" s="254"/>
    </row>
    <row r="43" spans="1:110" s="259" customFormat="1" x14ac:dyDescent="0.25">
      <c r="A43" s="257"/>
      <c r="B43" s="261"/>
      <c r="C43" s="254"/>
      <c r="D43" s="258"/>
      <c r="E43" s="258"/>
      <c r="F43" s="253"/>
      <c r="G43" s="254"/>
      <c r="H43" s="254"/>
      <c r="I43" s="254"/>
      <c r="J43" s="256"/>
      <c r="K43" s="254"/>
      <c r="L43" s="254"/>
      <c r="M43" s="254"/>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4"/>
      <c r="BC43" s="254"/>
      <c r="BD43" s="254"/>
      <c r="BE43" s="254"/>
      <c r="BF43" s="254"/>
      <c r="BG43" s="254"/>
      <c r="BH43" s="254"/>
      <c r="BI43" s="254"/>
      <c r="BJ43" s="254"/>
      <c r="BK43" s="254"/>
      <c r="BL43" s="254"/>
      <c r="BM43" s="254"/>
      <c r="BN43" s="254"/>
      <c r="BO43" s="254"/>
      <c r="BP43" s="254"/>
      <c r="BQ43" s="254"/>
      <c r="BR43" s="254"/>
      <c r="BS43" s="254"/>
      <c r="BT43" s="254"/>
      <c r="BU43" s="254"/>
      <c r="BV43" s="254"/>
      <c r="BW43" s="254"/>
      <c r="BX43" s="254"/>
      <c r="BY43" s="254"/>
      <c r="BZ43" s="254"/>
      <c r="CA43" s="254"/>
      <c r="CB43" s="254"/>
      <c r="CC43" s="254"/>
      <c r="CD43" s="254"/>
      <c r="CE43" s="254"/>
      <c r="CF43" s="254"/>
      <c r="CG43" s="254"/>
      <c r="CH43" s="254"/>
      <c r="CI43" s="254"/>
      <c r="CJ43" s="254"/>
      <c r="CK43" s="254"/>
      <c r="CL43" s="254"/>
      <c r="CM43" s="254"/>
      <c r="CN43" s="254"/>
      <c r="CO43" s="254"/>
      <c r="CP43" s="254"/>
      <c r="CQ43" s="254"/>
      <c r="CR43" s="254"/>
      <c r="CS43" s="254"/>
      <c r="CT43" s="254"/>
      <c r="CU43" s="254"/>
      <c r="CV43" s="254"/>
      <c r="CW43" s="254"/>
      <c r="CX43" s="254"/>
      <c r="CY43" s="254"/>
      <c r="CZ43" s="254"/>
      <c r="DA43" s="254"/>
      <c r="DB43" s="254"/>
      <c r="DC43" s="254"/>
      <c r="DD43" s="254"/>
      <c r="DE43" s="254"/>
      <c r="DF43" s="254"/>
    </row>
    <row r="44" spans="1:110" s="254" customFormat="1" x14ac:dyDescent="0.25">
      <c r="A44" s="250"/>
      <c r="B44" s="262"/>
      <c r="C44" s="251"/>
      <c r="D44" s="252"/>
      <c r="E44" s="252"/>
      <c r="F44" s="253"/>
      <c r="G44" s="255"/>
      <c r="H44" s="256"/>
      <c r="I44" s="256"/>
      <c r="J44" s="256"/>
    </row>
    <row r="45" spans="1:110" s="254" customFormat="1" x14ac:dyDescent="0.25">
      <c r="A45" s="250"/>
      <c r="B45" s="234"/>
      <c r="C45" s="251"/>
      <c r="D45" s="252"/>
      <c r="E45" s="252"/>
      <c r="F45" s="253"/>
      <c r="G45" s="255"/>
      <c r="H45" s="256"/>
      <c r="I45" s="256"/>
      <c r="J45" s="256"/>
    </row>
    <row r="46" spans="1:110" s="254" customFormat="1" x14ac:dyDescent="0.25">
      <c r="A46" s="250"/>
      <c r="B46" s="262"/>
      <c r="C46" s="251"/>
      <c r="D46" s="252"/>
      <c r="E46" s="252"/>
      <c r="F46" s="253"/>
      <c r="G46" s="255"/>
      <c r="H46" s="256"/>
      <c r="I46" s="256"/>
      <c r="J46" s="256"/>
    </row>
    <row r="47" spans="1:110" s="254" customFormat="1" x14ac:dyDescent="0.25">
      <c r="A47" s="250"/>
      <c r="B47" s="262"/>
      <c r="G47" s="255"/>
      <c r="H47" s="256"/>
      <c r="I47" s="256"/>
      <c r="J47" s="256"/>
    </row>
    <row r="48" spans="1:110" s="254" customFormat="1" x14ac:dyDescent="0.25">
      <c r="A48" s="250"/>
      <c r="B48" s="262"/>
      <c r="C48" s="251"/>
      <c r="D48" s="252"/>
      <c r="E48" s="252"/>
      <c r="F48" s="253"/>
      <c r="G48" s="255"/>
      <c r="H48" s="256"/>
      <c r="I48" s="256"/>
      <c r="J48" s="256"/>
    </row>
    <row r="49" spans="1:110" s="254" customFormat="1" x14ac:dyDescent="0.25">
      <c r="A49" s="250"/>
      <c r="B49" s="262"/>
      <c r="C49" s="251"/>
      <c r="D49" s="252"/>
      <c r="E49" s="252"/>
      <c r="F49" s="253"/>
      <c r="G49" s="255"/>
      <c r="H49" s="256"/>
      <c r="I49" s="256"/>
      <c r="J49" s="256"/>
    </row>
    <row r="50" spans="1:110" s="254" customFormat="1" x14ac:dyDescent="0.25">
      <c r="A50" s="250"/>
      <c r="B50" s="262"/>
      <c r="C50" s="251"/>
      <c r="D50" s="252"/>
      <c r="E50" s="252"/>
      <c r="F50" s="253"/>
      <c r="G50" s="255"/>
      <c r="H50" s="256"/>
      <c r="I50" s="256"/>
      <c r="J50" s="256"/>
    </row>
    <row r="51" spans="1:110" s="259" customFormat="1" x14ac:dyDescent="0.25">
      <c r="A51" s="260"/>
      <c r="B51" s="261"/>
      <c r="C51" s="254"/>
      <c r="D51" s="258"/>
      <c r="E51" s="258"/>
      <c r="F51" s="253"/>
      <c r="G51" s="254"/>
      <c r="H51" s="254"/>
      <c r="I51" s="254"/>
      <c r="J51" s="256"/>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4"/>
      <c r="AZ51" s="254"/>
      <c r="BA51" s="254"/>
      <c r="BB51" s="254"/>
      <c r="BC51" s="254"/>
      <c r="BD51" s="254"/>
      <c r="BE51" s="254"/>
      <c r="BF51" s="254"/>
      <c r="BG51" s="254"/>
      <c r="BH51" s="254"/>
      <c r="BI51" s="254"/>
      <c r="BJ51" s="254"/>
      <c r="BK51" s="254"/>
      <c r="BL51" s="254"/>
      <c r="BM51" s="254"/>
      <c r="BN51" s="254"/>
      <c r="BO51" s="254"/>
      <c r="BP51" s="254"/>
      <c r="BQ51" s="254"/>
      <c r="BR51" s="254"/>
      <c r="BS51" s="254"/>
      <c r="BT51" s="254"/>
      <c r="BU51" s="254"/>
      <c r="BV51" s="254"/>
      <c r="BW51" s="254"/>
      <c r="BX51" s="254"/>
      <c r="BY51" s="254"/>
      <c r="BZ51" s="254"/>
      <c r="CA51" s="254"/>
      <c r="CB51" s="254"/>
      <c r="CC51" s="254"/>
      <c r="CD51" s="254"/>
      <c r="CE51" s="254"/>
      <c r="CF51" s="254"/>
      <c r="CG51" s="254"/>
      <c r="CH51" s="254"/>
      <c r="CI51" s="254"/>
      <c r="CJ51" s="254"/>
      <c r="CK51" s="254"/>
      <c r="CL51" s="254"/>
      <c r="CM51" s="254"/>
      <c r="CN51" s="254"/>
      <c r="CO51" s="254"/>
      <c r="CP51" s="254"/>
      <c r="CQ51" s="254"/>
      <c r="CR51" s="254"/>
      <c r="CS51" s="254"/>
      <c r="CT51" s="254"/>
      <c r="CU51" s="254"/>
      <c r="CV51" s="254"/>
      <c r="CW51" s="254"/>
      <c r="CX51" s="254"/>
      <c r="CY51" s="254"/>
      <c r="CZ51" s="254"/>
      <c r="DA51" s="254"/>
      <c r="DB51" s="254"/>
      <c r="DC51" s="254"/>
      <c r="DD51" s="254"/>
      <c r="DE51" s="254"/>
      <c r="DF51" s="254"/>
    </row>
    <row r="52" spans="1:110" s="259" customFormat="1" x14ac:dyDescent="0.25">
      <c r="A52" s="260"/>
      <c r="B52" s="261"/>
      <c r="C52" s="254"/>
      <c r="D52" s="258"/>
      <c r="E52" s="258"/>
      <c r="F52" s="253"/>
      <c r="G52" s="254"/>
      <c r="H52" s="254"/>
      <c r="I52" s="254"/>
      <c r="J52" s="256"/>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Q52" s="254"/>
      <c r="AR52" s="254"/>
      <c r="AS52" s="254"/>
      <c r="AT52" s="254"/>
      <c r="AU52" s="254"/>
      <c r="AV52" s="254"/>
      <c r="AW52" s="254"/>
      <c r="AX52" s="254"/>
      <c r="AY52" s="254"/>
      <c r="AZ52" s="254"/>
      <c r="BA52" s="254"/>
      <c r="BB52" s="254"/>
      <c r="BC52" s="254"/>
      <c r="BD52" s="254"/>
      <c r="BE52" s="254"/>
      <c r="BF52" s="254"/>
      <c r="BG52" s="254"/>
      <c r="BH52" s="254"/>
      <c r="BI52" s="254"/>
      <c r="BJ52" s="254"/>
      <c r="BK52" s="254"/>
      <c r="BL52" s="254"/>
      <c r="BM52" s="254"/>
      <c r="BN52" s="254"/>
      <c r="BO52" s="254"/>
      <c r="BP52" s="254"/>
      <c r="BQ52" s="254"/>
      <c r="BR52" s="254"/>
      <c r="BS52" s="254"/>
      <c r="BT52" s="254"/>
      <c r="BU52" s="254"/>
      <c r="BV52" s="254"/>
      <c r="BW52" s="254"/>
      <c r="BX52" s="254"/>
      <c r="BY52" s="254"/>
      <c r="BZ52" s="254"/>
      <c r="CA52" s="254"/>
      <c r="CB52" s="254"/>
      <c r="CC52" s="254"/>
      <c r="CD52" s="254"/>
      <c r="CE52" s="254"/>
      <c r="CF52" s="254"/>
      <c r="CG52" s="254"/>
      <c r="CH52" s="254"/>
      <c r="CI52" s="254"/>
      <c r="CJ52" s="254"/>
      <c r="CK52" s="254"/>
      <c r="CL52" s="254"/>
      <c r="CM52" s="254"/>
      <c r="CN52" s="254"/>
      <c r="CO52" s="254"/>
      <c r="CP52" s="254"/>
      <c r="CQ52" s="254"/>
      <c r="CR52" s="254"/>
      <c r="CS52" s="254"/>
      <c r="CT52" s="254"/>
      <c r="CU52" s="254"/>
      <c r="CV52" s="254"/>
      <c r="CW52" s="254"/>
      <c r="CX52" s="254"/>
      <c r="CY52" s="254"/>
      <c r="CZ52" s="254"/>
      <c r="DA52" s="254"/>
      <c r="DB52" s="254"/>
      <c r="DC52" s="254"/>
      <c r="DD52" s="254"/>
      <c r="DE52" s="254"/>
      <c r="DF52" s="254"/>
    </row>
    <row r="53" spans="1:110" s="259" customFormat="1" x14ac:dyDescent="0.25">
      <c r="A53" s="260"/>
      <c r="B53" s="261"/>
      <c r="C53" s="254"/>
      <c r="D53" s="258"/>
      <c r="E53" s="258"/>
      <c r="F53" s="253"/>
      <c r="G53" s="254"/>
      <c r="H53" s="254"/>
      <c r="I53" s="254"/>
      <c r="J53" s="256"/>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4"/>
      <c r="BR53" s="254"/>
      <c r="BS53" s="254"/>
      <c r="BT53" s="254"/>
      <c r="BU53" s="254"/>
      <c r="BV53" s="254"/>
      <c r="BW53" s="254"/>
      <c r="BX53" s="254"/>
      <c r="BY53" s="254"/>
      <c r="BZ53" s="254"/>
      <c r="CA53" s="254"/>
      <c r="CB53" s="254"/>
      <c r="CC53" s="254"/>
      <c r="CD53" s="254"/>
      <c r="CE53" s="254"/>
      <c r="CF53" s="254"/>
      <c r="CG53" s="254"/>
      <c r="CH53" s="254"/>
      <c r="CI53" s="254"/>
      <c r="CJ53" s="254"/>
      <c r="CK53" s="254"/>
      <c r="CL53" s="254"/>
      <c r="CM53" s="254"/>
      <c r="CN53" s="254"/>
      <c r="CO53" s="254"/>
      <c r="CP53" s="254"/>
      <c r="CQ53" s="254"/>
      <c r="CR53" s="254"/>
      <c r="CS53" s="254"/>
      <c r="CT53" s="254"/>
      <c r="CU53" s="254"/>
      <c r="CV53" s="254"/>
      <c r="CW53" s="254"/>
      <c r="CX53" s="254"/>
      <c r="CY53" s="254"/>
      <c r="CZ53" s="254"/>
      <c r="DA53" s="254"/>
      <c r="DB53" s="254"/>
      <c r="DC53" s="254"/>
      <c r="DD53" s="254"/>
      <c r="DE53" s="254"/>
      <c r="DF53" s="254"/>
    </row>
    <row r="54" spans="1:110" s="259" customFormat="1" x14ac:dyDescent="0.25">
      <c r="A54" s="260"/>
      <c r="B54" s="261"/>
      <c r="C54" s="254"/>
      <c r="D54" s="258"/>
      <c r="E54" s="258"/>
      <c r="F54" s="253"/>
      <c r="G54" s="254"/>
      <c r="H54" s="254"/>
      <c r="I54" s="254"/>
      <c r="J54" s="256"/>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c r="AP54" s="254"/>
      <c r="AQ54" s="254"/>
      <c r="AR54" s="254"/>
      <c r="AS54" s="254"/>
      <c r="AT54" s="254"/>
      <c r="AU54" s="254"/>
      <c r="AV54" s="254"/>
      <c r="AW54" s="254"/>
      <c r="AX54" s="254"/>
      <c r="AY54" s="254"/>
      <c r="AZ54" s="254"/>
      <c r="BA54" s="254"/>
      <c r="BB54" s="254"/>
      <c r="BC54" s="254"/>
      <c r="BD54" s="254"/>
      <c r="BE54" s="254"/>
      <c r="BF54" s="254"/>
      <c r="BG54" s="254"/>
      <c r="BH54" s="254"/>
      <c r="BI54" s="254"/>
      <c r="BJ54" s="254"/>
      <c r="BK54" s="254"/>
      <c r="BL54" s="254"/>
      <c r="BM54" s="254"/>
      <c r="BN54" s="254"/>
      <c r="BO54" s="254"/>
      <c r="BP54" s="254"/>
      <c r="BQ54" s="254"/>
      <c r="BR54" s="254"/>
      <c r="BS54" s="254"/>
      <c r="BT54" s="254"/>
      <c r="BU54" s="254"/>
      <c r="BV54" s="254"/>
      <c r="BW54" s="254"/>
      <c r="BX54" s="254"/>
      <c r="BY54" s="254"/>
      <c r="BZ54" s="254"/>
      <c r="CA54" s="254"/>
      <c r="CB54" s="254"/>
      <c r="CC54" s="254"/>
      <c r="CD54" s="254"/>
      <c r="CE54" s="254"/>
      <c r="CF54" s="254"/>
      <c r="CG54" s="254"/>
      <c r="CH54" s="254"/>
      <c r="CI54" s="254"/>
      <c r="CJ54" s="254"/>
      <c r="CK54" s="254"/>
      <c r="CL54" s="254"/>
      <c r="CM54" s="254"/>
      <c r="CN54" s="254"/>
      <c r="CO54" s="254"/>
      <c r="CP54" s="254"/>
      <c r="CQ54" s="254"/>
      <c r="CR54" s="254"/>
      <c r="CS54" s="254"/>
      <c r="CT54" s="254"/>
      <c r="CU54" s="254"/>
      <c r="CV54" s="254"/>
      <c r="CW54" s="254"/>
      <c r="CX54" s="254"/>
      <c r="CY54" s="254"/>
      <c r="CZ54" s="254"/>
      <c r="DA54" s="254"/>
      <c r="DB54" s="254"/>
      <c r="DC54" s="254"/>
      <c r="DD54" s="254"/>
      <c r="DE54" s="254"/>
      <c r="DF54" s="254"/>
    </row>
    <row r="55" spans="1:110" s="259" customFormat="1" x14ac:dyDescent="0.25">
      <c r="A55" s="260"/>
      <c r="B55" s="261"/>
      <c r="C55" s="254"/>
      <c r="D55" s="258"/>
      <c r="E55" s="258"/>
      <c r="F55" s="253"/>
      <c r="G55" s="254"/>
      <c r="H55" s="254"/>
      <c r="I55" s="254"/>
      <c r="J55" s="256"/>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254"/>
      <c r="AR55" s="254"/>
      <c r="AS55" s="254"/>
      <c r="AT55" s="254"/>
      <c r="AU55" s="254"/>
      <c r="AV55" s="254"/>
      <c r="AW55" s="254"/>
      <c r="AX55" s="254"/>
      <c r="AY55" s="254"/>
      <c r="AZ55" s="254"/>
      <c r="BA55" s="254"/>
      <c r="BB55" s="254"/>
      <c r="BC55" s="254"/>
      <c r="BD55" s="254"/>
      <c r="BE55" s="254"/>
      <c r="BF55" s="254"/>
      <c r="BG55" s="254"/>
      <c r="BH55" s="254"/>
      <c r="BI55" s="254"/>
      <c r="BJ55" s="254"/>
      <c r="BK55" s="254"/>
      <c r="BL55" s="254"/>
      <c r="BM55" s="254"/>
      <c r="BN55" s="254"/>
      <c r="BO55" s="254"/>
      <c r="BP55" s="254"/>
      <c r="BQ55" s="254"/>
      <c r="BR55" s="254"/>
      <c r="BS55" s="254"/>
      <c r="BT55" s="254"/>
      <c r="BU55" s="254"/>
      <c r="BV55" s="254"/>
      <c r="BW55" s="254"/>
      <c r="BX55" s="254"/>
      <c r="BY55" s="254"/>
      <c r="BZ55" s="254"/>
      <c r="CA55" s="254"/>
      <c r="CB55" s="254"/>
      <c r="CC55" s="254"/>
      <c r="CD55" s="254"/>
      <c r="CE55" s="254"/>
      <c r="CF55" s="254"/>
      <c r="CG55" s="254"/>
      <c r="CH55" s="254"/>
      <c r="CI55" s="254"/>
      <c r="CJ55" s="254"/>
      <c r="CK55" s="254"/>
      <c r="CL55" s="254"/>
      <c r="CM55" s="254"/>
      <c r="CN55" s="254"/>
      <c r="CO55" s="254"/>
      <c r="CP55" s="254"/>
      <c r="CQ55" s="254"/>
      <c r="CR55" s="254"/>
      <c r="CS55" s="254"/>
      <c r="CT55" s="254"/>
      <c r="CU55" s="254"/>
      <c r="CV55" s="254"/>
      <c r="CW55" s="254"/>
      <c r="CX55" s="254"/>
      <c r="CY55" s="254"/>
      <c r="CZ55" s="254"/>
      <c r="DA55" s="254"/>
      <c r="DB55" s="254"/>
      <c r="DC55" s="254"/>
      <c r="DD55" s="254"/>
      <c r="DE55" s="254"/>
      <c r="DF55" s="254"/>
    </row>
    <row r="56" spans="1:110" s="259" customFormat="1" x14ac:dyDescent="0.25">
      <c r="A56" s="260"/>
      <c r="B56" s="261"/>
      <c r="C56" s="254"/>
      <c r="D56" s="258"/>
      <c r="E56" s="258"/>
      <c r="F56" s="253"/>
      <c r="G56" s="254"/>
      <c r="H56" s="254"/>
      <c r="I56" s="254"/>
      <c r="J56" s="256"/>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254"/>
      <c r="AR56" s="254"/>
      <c r="AS56" s="254"/>
      <c r="AT56" s="254"/>
      <c r="AU56" s="254"/>
      <c r="AV56" s="254"/>
      <c r="AW56" s="254"/>
      <c r="AX56" s="254"/>
      <c r="AY56" s="254"/>
      <c r="AZ56" s="254"/>
      <c r="BA56" s="254"/>
      <c r="BB56" s="254"/>
      <c r="BC56" s="254"/>
      <c r="BD56" s="254"/>
      <c r="BE56" s="254"/>
      <c r="BF56" s="254"/>
      <c r="BG56" s="254"/>
      <c r="BH56" s="254"/>
      <c r="BI56" s="254"/>
      <c r="BJ56" s="254"/>
      <c r="BK56" s="254"/>
      <c r="BL56" s="254"/>
      <c r="BM56" s="254"/>
      <c r="BN56" s="254"/>
      <c r="BO56" s="254"/>
      <c r="BP56" s="254"/>
      <c r="BQ56" s="254"/>
      <c r="BR56" s="254"/>
      <c r="BS56" s="254"/>
      <c r="BT56" s="254"/>
      <c r="BU56" s="254"/>
      <c r="BV56" s="254"/>
      <c r="BW56" s="254"/>
      <c r="BX56" s="254"/>
      <c r="BY56" s="254"/>
      <c r="BZ56" s="254"/>
      <c r="CA56" s="254"/>
      <c r="CB56" s="254"/>
      <c r="CC56" s="254"/>
      <c r="CD56" s="254"/>
      <c r="CE56" s="254"/>
      <c r="CF56" s="254"/>
      <c r="CG56" s="254"/>
      <c r="CH56" s="254"/>
      <c r="CI56" s="254"/>
      <c r="CJ56" s="254"/>
      <c r="CK56" s="254"/>
      <c r="CL56" s="254"/>
      <c r="CM56" s="254"/>
      <c r="CN56" s="254"/>
      <c r="CO56" s="254"/>
      <c r="CP56" s="254"/>
      <c r="CQ56" s="254"/>
      <c r="CR56" s="254"/>
      <c r="CS56" s="254"/>
      <c r="CT56" s="254"/>
      <c r="CU56" s="254"/>
      <c r="CV56" s="254"/>
      <c r="CW56" s="254"/>
      <c r="CX56" s="254"/>
      <c r="CY56" s="254"/>
      <c r="CZ56" s="254"/>
      <c r="DA56" s="254"/>
      <c r="DB56" s="254"/>
      <c r="DC56" s="254"/>
      <c r="DD56" s="254"/>
      <c r="DE56" s="254"/>
      <c r="DF56" s="254"/>
    </row>
    <row r="57" spans="1:110" s="259" customFormat="1" ht="13" x14ac:dyDescent="0.25">
      <c r="A57" s="260"/>
      <c r="B57" s="263"/>
      <c r="C57" s="254"/>
      <c r="D57" s="258"/>
      <c r="E57" s="258"/>
      <c r="F57" s="253"/>
      <c r="G57" s="254"/>
      <c r="H57" s="254"/>
      <c r="I57" s="254"/>
      <c r="J57" s="256"/>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Q57" s="254"/>
      <c r="AR57" s="254"/>
      <c r="AS57" s="254"/>
      <c r="AT57" s="254"/>
      <c r="AU57" s="254"/>
      <c r="AV57" s="254"/>
      <c r="AW57" s="254"/>
      <c r="AX57" s="254"/>
      <c r="AY57" s="254"/>
      <c r="AZ57" s="254"/>
      <c r="BA57" s="254"/>
      <c r="BB57" s="254"/>
      <c r="BC57" s="254"/>
      <c r="BD57" s="254"/>
      <c r="BE57" s="254"/>
      <c r="BF57" s="254"/>
      <c r="BG57" s="254"/>
      <c r="BH57" s="254"/>
      <c r="BI57" s="254"/>
      <c r="BJ57" s="254"/>
      <c r="BK57" s="254"/>
      <c r="BL57" s="254"/>
      <c r="BM57" s="254"/>
      <c r="BN57" s="254"/>
      <c r="BO57" s="254"/>
      <c r="BP57" s="254"/>
      <c r="BQ57" s="254"/>
      <c r="BR57" s="254"/>
      <c r="BS57" s="254"/>
      <c r="BT57" s="254"/>
      <c r="BU57" s="254"/>
      <c r="BV57" s="254"/>
      <c r="BW57" s="254"/>
      <c r="BX57" s="254"/>
      <c r="BY57" s="254"/>
      <c r="BZ57" s="254"/>
      <c r="CA57" s="254"/>
      <c r="CB57" s="254"/>
      <c r="CC57" s="254"/>
      <c r="CD57" s="254"/>
      <c r="CE57" s="254"/>
      <c r="CF57" s="254"/>
      <c r="CG57" s="254"/>
      <c r="CH57" s="254"/>
      <c r="CI57" s="254"/>
      <c r="CJ57" s="254"/>
      <c r="CK57" s="254"/>
      <c r="CL57" s="254"/>
      <c r="CM57" s="254"/>
      <c r="CN57" s="254"/>
      <c r="CO57" s="254"/>
      <c r="CP57" s="254"/>
      <c r="CQ57" s="254"/>
      <c r="CR57" s="254"/>
      <c r="CS57" s="254"/>
      <c r="CT57" s="254"/>
      <c r="CU57" s="254"/>
      <c r="CV57" s="254"/>
      <c r="CW57" s="254"/>
      <c r="CX57" s="254"/>
      <c r="CY57" s="254"/>
      <c r="CZ57" s="254"/>
      <c r="DA57" s="254"/>
      <c r="DB57" s="254"/>
      <c r="DC57" s="254"/>
      <c r="DD57" s="254"/>
      <c r="DE57" s="254"/>
      <c r="DF57" s="254"/>
    </row>
    <row r="58" spans="1:110" s="259" customFormat="1" x14ac:dyDescent="0.25">
      <c r="A58" s="260"/>
      <c r="B58" s="261"/>
      <c r="C58" s="254"/>
      <c r="D58" s="258"/>
      <c r="E58" s="258"/>
      <c r="F58" s="253"/>
      <c r="G58" s="254"/>
      <c r="H58" s="254"/>
      <c r="I58" s="254"/>
      <c r="J58" s="256"/>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Q58" s="254"/>
      <c r="AR58" s="254"/>
      <c r="AS58" s="254"/>
      <c r="AT58" s="254"/>
      <c r="AU58" s="254"/>
      <c r="AV58" s="254"/>
      <c r="AW58" s="254"/>
      <c r="AX58" s="254"/>
      <c r="AY58" s="254"/>
      <c r="AZ58" s="254"/>
      <c r="BA58" s="254"/>
      <c r="BB58" s="254"/>
      <c r="BC58" s="254"/>
      <c r="BD58" s="254"/>
      <c r="BE58" s="254"/>
      <c r="BF58" s="254"/>
      <c r="BG58" s="254"/>
      <c r="BH58" s="254"/>
      <c r="BI58" s="254"/>
      <c r="BJ58" s="254"/>
      <c r="BK58" s="254"/>
      <c r="BL58" s="254"/>
      <c r="BM58" s="254"/>
      <c r="BN58" s="254"/>
      <c r="BO58" s="254"/>
      <c r="BP58" s="254"/>
      <c r="BQ58" s="254"/>
      <c r="BR58" s="254"/>
      <c r="BS58" s="254"/>
      <c r="BT58" s="254"/>
      <c r="BU58" s="254"/>
      <c r="BV58" s="254"/>
      <c r="BW58" s="254"/>
      <c r="BX58" s="254"/>
      <c r="BY58" s="254"/>
      <c r="BZ58" s="254"/>
      <c r="CA58" s="254"/>
      <c r="CB58" s="254"/>
      <c r="CC58" s="254"/>
      <c r="CD58" s="254"/>
      <c r="CE58" s="254"/>
      <c r="CF58" s="254"/>
      <c r="CG58" s="254"/>
      <c r="CH58" s="254"/>
      <c r="CI58" s="254"/>
      <c r="CJ58" s="254"/>
      <c r="CK58" s="254"/>
      <c r="CL58" s="254"/>
      <c r="CM58" s="254"/>
      <c r="CN58" s="254"/>
      <c r="CO58" s="254"/>
      <c r="CP58" s="254"/>
      <c r="CQ58" s="254"/>
      <c r="CR58" s="254"/>
      <c r="CS58" s="254"/>
      <c r="CT58" s="254"/>
      <c r="CU58" s="254"/>
      <c r="CV58" s="254"/>
      <c r="CW58" s="254"/>
      <c r="CX58" s="254"/>
      <c r="CY58" s="254"/>
      <c r="CZ58" s="254"/>
      <c r="DA58" s="254"/>
      <c r="DB58" s="254"/>
      <c r="DC58" s="254"/>
      <c r="DD58" s="254"/>
      <c r="DE58" s="254"/>
      <c r="DF58" s="254"/>
    </row>
    <row r="59" spans="1:110" s="259" customFormat="1" x14ac:dyDescent="0.25">
      <c r="A59" s="260"/>
      <c r="B59" s="261"/>
      <c r="C59" s="254"/>
      <c r="D59" s="258"/>
      <c r="E59" s="258"/>
      <c r="F59" s="253"/>
      <c r="G59" s="254"/>
      <c r="H59" s="254"/>
      <c r="I59" s="254"/>
      <c r="J59" s="256"/>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c r="AP59" s="254"/>
      <c r="AQ59" s="254"/>
      <c r="AR59" s="254"/>
      <c r="AS59" s="254"/>
      <c r="AT59" s="254"/>
      <c r="AU59" s="254"/>
      <c r="AV59" s="254"/>
      <c r="AW59" s="254"/>
      <c r="AX59" s="254"/>
      <c r="AY59" s="254"/>
      <c r="AZ59" s="254"/>
      <c r="BA59" s="254"/>
      <c r="BB59" s="254"/>
      <c r="BC59" s="254"/>
      <c r="BD59" s="254"/>
      <c r="BE59" s="254"/>
      <c r="BF59" s="254"/>
      <c r="BG59" s="254"/>
      <c r="BH59" s="254"/>
      <c r="BI59" s="254"/>
      <c r="BJ59" s="254"/>
      <c r="BK59" s="254"/>
      <c r="BL59" s="254"/>
      <c r="BM59" s="254"/>
      <c r="BN59" s="254"/>
      <c r="BO59" s="254"/>
      <c r="BP59" s="254"/>
      <c r="BQ59" s="254"/>
      <c r="BR59" s="254"/>
      <c r="BS59" s="254"/>
      <c r="BT59" s="254"/>
      <c r="BU59" s="254"/>
      <c r="BV59" s="254"/>
      <c r="BW59" s="254"/>
      <c r="BX59" s="254"/>
      <c r="BY59" s="254"/>
      <c r="BZ59" s="254"/>
      <c r="CA59" s="254"/>
      <c r="CB59" s="254"/>
      <c r="CC59" s="254"/>
      <c r="CD59" s="254"/>
      <c r="CE59" s="254"/>
      <c r="CF59" s="254"/>
      <c r="CG59" s="254"/>
      <c r="CH59" s="254"/>
      <c r="CI59" s="254"/>
      <c r="CJ59" s="254"/>
      <c r="CK59" s="254"/>
      <c r="CL59" s="254"/>
      <c r="CM59" s="254"/>
      <c r="CN59" s="254"/>
      <c r="CO59" s="254"/>
      <c r="CP59" s="254"/>
      <c r="CQ59" s="254"/>
      <c r="CR59" s="254"/>
      <c r="CS59" s="254"/>
      <c r="CT59" s="254"/>
      <c r="CU59" s="254"/>
      <c r="CV59" s="254"/>
      <c r="CW59" s="254"/>
      <c r="CX59" s="254"/>
      <c r="CY59" s="254"/>
      <c r="CZ59" s="254"/>
      <c r="DA59" s="254"/>
      <c r="DB59" s="254"/>
      <c r="DC59" s="254"/>
      <c r="DD59" s="254"/>
      <c r="DE59" s="254"/>
      <c r="DF59" s="254"/>
    </row>
    <row r="60" spans="1:110" s="259" customFormat="1" x14ac:dyDescent="0.25">
      <c r="A60" s="260"/>
      <c r="B60" s="261"/>
      <c r="C60" s="254"/>
      <c r="D60" s="258"/>
      <c r="E60" s="258"/>
      <c r="F60" s="253"/>
      <c r="G60" s="254"/>
      <c r="H60" s="254"/>
      <c r="I60" s="254"/>
      <c r="J60" s="256"/>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254"/>
      <c r="AV60" s="254"/>
      <c r="AW60" s="254"/>
      <c r="AX60" s="254"/>
      <c r="AY60" s="254"/>
      <c r="AZ60" s="254"/>
      <c r="BA60" s="254"/>
      <c r="BB60" s="254"/>
      <c r="BC60" s="254"/>
      <c r="BD60" s="254"/>
      <c r="BE60" s="254"/>
      <c r="BF60" s="254"/>
      <c r="BG60" s="254"/>
      <c r="BH60" s="254"/>
      <c r="BI60" s="254"/>
      <c r="BJ60" s="254"/>
      <c r="BK60" s="254"/>
      <c r="BL60" s="254"/>
      <c r="BM60" s="254"/>
      <c r="BN60" s="254"/>
      <c r="BO60" s="254"/>
      <c r="BP60" s="254"/>
      <c r="BQ60" s="254"/>
      <c r="BR60" s="254"/>
      <c r="BS60" s="254"/>
      <c r="BT60" s="254"/>
      <c r="BU60" s="254"/>
      <c r="BV60" s="254"/>
      <c r="BW60" s="254"/>
      <c r="BX60" s="254"/>
      <c r="BY60" s="254"/>
      <c r="BZ60" s="254"/>
      <c r="CA60" s="254"/>
      <c r="CB60" s="254"/>
      <c r="CC60" s="254"/>
      <c r="CD60" s="254"/>
      <c r="CE60" s="254"/>
      <c r="CF60" s="254"/>
      <c r="CG60" s="254"/>
      <c r="CH60" s="254"/>
      <c r="CI60" s="254"/>
      <c r="CJ60" s="254"/>
      <c r="CK60" s="254"/>
      <c r="CL60" s="254"/>
      <c r="CM60" s="254"/>
      <c r="CN60" s="254"/>
      <c r="CO60" s="254"/>
      <c r="CP60" s="254"/>
      <c r="CQ60" s="254"/>
      <c r="CR60" s="254"/>
      <c r="CS60" s="254"/>
      <c r="CT60" s="254"/>
      <c r="CU60" s="254"/>
      <c r="CV60" s="254"/>
      <c r="CW60" s="254"/>
      <c r="CX60" s="254"/>
      <c r="CY60" s="254"/>
      <c r="CZ60" s="254"/>
      <c r="DA60" s="254"/>
      <c r="DB60" s="254"/>
      <c r="DC60" s="254"/>
      <c r="DD60" s="254"/>
      <c r="DE60" s="254"/>
      <c r="DF60" s="254"/>
    </row>
    <row r="61" spans="1:110" s="259" customFormat="1" x14ac:dyDescent="0.25">
      <c r="A61" s="257"/>
      <c r="B61" s="261"/>
      <c r="C61" s="254"/>
      <c r="D61" s="258"/>
      <c r="E61" s="258"/>
      <c r="F61" s="253"/>
      <c r="G61" s="254"/>
      <c r="H61" s="254"/>
      <c r="I61" s="254"/>
      <c r="J61" s="256"/>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Q61" s="254"/>
      <c r="AR61" s="254"/>
      <c r="AS61" s="254"/>
      <c r="AT61" s="254"/>
      <c r="AU61" s="254"/>
      <c r="AV61" s="254"/>
      <c r="AW61" s="254"/>
      <c r="AX61" s="254"/>
      <c r="AY61" s="254"/>
      <c r="AZ61" s="254"/>
      <c r="BA61" s="254"/>
      <c r="BB61" s="254"/>
      <c r="BC61" s="254"/>
      <c r="BD61" s="254"/>
      <c r="BE61" s="254"/>
      <c r="BF61" s="254"/>
      <c r="BG61" s="254"/>
      <c r="BH61" s="254"/>
      <c r="BI61" s="254"/>
      <c r="BJ61" s="254"/>
      <c r="BK61" s="254"/>
      <c r="BL61" s="254"/>
      <c r="BM61" s="254"/>
      <c r="BN61" s="254"/>
      <c r="BO61" s="254"/>
      <c r="BP61" s="254"/>
      <c r="BQ61" s="254"/>
      <c r="BR61" s="254"/>
      <c r="BS61" s="254"/>
      <c r="BT61" s="254"/>
      <c r="BU61" s="254"/>
      <c r="BV61" s="254"/>
      <c r="BW61" s="254"/>
      <c r="BX61" s="254"/>
      <c r="BY61" s="254"/>
      <c r="BZ61" s="254"/>
      <c r="CA61" s="254"/>
      <c r="CB61" s="254"/>
      <c r="CC61" s="254"/>
      <c r="CD61" s="254"/>
      <c r="CE61" s="254"/>
      <c r="CF61" s="254"/>
      <c r="CG61" s="254"/>
      <c r="CH61" s="254"/>
      <c r="CI61" s="254"/>
      <c r="CJ61" s="254"/>
      <c r="CK61" s="254"/>
      <c r="CL61" s="254"/>
      <c r="CM61" s="254"/>
      <c r="CN61" s="254"/>
      <c r="CO61" s="254"/>
      <c r="CP61" s="254"/>
      <c r="CQ61" s="254"/>
      <c r="CR61" s="254"/>
      <c r="CS61" s="254"/>
      <c r="CT61" s="254"/>
      <c r="CU61" s="254"/>
      <c r="CV61" s="254"/>
      <c r="CW61" s="254"/>
      <c r="CX61" s="254"/>
      <c r="CY61" s="254"/>
      <c r="CZ61" s="254"/>
      <c r="DA61" s="254"/>
      <c r="DB61" s="254"/>
      <c r="DC61" s="254"/>
      <c r="DD61" s="254"/>
      <c r="DE61" s="254"/>
      <c r="DF61" s="254"/>
    </row>
    <row r="62" spans="1:110" s="259" customFormat="1" x14ac:dyDescent="0.25">
      <c r="A62" s="260"/>
      <c r="B62" s="261"/>
      <c r="C62" s="254"/>
      <c r="D62" s="258"/>
      <c r="E62" s="258"/>
      <c r="F62" s="253"/>
      <c r="G62" s="254"/>
      <c r="H62" s="254"/>
      <c r="I62" s="254"/>
      <c r="J62" s="256"/>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Q62" s="254"/>
      <c r="AR62" s="254"/>
      <c r="AS62" s="254"/>
      <c r="AT62" s="254"/>
      <c r="AU62" s="254"/>
      <c r="AV62" s="254"/>
      <c r="AW62" s="254"/>
      <c r="AX62" s="254"/>
      <c r="AY62" s="254"/>
      <c r="AZ62" s="254"/>
      <c r="BA62" s="254"/>
      <c r="BB62" s="254"/>
      <c r="BC62" s="254"/>
      <c r="BD62" s="254"/>
      <c r="BE62" s="254"/>
      <c r="BF62" s="254"/>
      <c r="BG62" s="254"/>
      <c r="BH62" s="254"/>
      <c r="BI62" s="254"/>
      <c r="BJ62" s="254"/>
      <c r="BK62" s="254"/>
      <c r="BL62" s="254"/>
      <c r="BM62" s="254"/>
      <c r="BN62" s="254"/>
      <c r="BO62" s="254"/>
      <c r="BP62" s="254"/>
      <c r="BQ62" s="254"/>
      <c r="BR62" s="254"/>
      <c r="BS62" s="254"/>
      <c r="BT62" s="254"/>
      <c r="BU62" s="254"/>
      <c r="BV62" s="254"/>
      <c r="BW62" s="254"/>
      <c r="BX62" s="254"/>
      <c r="BY62" s="254"/>
      <c r="BZ62" s="254"/>
      <c r="CA62" s="254"/>
      <c r="CB62" s="254"/>
      <c r="CC62" s="254"/>
      <c r="CD62" s="254"/>
      <c r="CE62" s="254"/>
      <c r="CF62" s="254"/>
      <c r="CG62" s="254"/>
      <c r="CH62" s="254"/>
      <c r="CI62" s="254"/>
      <c r="CJ62" s="254"/>
      <c r="CK62" s="254"/>
      <c r="CL62" s="254"/>
      <c r="CM62" s="254"/>
      <c r="CN62" s="254"/>
      <c r="CO62" s="254"/>
      <c r="CP62" s="254"/>
      <c r="CQ62" s="254"/>
      <c r="CR62" s="254"/>
      <c r="CS62" s="254"/>
      <c r="CT62" s="254"/>
      <c r="CU62" s="254"/>
      <c r="CV62" s="254"/>
      <c r="CW62" s="254"/>
      <c r="CX62" s="254"/>
      <c r="CY62" s="254"/>
      <c r="CZ62" s="254"/>
      <c r="DA62" s="254"/>
      <c r="DB62" s="254"/>
      <c r="DC62" s="254"/>
      <c r="DD62" s="254"/>
      <c r="DE62" s="254"/>
      <c r="DF62" s="254"/>
    </row>
    <row r="63" spans="1:110" s="259" customFormat="1" x14ac:dyDescent="0.25">
      <c r="A63" s="260"/>
      <c r="B63" s="261"/>
      <c r="C63" s="254"/>
      <c r="D63" s="258"/>
      <c r="E63" s="258"/>
      <c r="F63" s="253"/>
      <c r="G63" s="254"/>
      <c r="H63" s="254"/>
      <c r="I63" s="254"/>
      <c r="J63" s="256"/>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Q63" s="254"/>
      <c r="AR63" s="254"/>
      <c r="AS63" s="254"/>
      <c r="AT63" s="254"/>
      <c r="AU63" s="254"/>
      <c r="AV63" s="254"/>
      <c r="AW63" s="254"/>
      <c r="AX63" s="254"/>
      <c r="AY63" s="254"/>
      <c r="AZ63" s="254"/>
      <c r="BA63" s="254"/>
      <c r="BB63" s="254"/>
      <c r="BC63" s="254"/>
      <c r="BD63" s="254"/>
      <c r="BE63" s="254"/>
      <c r="BF63" s="254"/>
      <c r="BG63" s="254"/>
      <c r="BH63" s="254"/>
      <c r="BI63" s="254"/>
      <c r="BJ63" s="254"/>
      <c r="BK63" s="254"/>
      <c r="BL63" s="254"/>
      <c r="BM63" s="254"/>
      <c r="BN63" s="254"/>
      <c r="BO63" s="254"/>
      <c r="BP63" s="254"/>
      <c r="BQ63" s="254"/>
      <c r="BR63" s="254"/>
      <c r="BS63" s="254"/>
      <c r="BT63" s="254"/>
      <c r="BU63" s="254"/>
      <c r="BV63" s="254"/>
      <c r="BW63" s="254"/>
      <c r="BX63" s="254"/>
      <c r="BY63" s="254"/>
      <c r="BZ63" s="254"/>
      <c r="CA63" s="254"/>
      <c r="CB63" s="254"/>
      <c r="CC63" s="254"/>
      <c r="CD63" s="254"/>
      <c r="CE63" s="254"/>
      <c r="CF63" s="254"/>
      <c r="CG63" s="254"/>
      <c r="CH63" s="254"/>
      <c r="CI63" s="254"/>
      <c r="CJ63" s="254"/>
      <c r="CK63" s="254"/>
      <c r="CL63" s="254"/>
      <c r="CM63" s="254"/>
      <c r="CN63" s="254"/>
      <c r="CO63" s="254"/>
      <c r="CP63" s="254"/>
      <c r="CQ63" s="254"/>
      <c r="CR63" s="254"/>
      <c r="CS63" s="254"/>
      <c r="CT63" s="254"/>
      <c r="CU63" s="254"/>
      <c r="CV63" s="254"/>
      <c r="CW63" s="254"/>
      <c r="CX63" s="254"/>
      <c r="CY63" s="254"/>
      <c r="CZ63" s="254"/>
      <c r="DA63" s="254"/>
      <c r="DB63" s="254"/>
      <c r="DC63" s="254"/>
      <c r="DD63" s="254"/>
      <c r="DE63" s="254"/>
      <c r="DF63" s="254"/>
    </row>
    <row r="64" spans="1:110" s="259" customFormat="1" x14ac:dyDescent="0.25">
      <c r="A64" s="257"/>
      <c r="B64" s="261"/>
      <c r="C64" s="254"/>
      <c r="D64" s="258"/>
      <c r="E64" s="258"/>
      <c r="F64" s="253"/>
      <c r="G64" s="254"/>
      <c r="H64" s="254"/>
      <c r="I64" s="254"/>
      <c r="J64" s="256"/>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Q64" s="254"/>
      <c r="AR64" s="254"/>
      <c r="AS64" s="254"/>
      <c r="AT64" s="254"/>
      <c r="AU64" s="254"/>
      <c r="AV64" s="254"/>
      <c r="AW64" s="254"/>
      <c r="AX64" s="254"/>
      <c r="AY64" s="254"/>
      <c r="AZ64" s="254"/>
      <c r="BA64" s="254"/>
      <c r="BB64" s="254"/>
      <c r="BC64" s="254"/>
      <c r="BD64" s="254"/>
      <c r="BE64" s="254"/>
      <c r="BF64" s="254"/>
      <c r="BG64" s="254"/>
      <c r="BH64" s="254"/>
      <c r="BI64" s="254"/>
      <c r="BJ64" s="254"/>
      <c r="BK64" s="254"/>
      <c r="BL64" s="254"/>
      <c r="BM64" s="254"/>
      <c r="BN64" s="254"/>
      <c r="BO64" s="254"/>
      <c r="BP64" s="254"/>
      <c r="BQ64" s="254"/>
      <c r="BR64" s="254"/>
      <c r="BS64" s="254"/>
      <c r="BT64" s="254"/>
      <c r="BU64" s="254"/>
      <c r="BV64" s="254"/>
      <c r="BW64" s="254"/>
      <c r="BX64" s="254"/>
      <c r="BY64" s="254"/>
      <c r="BZ64" s="254"/>
      <c r="CA64" s="254"/>
      <c r="CB64" s="254"/>
      <c r="CC64" s="254"/>
      <c r="CD64" s="254"/>
      <c r="CE64" s="254"/>
      <c r="CF64" s="254"/>
      <c r="CG64" s="254"/>
      <c r="CH64" s="254"/>
      <c r="CI64" s="254"/>
      <c r="CJ64" s="254"/>
      <c r="CK64" s="254"/>
      <c r="CL64" s="254"/>
      <c r="CM64" s="254"/>
      <c r="CN64" s="254"/>
      <c r="CO64" s="254"/>
      <c r="CP64" s="254"/>
      <c r="CQ64" s="254"/>
      <c r="CR64" s="254"/>
      <c r="CS64" s="254"/>
      <c r="CT64" s="254"/>
      <c r="CU64" s="254"/>
      <c r="CV64" s="254"/>
      <c r="CW64" s="254"/>
      <c r="CX64" s="254"/>
      <c r="CY64" s="254"/>
      <c r="CZ64" s="254"/>
      <c r="DA64" s="254"/>
      <c r="DB64" s="254"/>
      <c r="DC64" s="254"/>
      <c r="DD64" s="254"/>
      <c r="DE64" s="254"/>
      <c r="DF64" s="254"/>
    </row>
    <row r="65" spans="1:110" s="259" customFormat="1" x14ac:dyDescent="0.25">
      <c r="A65" s="260"/>
      <c r="B65" s="261"/>
      <c r="C65" s="254"/>
      <c r="D65" s="258"/>
      <c r="E65" s="258"/>
      <c r="F65" s="253"/>
      <c r="G65" s="254"/>
      <c r="H65" s="254"/>
      <c r="I65" s="254"/>
      <c r="J65" s="256"/>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Q65" s="254"/>
      <c r="AR65" s="254"/>
      <c r="AS65" s="254"/>
      <c r="AT65" s="254"/>
      <c r="AU65" s="254"/>
      <c r="AV65" s="254"/>
      <c r="AW65" s="254"/>
      <c r="AX65" s="254"/>
      <c r="AY65" s="254"/>
      <c r="AZ65" s="254"/>
      <c r="BA65" s="254"/>
      <c r="BB65" s="254"/>
      <c r="BC65" s="254"/>
      <c r="BD65" s="254"/>
      <c r="BE65" s="254"/>
      <c r="BF65" s="254"/>
      <c r="BG65" s="254"/>
      <c r="BH65" s="254"/>
      <c r="BI65" s="254"/>
      <c r="BJ65" s="254"/>
      <c r="BK65" s="254"/>
      <c r="BL65" s="254"/>
      <c r="BM65" s="254"/>
      <c r="BN65" s="254"/>
      <c r="BO65" s="254"/>
      <c r="BP65" s="254"/>
      <c r="BQ65" s="254"/>
      <c r="BR65" s="254"/>
      <c r="BS65" s="254"/>
      <c r="BT65" s="254"/>
      <c r="BU65" s="254"/>
      <c r="BV65" s="254"/>
      <c r="BW65" s="254"/>
      <c r="BX65" s="254"/>
      <c r="BY65" s="254"/>
      <c r="BZ65" s="254"/>
      <c r="CA65" s="254"/>
      <c r="CB65" s="254"/>
      <c r="CC65" s="254"/>
      <c r="CD65" s="254"/>
      <c r="CE65" s="254"/>
      <c r="CF65" s="254"/>
      <c r="CG65" s="254"/>
      <c r="CH65" s="254"/>
      <c r="CI65" s="254"/>
      <c r="CJ65" s="254"/>
      <c r="CK65" s="254"/>
      <c r="CL65" s="254"/>
      <c r="CM65" s="254"/>
      <c r="CN65" s="254"/>
      <c r="CO65" s="254"/>
      <c r="CP65" s="254"/>
      <c r="CQ65" s="254"/>
      <c r="CR65" s="254"/>
      <c r="CS65" s="254"/>
      <c r="CT65" s="254"/>
      <c r="CU65" s="254"/>
      <c r="CV65" s="254"/>
      <c r="CW65" s="254"/>
      <c r="CX65" s="254"/>
      <c r="CY65" s="254"/>
      <c r="CZ65" s="254"/>
      <c r="DA65" s="254"/>
      <c r="DB65" s="254"/>
      <c r="DC65" s="254"/>
      <c r="DD65" s="254"/>
      <c r="DE65" s="254"/>
      <c r="DF65" s="254"/>
    </row>
    <row r="66" spans="1:110" s="259" customFormat="1" x14ac:dyDescent="0.25">
      <c r="A66" s="260"/>
      <c r="B66" s="261"/>
      <c r="C66" s="254"/>
      <c r="D66" s="258"/>
      <c r="E66" s="258"/>
      <c r="F66" s="253"/>
      <c r="G66" s="254"/>
      <c r="H66" s="254"/>
      <c r="I66" s="254"/>
      <c r="J66" s="256"/>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Q66" s="254"/>
      <c r="AR66" s="254"/>
      <c r="AS66" s="254"/>
      <c r="AT66" s="254"/>
      <c r="AU66" s="254"/>
      <c r="AV66" s="254"/>
      <c r="AW66" s="254"/>
      <c r="AX66" s="254"/>
      <c r="AY66" s="254"/>
      <c r="AZ66" s="254"/>
      <c r="BA66" s="254"/>
      <c r="BB66" s="254"/>
      <c r="BC66" s="254"/>
      <c r="BD66" s="254"/>
      <c r="BE66" s="254"/>
      <c r="BF66" s="254"/>
      <c r="BG66" s="254"/>
      <c r="BH66" s="254"/>
      <c r="BI66" s="254"/>
      <c r="BJ66" s="254"/>
      <c r="BK66" s="254"/>
      <c r="BL66" s="254"/>
      <c r="BM66" s="254"/>
      <c r="BN66" s="254"/>
      <c r="BO66" s="254"/>
      <c r="BP66" s="254"/>
      <c r="BQ66" s="254"/>
      <c r="BR66" s="254"/>
      <c r="BS66" s="254"/>
      <c r="BT66" s="254"/>
      <c r="BU66" s="254"/>
      <c r="BV66" s="254"/>
      <c r="BW66" s="254"/>
      <c r="BX66" s="254"/>
      <c r="BY66" s="254"/>
      <c r="BZ66" s="254"/>
      <c r="CA66" s="254"/>
      <c r="CB66" s="254"/>
      <c r="CC66" s="254"/>
      <c r="CD66" s="254"/>
      <c r="CE66" s="254"/>
      <c r="CF66" s="254"/>
      <c r="CG66" s="254"/>
      <c r="CH66" s="254"/>
      <c r="CI66" s="254"/>
      <c r="CJ66" s="254"/>
      <c r="CK66" s="254"/>
      <c r="CL66" s="254"/>
      <c r="CM66" s="254"/>
      <c r="CN66" s="254"/>
      <c r="CO66" s="254"/>
      <c r="CP66" s="254"/>
      <c r="CQ66" s="254"/>
      <c r="CR66" s="254"/>
      <c r="CS66" s="254"/>
      <c r="CT66" s="254"/>
      <c r="CU66" s="254"/>
      <c r="CV66" s="254"/>
      <c r="CW66" s="254"/>
      <c r="CX66" s="254"/>
      <c r="CY66" s="254"/>
      <c r="CZ66" s="254"/>
      <c r="DA66" s="254"/>
      <c r="DB66" s="254"/>
      <c r="DC66" s="254"/>
      <c r="DD66" s="254"/>
      <c r="DE66" s="254"/>
      <c r="DF66" s="254"/>
    </row>
    <row r="67" spans="1:110" s="259" customFormat="1" x14ac:dyDescent="0.25">
      <c r="A67" s="260"/>
      <c r="B67" s="261"/>
      <c r="C67" s="254"/>
      <c r="D67" s="258"/>
      <c r="E67" s="258"/>
      <c r="F67" s="253"/>
      <c r="G67" s="254"/>
      <c r="H67" s="254"/>
      <c r="I67" s="254"/>
      <c r="J67" s="256"/>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4"/>
      <c r="AQ67" s="254"/>
      <c r="AR67" s="254"/>
      <c r="AS67" s="254"/>
      <c r="AT67" s="254"/>
      <c r="AU67" s="254"/>
      <c r="AV67" s="254"/>
      <c r="AW67" s="254"/>
      <c r="AX67" s="254"/>
      <c r="AY67" s="254"/>
      <c r="AZ67" s="254"/>
      <c r="BA67" s="254"/>
      <c r="BB67" s="254"/>
      <c r="BC67" s="254"/>
      <c r="BD67" s="254"/>
      <c r="BE67" s="254"/>
      <c r="BF67" s="254"/>
      <c r="BG67" s="254"/>
      <c r="BH67" s="254"/>
      <c r="BI67" s="254"/>
      <c r="BJ67" s="254"/>
      <c r="BK67" s="254"/>
      <c r="BL67" s="254"/>
      <c r="BM67" s="254"/>
      <c r="BN67" s="254"/>
      <c r="BO67" s="254"/>
      <c r="BP67" s="254"/>
      <c r="BQ67" s="254"/>
      <c r="BR67" s="254"/>
      <c r="BS67" s="254"/>
      <c r="BT67" s="254"/>
      <c r="BU67" s="254"/>
      <c r="BV67" s="254"/>
      <c r="BW67" s="254"/>
      <c r="BX67" s="254"/>
      <c r="BY67" s="254"/>
      <c r="BZ67" s="254"/>
      <c r="CA67" s="254"/>
      <c r="CB67" s="254"/>
      <c r="CC67" s="254"/>
      <c r="CD67" s="254"/>
      <c r="CE67" s="254"/>
      <c r="CF67" s="254"/>
      <c r="CG67" s="254"/>
      <c r="CH67" s="254"/>
      <c r="CI67" s="254"/>
      <c r="CJ67" s="254"/>
      <c r="CK67" s="254"/>
      <c r="CL67" s="254"/>
      <c r="CM67" s="254"/>
      <c r="CN67" s="254"/>
      <c r="CO67" s="254"/>
      <c r="CP67" s="254"/>
      <c r="CQ67" s="254"/>
      <c r="CR67" s="254"/>
      <c r="CS67" s="254"/>
      <c r="CT67" s="254"/>
      <c r="CU67" s="254"/>
      <c r="CV67" s="254"/>
      <c r="CW67" s="254"/>
      <c r="CX67" s="254"/>
      <c r="CY67" s="254"/>
      <c r="CZ67" s="254"/>
      <c r="DA67" s="254"/>
      <c r="DB67" s="254"/>
      <c r="DC67" s="254"/>
      <c r="DD67" s="254"/>
      <c r="DE67" s="254"/>
      <c r="DF67" s="254"/>
    </row>
    <row r="68" spans="1:110" s="259" customFormat="1" x14ac:dyDescent="0.25">
      <c r="A68" s="260"/>
      <c r="B68" s="261"/>
      <c r="C68" s="254"/>
      <c r="D68" s="258"/>
      <c r="E68" s="258"/>
      <c r="F68" s="253"/>
      <c r="G68" s="254"/>
      <c r="H68" s="254"/>
      <c r="I68" s="254"/>
      <c r="J68" s="256"/>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Q68" s="254"/>
      <c r="AR68" s="254"/>
      <c r="AS68" s="254"/>
      <c r="AT68" s="254"/>
      <c r="AU68" s="254"/>
      <c r="AV68" s="254"/>
      <c r="AW68" s="254"/>
      <c r="AX68" s="254"/>
      <c r="AY68" s="254"/>
      <c r="AZ68" s="254"/>
      <c r="BA68" s="254"/>
      <c r="BB68" s="254"/>
      <c r="BC68" s="254"/>
      <c r="BD68" s="254"/>
      <c r="BE68" s="254"/>
      <c r="BF68" s="254"/>
      <c r="BG68" s="254"/>
      <c r="BH68" s="254"/>
      <c r="BI68" s="254"/>
      <c r="BJ68" s="254"/>
      <c r="BK68" s="254"/>
      <c r="BL68" s="254"/>
      <c r="BM68" s="254"/>
      <c r="BN68" s="254"/>
      <c r="BO68" s="254"/>
      <c r="BP68" s="254"/>
      <c r="BQ68" s="254"/>
      <c r="BR68" s="254"/>
      <c r="BS68" s="254"/>
      <c r="BT68" s="254"/>
      <c r="BU68" s="254"/>
      <c r="BV68" s="254"/>
      <c r="BW68" s="254"/>
      <c r="BX68" s="254"/>
      <c r="BY68" s="254"/>
      <c r="BZ68" s="254"/>
      <c r="CA68" s="254"/>
      <c r="CB68" s="254"/>
      <c r="CC68" s="254"/>
      <c r="CD68" s="254"/>
      <c r="CE68" s="254"/>
      <c r="CF68" s="254"/>
      <c r="CG68" s="254"/>
      <c r="CH68" s="254"/>
      <c r="CI68" s="254"/>
      <c r="CJ68" s="254"/>
      <c r="CK68" s="254"/>
      <c r="CL68" s="254"/>
      <c r="CM68" s="254"/>
      <c r="CN68" s="254"/>
      <c r="CO68" s="254"/>
      <c r="CP68" s="254"/>
      <c r="CQ68" s="254"/>
      <c r="CR68" s="254"/>
      <c r="CS68" s="254"/>
      <c r="CT68" s="254"/>
      <c r="CU68" s="254"/>
      <c r="CV68" s="254"/>
      <c r="CW68" s="254"/>
      <c r="CX68" s="254"/>
      <c r="CY68" s="254"/>
      <c r="CZ68" s="254"/>
      <c r="DA68" s="254"/>
      <c r="DB68" s="254"/>
      <c r="DC68" s="254"/>
      <c r="DD68" s="254"/>
      <c r="DE68" s="254"/>
      <c r="DF68" s="254"/>
    </row>
    <row r="69" spans="1:110" s="259" customFormat="1" x14ac:dyDescent="0.25">
      <c r="A69" s="260"/>
      <c r="B69" s="261"/>
      <c r="C69" s="254"/>
      <c r="D69" s="258"/>
      <c r="E69" s="258"/>
      <c r="F69" s="253"/>
      <c r="G69" s="254"/>
      <c r="H69" s="254"/>
      <c r="I69" s="254"/>
      <c r="J69" s="256"/>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c r="AP69" s="254"/>
      <c r="AQ69" s="254"/>
      <c r="AR69" s="254"/>
      <c r="AS69" s="254"/>
      <c r="AT69" s="254"/>
      <c r="AU69" s="254"/>
      <c r="AV69" s="254"/>
      <c r="AW69" s="254"/>
      <c r="AX69" s="254"/>
      <c r="AY69" s="254"/>
      <c r="AZ69" s="254"/>
      <c r="BA69" s="254"/>
      <c r="BB69" s="254"/>
      <c r="BC69" s="254"/>
      <c r="BD69" s="254"/>
      <c r="BE69" s="254"/>
      <c r="BF69" s="254"/>
      <c r="BG69" s="254"/>
      <c r="BH69" s="254"/>
      <c r="BI69" s="254"/>
      <c r="BJ69" s="254"/>
      <c r="BK69" s="254"/>
      <c r="BL69" s="254"/>
      <c r="BM69" s="254"/>
      <c r="BN69" s="254"/>
      <c r="BO69" s="254"/>
      <c r="BP69" s="254"/>
      <c r="BQ69" s="254"/>
      <c r="BR69" s="254"/>
      <c r="BS69" s="254"/>
      <c r="BT69" s="254"/>
      <c r="BU69" s="254"/>
      <c r="BV69" s="254"/>
      <c r="BW69" s="254"/>
      <c r="BX69" s="254"/>
      <c r="BY69" s="254"/>
      <c r="BZ69" s="254"/>
      <c r="CA69" s="254"/>
      <c r="CB69" s="254"/>
      <c r="CC69" s="254"/>
      <c r="CD69" s="254"/>
      <c r="CE69" s="254"/>
      <c r="CF69" s="254"/>
      <c r="CG69" s="254"/>
      <c r="CH69" s="254"/>
      <c r="CI69" s="254"/>
      <c r="CJ69" s="254"/>
      <c r="CK69" s="254"/>
      <c r="CL69" s="254"/>
      <c r="CM69" s="254"/>
      <c r="CN69" s="254"/>
      <c r="CO69" s="254"/>
      <c r="CP69" s="254"/>
      <c r="CQ69" s="254"/>
      <c r="CR69" s="254"/>
      <c r="CS69" s="254"/>
      <c r="CT69" s="254"/>
      <c r="CU69" s="254"/>
      <c r="CV69" s="254"/>
      <c r="CW69" s="254"/>
      <c r="CX69" s="254"/>
      <c r="CY69" s="254"/>
      <c r="CZ69" s="254"/>
      <c r="DA69" s="254"/>
      <c r="DB69" s="254"/>
      <c r="DC69" s="254"/>
      <c r="DD69" s="254"/>
      <c r="DE69" s="254"/>
      <c r="DF69" s="254"/>
    </row>
    <row r="70" spans="1:110" s="259" customFormat="1" x14ac:dyDescent="0.25">
      <c r="A70" s="260"/>
      <c r="B70" s="261"/>
      <c r="C70" s="254"/>
      <c r="D70" s="258"/>
      <c r="E70" s="258"/>
      <c r="F70" s="253"/>
      <c r="G70" s="254"/>
      <c r="H70" s="254"/>
      <c r="I70" s="254"/>
      <c r="J70" s="256"/>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c r="AP70" s="254"/>
      <c r="AQ70" s="254"/>
      <c r="AR70" s="254"/>
      <c r="AS70" s="254"/>
      <c r="AT70" s="254"/>
      <c r="AU70" s="254"/>
      <c r="AV70" s="254"/>
      <c r="AW70" s="254"/>
      <c r="AX70" s="254"/>
      <c r="AY70" s="254"/>
      <c r="AZ70" s="254"/>
      <c r="BA70" s="254"/>
      <c r="BB70" s="254"/>
      <c r="BC70" s="254"/>
      <c r="BD70" s="254"/>
      <c r="BE70" s="254"/>
      <c r="BF70" s="254"/>
      <c r="BG70" s="254"/>
      <c r="BH70" s="254"/>
      <c r="BI70" s="254"/>
      <c r="BJ70" s="254"/>
      <c r="BK70" s="254"/>
      <c r="BL70" s="254"/>
      <c r="BM70" s="254"/>
      <c r="BN70" s="254"/>
      <c r="BO70" s="254"/>
      <c r="BP70" s="254"/>
      <c r="BQ70" s="254"/>
      <c r="BR70" s="254"/>
      <c r="BS70" s="254"/>
      <c r="BT70" s="254"/>
      <c r="BU70" s="254"/>
      <c r="BV70" s="254"/>
      <c r="BW70" s="254"/>
      <c r="BX70" s="254"/>
      <c r="BY70" s="254"/>
      <c r="BZ70" s="254"/>
      <c r="CA70" s="254"/>
      <c r="CB70" s="254"/>
      <c r="CC70" s="254"/>
      <c r="CD70" s="254"/>
      <c r="CE70" s="254"/>
      <c r="CF70" s="254"/>
      <c r="CG70" s="254"/>
      <c r="CH70" s="254"/>
      <c r="CI70" s="254"/>
      <c r="CJ70" s="254"/>
      <c r="CK70" s="254"/>
      <c r="CL70" s="254"/>
      <c r="CM70" s="254"/>
      <c r="CN70" s="254"/>
      <c r="CO70" s="254"/>
      <c r="CP70" s="254"/>
      <c r="CQ70" s="254"/>
      <c r="CR70" s="254"/>
      <c r="CS70" s="254"/>
      <c r="CT70" s="254"/>
      <c r="CU70" s="254"/>
      <c r="CV70" s="254"/>
      <c r="CW70" s="254"/>
      <c r="CX70" s="254"/>
      <c r="CY70" s="254"/>
      <c r="CZ70" s="254"/>
      <c r="DA70" s="254"/>
      <c r="DB70" s="254"/>
      <c r="DC70" s="254"/>
      <c r="DD70" s="254"/>
      <c r="DE70" s="254"/>
      <c r="DF70" s="254"/>
    </row>
    <row r="71" spans="1:110" s="259" customFormat="1" x14ac:dyDescent="0.25">
      <c r="A71" s="260"/>
      <c r="B71" s="261"/>
      <c r="C71" s="254"/>
      <c r="D71" s="258"/>
      <c r="E71" s="258"/>
      <c r="F71" s="253"/>
      <c r="G71" s="254"/>
      <c r="H71" s="254"/>
      <c r="I71" s="254"/>
      <c r="J71" s="256"/>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c r="AP71" s="254"/>
      <c r="AQ71" s="254"/>
      <c r="AR71" s="254"/>
      <c r="AS71" s="254"/>
      <c r="AT71" s="254"/>
      <c r="AU71" s="254"/>
      <c r="AV71" s="254"/>
      <c r="AW71" s="254"/>
      <c r="AX71" s="254"/>
      <c r="AY71" s="254"/>
      <c r="AZ71" s="254"/>
      <c r="BA71" s="254"/>
      <c r="BB71" s="254"/>
      <c r="BC71" s="254"/>
      <c r="BD71" s="254"/>
      <c r="BE71" s="254"/>
      <c r="BF71" s="254"/>
      <c r="BG71" s="254"/>
      <c r="BH71" s="254"/>
      <c r="BI71" s="254"/>
      <c r="BJ71" s="254"/>
      <c r="BK71" s="254"/>
      <c r="BL71" s="254"/>
      <c r="BM71" s="254"/>
      <c r="BN71" s="254"/>
      <c r="BO71" s="254"/>
      <c r="BP71" s="254"/>
      <c r="BQ71" s="254"/>
      <c r="BR71" s="254"/>
      <c r="BS71" s="254"/>
      <c r="BT71" s="254"/>
      <c r="BU71" s="254"/>
      <c r="BV71" s="254"/>
      <c r="BW71" s="254"/>
      <c r="BX71" s="254"/>
      <c r="BY71" s="254"/>
      <c r="BZ71" s="254"/>
      <c r="CA71" s="254"/>
      <c r="CB71" s="254"/>
      <c r="CC71" s="254"/>
      <c r="CD71" s="254"/>
      <c r="CE71" s="254"/>
      <c r="CF71" s="254"/>
      <c r="CG71" s="254"/>
      <c r="CH71" s="254"/>
      <c r="CI71" s="254"/>
      <c r="CJ71" s="254"/>
      <c r="CK71" s="254"/>
      <c r="CL71" s="254"/>
      <c r="CM71" s="254"/>
      <c r="CN71" s="254"/>
      <c r="CO71" s="254"/>
      <c r="CP71" s="254"/>
      <c r="CQ71" s="254"/>
      <c r="CR71" s="254"/>
      <c r="CS71" s="254"/>
      <c r="CT71" s="254"/>
      <c r="CU71" s="254"/>
      <c r="CV71" s="254"/>
      <c r="CW71" s="254"/>
      <c r="CX71" s="254"/>
      <c r="CY71" s="254"/>
      <c r="CZ71" s="254"/>
      <c r="DA71" s="254"/>
      <c r="DB71" s="254"/>
      <c r="DC71" s="254"/>
      <c r="DD71" s="254"/>
      <c r="DE71" s="254"/>
      <c r="DF71" s="254"/>
    </row>
    <row r="72" spans="1:110" s="259" customFormat="1" x14ac:dyDescent="0.25">
      <c r="A72" s="260"/>
      <c r="B72" s="261"/>
      <c r="C72" s="254"/>
      <c r="D72" s="258"/>
      <c r="E72" s="258"/>
      <c r="F72" s="253"/>
      <c r="G72" s="254"/>
      <c r="H72" s="254"/>
      <c r="I72" s="254"/>
      <c r="J72" s="256"/>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c r="AP72" s="254"/>
      <c r="AQ72" s="254"/>
      <c r="AR72" s="254"/>
      <c r="AS72" s="254"/>
      <c r="AT72" s="254"/>
      <c r="AU72" s="254"/>
      <c r="AV72" s="254"/>
      <c r="AW72" s="254"/>
      <c r="AX72" s="254"/>
      <c r="AY72" s="254"/>
      <c r="AZ72" s="254"/>
      <c r="BA72" s="254"/>
      <c r="BB72" s="254"/>
      <c r="BC72" s="254"/>
      <c r="BD72" s="254"/>
      <c r="BE72" s="254"/>
      <c r="BF72" s="254"/>
      <c r="BG72" s="254"/>
      <c r="BH72" s="254"/>
      <c r="BI72" s="254"/>
      <c r="BJ72" s="254"/>
      <c r="BK72" s="254"/>
      <c r="BL72" s="254"/>
      <c r="BM72" s="254"/>
      <c r="BN72" s="254"/>
      <c r="BO72" s="254"/>
      <c r="BP72" s="254"/>
      <c r="BQ72" s="254"/>
      <c r="BR72" s="254"/>
      <c r="BS72" s="254"/>
      <c r="BT72" s="254"/>
      <c r="BU72" s="254"/>
      <c r="BV72" s="254"/>
      <c r="BW72" s="254"/>
      <c r="BX72" s="254"/>
      <c r="BY72" s="254"/>
      <c r="BZ72" s="254"/>
      <c r="CA72" s="254"/>
      <c r="CB72" s="254"/>
      <c r="CC72" s="254"/>
      <c r="CD72" s="254"/>
      <c r="CE72" s="254"/>
      <c r="CF72" s="254"/>
      <c r="CG72" s="254"/>
      <c r="CH72" s="254"/>
      <c r="CI72" s="254"/>
      <c r="CJ72" s="254"/>
      <c r="CK72" s="254"/>
      <c r="CL72" s="254"/>
      <c r="CM72" s="254"/>
      <c r="CN72" s="254"/>
      <c r="CO72" s="254"/>
      <c r="CP72" s="254"/>
      <c r="CQ72" s="254"/>
      <c r="CR72" s="254"/>
      <c r="CS72" s="254"/>
      <c r="CT72" s="254"/>
      <c r="CU72" s="254"/>
      <c r="CV72" s="254"/>
      <c r="CW72" s="254"/>
      <c r="CX72" s="254"/>
      <c r="CY72" s="254"/>
      <c r="CZ72" s="254"/>
      <c r="DA72" s="254"/>
      <c r="DB72" s="254"/>
      <c r="DC72" s="254"/>
      <c r="DD72" s="254"/>
      <c r="DE72" s="254"/>
      <c r="DF72" s="254"/>
    </row>
    <row r="73" spans="1:110" s="259" customFormat="1" x14ac:dyDescent="0.25">
      <c r="A73" s="260"/>
      <c r="B73" s="261"/>
      <c r="C73" s="254"/>
      <c r="D73" s="258"/>
      <c r="E73" s="258"/>
      <c r="F73" s="253"/>
      <c r="G73" s="254"/>
      <c r="H73" s="254"/>
      <c r="I73" s="254"/>
      <c r="J73" s="256"/>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c r="AP73" s="254"/>
      <c r="AQ73" s="254"/>
      <c r="AR73" s="254"/>
      <c r="AS73" s="254"/>
      <c r="AT73" s="254"/>
      <c r="AU73" s="254"/>
      <c r="AV73" s="254"/>
      <c r="AW73" s="254"/>
      <c r="AX73" s="254"/>
      <c r="AY73" s="254"/>
      <c r="AZ73" s="254"/>
      <c r="BA73" s="254"/>
      <c r="BB73" s="254"/>
      <c r="BC73" s="254"/>
      <c r="BD73" s="254"/>
      <c r="BE73" s="254"/>
      <c r="BF73" s="254"/>
      <c r="BG73" s="254"/>
      <c r="BH73" s="254"/>
      <c r="BI73" s="254"/>
      <c r="BJ73" s="254"/>
      <c r="BK73" s="254"/>
      <c r="BL73" s="254"/>
      <c r="BM73" s="254"/>
      <c r="BN73" s="254"/>
      <c r="BO73" s="254"/>
      <c r="BP73" s="254"/>
      <c r="BQ73" s="254"/>
      <c r="BR73" s="254"/>
      <c r="BS73" s="254"/>
      <c r="BT73" s="254"/>
      <c r="BU73" s="254"/>
      <c r="BV73" s="254"/>
      <c r="BW73" s="254"/>
      <c r="BX73" s="254"/>
      <c r="BY73" s="254"/>
      <c r="BZ73" s="254"/>
      <c r="CA73" s="254"/>
      <c r="CB73" s="254"/>
      <c r="CC73" s="254"/>
      <c r="CD73" s="254"/>
      <c r="CE73" s="254"/>
      <c r="CF73" s="254"/>
      <c r="CG73" s="254"/>
      <c r="CH73" s="254"/>
      <c r="CI73" s="254"/>
      <c r="CJ73" s="254"/>
      <c r="CK73" s="254"/>
      <c r="CL73" s="254"/>
      <c r="CM73" s="254"/>
      <c r="CN73" s="254"/>
      <c r="CO73" s="254"/>
      <c r="CP73" s="254"/>
      <c r="CQ73" s="254"/>
      <c r="CR73" s="254"/>
      <c r="CS73" s="254"/>
      <c r="CT73" s="254"/>
      <c r="CU73" s="254"/>
      <c r="CV73" s="254"/>
      <c r="CW73" s="254"/>
      <c r="CX73" s="254"/>
      <c r="CY73" s="254"/>
      <c r="CZ73" s="254"/>
      <c r="DA73" s="254"/>
      <c r="DB73" s="254"/>
      <c r="DC73" s="254"/>
      <c r="DD73" s="254"/>
      <c r="DE73" s="254"/>
      <c r="DF73" s="254"/>
    </row>
    <row r="74" spans="1:110" s="259" customFormat="1" x14ac:dyDescent="0.25">
      <c r="A74" s="260"/>
      <c r="B74" s="261"/>
      <c r="C74" s="254"/>
      <c r="D74" s="258"/>
      <c r="E74" s="258"/>
      <c r="F74" s="253"/>
      <c r="G74" s="254"/>
      <c r="H74" s="254"/>
      <c r="I74" s="254"/>
      <c r="J74" s="256"/>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c r="AP74" s="254"/>
      <c r="AQ74" s="254"/>
      <c r="AR74" s="254"/>
      <c r="AS74" s="254"/>
      <c r="AT74" s="254"/>
      <c r="AU74" s="254"/>
      <c r="AV74" s="254"/>
      <c r="AW74" s="254"/>
      <c r="AX74" s="254"/>
      <c r="AY74" s="254"/>
      <c r="AZ74" s="254"/>
      <c r="BA74" s="254"/>
      <c r="BB74" s="254"/>
      <c r="BC74" s="254"/>
      <c r="BD74" s="254"/>
      <c r="BE74" s="254"/>
      <c r="BF74" s="254"/>
      <c r="BG74" s="254"/>
      <c r="BH74" s="254"/>
      <c r="BI74" s="254"/>
      <c r="BJ74" s="254"/>
      <c r="BK74" s="254"/>
      <c r="BL74" s="254"/>
      <c r="BM74" s="254"/>
      <c r="BN74" s="254"/>
      <c r="BO74" s="254"/>
      <c r="BP74" s="254"/>
      <c r="BQ74" s="254"/>
      <c r="BR74" s="254"/>
      <c r="BS74" s="254"/>
      <c r="BT74" s="254"/>
      <c r="BU74" s="254"/>
      <c r="BV74" s="254"/>
      <c r="BW74" s="254"/>
      <c r="BX74" s="254"/>
      <c r="BY74" s="254"/>
      <c r="BZ74" s="254"/>
      <c r="CA74" s="254"/>
      <c r="CB74" s="254"/>
      <c r="CC74" s="254"/>
      <c r="CD74" s="254"/>
      <c r="CE74" s="254"/>
      <c r="CF74" s="254"/>
      <c r="CG74" s="254"/>
      <c r="CH74" s="254"/>
      <c r="CI74" s="254"/>
      <c r="CJ74" s="254"/>
      <c r="CK74" s="254"/>
      <c r="CL74" s="254"/>
      <c r="CM74" s="254"/>
      <c r="CN74" s="254"/>
      <c r="CO74" s="254"/>
      <c r="CP74" s="254"/>
      <c r="CQ74" s="254"/>
      <c r="CR74" s="254"/>
      <c r="CS74" s="254"/>
      <c r="CT74" s="254"/>
      <c r="CU74" s="254"/>
      <c r="CV74" s="254"/>
      <c r="CW74" s="254"/>
      <c r="CX74" s="254"/>
      <c r="CY74" s="254"/>
      <c r="CZ74" s="254"/>
      <c r="DA74" s="254"/>
      <c r="DB74" s="254"/>
      <c r="DC74" s="254"/>
      <c r="DD74" s="254"/>
      <c r="DE74" s="254"/>
      <c r="DF74" s="254"/>
    </row>
    <row r="75" spans="1:110" s="259" customFormat="1" x14ac:dyDescent="0.25">
      <c r="A75" s="260"/>
      <c r="B75" s="261"/>
      <c r="C75" s="254"/>
      <c r="D75" s="258"/>
      <c r="E75" s="258"/>
      <c r="F75" s="253"/>
      <c r="G75" s="254"/>
      <c r="H75" s="254"/>
      <c r="I75" s="254"/>
      <c r="J75" s="256"/>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c r="AP75" s="254"/>
      <c r="AQ75" s="254"/>
      <c r="AR75" s="254"/>
      <c r="AS75" s="254"/>
      <c r="AT75" s="254"/>
      <c r="AU75" s="254"/>
      <c r="AV75" s="254"/>
      <c r="AW75" s="254"/>
      <c r="AX75" s="254"/>
      <c r="AY75" s="254"/>
      <c r="AZ75" s="254"/>
      <c r="BA75" s="254"/>
      <c r="BB75" s="254"/>
      <c r="BC75" s="254"/>
      <c r="BD75" s="254"/>
      <c r="BE75" s="254"/>
      <c r="BF75" s="254"/>
      <c r="BG75" s="254"/>
      <c r="BH75" s="254"/>
      <c r="BI75" s="254"/>
      <c r="BJ75" s="254"/>
      <c r="BK75" s="254"/>
      <c r="BL75" s="254"/>
      <c r="BM75" s="254"/>
      <c r="BN75" s="254"/>
      <c r="BO75" s="254"/>
      <c r="BP75" s="254"/>
      <c r="BQ75" s="254"/>
      <c r="BR75" s="254"/>
      <c r="BS75" s="254"/>
      <c r="BT75" s="254"/>
      <c r="BU75" s="254"/>
      <c r="BV75" s="254"/>
      <c r="BW75" s="254"/>
      <c r="BX75" s="254"/>
      <c r="BY75" s="254"/>
      <c r="BZ75" s="254"/>
      <c r="CA75" s="254"/>
      <c r="CB75" s="254"/>
      <c r="CC75" s="254"/>
      <c r="CD75" s="254"/>
      <c r="CE75" s="254"/>
      <c r="CF75" s="254"/>
      <c r="CG75" s="254"/>
      <c r="CH75" s="254"/>
      <c r="CI75" s="254"/>
      <c r="CJ75" s="254"/>
      <c r="CK75" s="254"/>
      <c r="CL75" s="254"/>
      <c r="CM75" s="254"/>
      <c r="CN75" s="254"/>
      <c r="CO75" s="254"/>
      <c r="CP75" s="254"/>
      <c r="CQ75" s="254"/>
      <c r="CR75" s="254"/>
      <c r="CS75" s="254"/>
      <c r="CT75" s="254"/>
      <c r="CU75" s="254"/>
      <c r="CV75" s="254"/>
      <c r="CW75" s="254"/>
      <c r="CX75" s="254"/>
      <c r="CY75" s="254"/>
      <c r="CZ75" s="254"/>
      <c r="DA75" s="254"/>
      <c r="DB75" s="254"/>
      <c r="DC75" s="254"/>
      <c r="DD75" s="254"/>
      <c r="DE75" s="254"/>
      <c r="DF75" s="254"/>
    </row>
    <row r="76" spans="1:110" s="259" customFormat="1" x14ac:dyDescent="0.25">
      <c r="A76" s="260"/>
      <c r="B76" s="261"/>
      <c r="C76" s="254"/>
      <c r="D76" s="258"/>
      <c r="E76" s="258"/>
      <c r="F76" s="253"/>
      <c r="G76" s="254"/>
      <c r="H76" s="254"/>
      <c r="I76" s="254"/>
      <c r="J76" s="256"/>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c r="AP76" s="254"/>
      <c r="AQ76" s="254"/>
      <c r="AR76" s="254"/>
      <c r="AS76" s="254"/>
      <c r="AT76" s="254"/>
      <c r="AU76" s="254"/>
      <c r="AV76" s="254"/>
      <c r="AW76" s="254"/>
      <c r="AX76" s="254"/>
      <c r="AY76" s="254"/>
      <c r="AZ76" s="254"/>
      <c r="BA76" s="254"/>
      <c r="BB76" s="254"/>
      <c r="BC76" s="254"/>
      <c r="BD76" s="254"/>
      <c r="BE76" s="254"/>
      <c r="BF76" s="254"/>
      <c r="BG76" s="254"/>
      <c r="BH76" s="254"/>
      <c r="BI76" s="254"/>
      <c r="BJ76" s="254"/>
      <c r="BK76" s="254"/>
      <c r="BL76" s="254"/>
      <c r="BM76" s="254"/>
      <c r="BN76" s="254"/>
      <c r="BO76" s="254"/>
      <c r="BP76" s="254"/>
      <c r="BQ76" s="254"/>
      <c r="BR76" s="254"/>
      <c r="BS76" s="254"/>
      <c r="BT76" s="254"/>
      <c r="BU76" s="254"/>
      <c r="BV76" s="254"/>
      <c r="BW76" s="254"/>
      <c r="BX76" s="254"/>
      <c r="BY76" s="254"/>
      <c r="BZ76" s="254"/>
      <c r="CA76" s="254"/>
      <c r="CB76" s="254"/>
      <c r="CC76" s="254"/>
      <c r="CD76" s="254"/>
      <c r="CE76" s="254"/>
      <c r="CF76" s="254"/>
      <c r="CG76" s="254"/>
      <c r="CH76" s="254"/>
      <c r="CI76" s="254"/>
      <c r="CJ76" s="254"/>
      <c r="CK76" s="254"/>
      <c r="CL76" s="254"/>
      <c r="CM76" s="254"/>
      <c r="CN76" s="254"/>
      <c r="CO76" s="254"/>
      <c r="CP76" s="254"/>
      <c r="CQ76" s="254"/>
      <c r="CR76" s="254"/>
      <c r="CS76" s="254"/>
      <c r="CT76" s="254"/>
      <c r="CU76" s="254"/>
      <c r="CV76" s="254"/>
      <c r="CW76" s="254"/>
      <c r="CX76" s="254"/>
      <c r="CY76" s="254"/>
      <c r="CZ76" s="254"/>
      <c r="DA76" s="254"/>
      <c r="DB76" s="254"/>
      <c r="DC76" s="254"/>
      <c r="DD76" s="254"/>
      <c r="DE76" s="254"/>
      <c r="DF76" s="254"/>
    </row>
    <row r="77" spans="1:110" s="259" customFormat="1" x14ac:dyDescent="0.25">
      <c r="A77" s="257"/>
      <c r="B77" s="261"/>
      <c r="C77" s="254"/>
      <c r="D77" s="258"/>
      <c r="E77" s="258"/>
      <c r="F77" s="253"/>
      <c r="G77" s="254"/>
      <c r="H77" s="254"/>
      <c r="I77" s="254"/>
      <c r="J77" s="256"/>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c r="AP77" s="254"/>
      <c r="AQ77" s="254"/>
      <c r="AR77" s="254"/>
      <c r="AS77" s="254"/>
      <c r="AT77" s="254"/>
      <c r="AU77" s="254"/>
      <c r="AV77" s="254"/>
      <c r="AW77" s="254"/>
      <c r="AX77" s="254"/>
      <c r="AY77" s="254"/>
      <c r="AZ77" s="254"/>
      <c r="BA77" s="254"/>
      <c r="BB77" s="254"/>
      <c r="BC77" s="254"/>
      <c r="BD77" s="254"/>
      <c r="BE77" s="254"/>
      <c r="BF77" s="254"/>
      <c r="BG77" s="254"/>
      <c r="BH77" s="254"/>
      <c r="BI77" s="254"/>
      <c r="BJ77" s="254"/>
      <c r="BK77" s="254"/>
      <c r="BL77" s="254"/>
      <c r="BM77" s="254"/>
      <c r="BN77" s="254"/>
      <c r="BO77" s="254"/>
      <c r="BP77" s="254"/>
      <c r="BQ77" s="254"/>
      <c r="BR77" s="254"/>
      <c r="BS77" s="254"/>
      <c r="BT77" s="254"/>
      <c r="BU77" s="254"/>
      <c r="BV77" s="254"/>
      <c r="BW77" s="254"/>
      <c r="BX77" s="254"/>
      <c r="BY77" s="254"/>
      <c r="BZ77" s="254"/>
      <c r="CA77" s="254"/>
      <c r="CB77" s="254"/>
      <c r="CC77" s="254"/>
      <c r="CD77" s="254"/>
      <c r="CE77" s="254"/>
      <c r="CF77" s="254"/>
      <c r="CG77" s="254"/>
      <c r="CH77" s="254"/>
      <c r="CI77" s="254"/>
      <c r="CJ77" s="254"/>
      <c r="CK77" s="254"/>
      <c r="CL77" s="254"/>
      <c r="CM77" s="254"/>
      <c r="CN77" s="254"/>
      <c r="CO77" s="254"/>
      <c r="CP77" s="254"/>
      <c r="CQ77" s="254"/>
      <c r="CR77" s="254"/>
      <c r="CS77" s="254"/>
      <c r="CT77" s="254"/>
      <c r="CU77" s="254"/>
      <c r="CV77" s="254"/>
      <c r="CW77" s="254"/>
      <c r="CX77" s="254"/>
      <c r="CY77" s="254"/>
      <c r="CZ77" s="254"/>
      <c r="DA77" s="254"/>
      <c r="DB77" s="254"/>
      <c r="DC77" s="254"/>
      <c r="DD77" s="254"/>
      <c r="DE77" s="254"/>
      <c r="DF77" s="254"/>
    </row>
    <row r="78" spans="1:110" s="259" customFormat="1" x14ac:dyDescent="0.25">
      <c r="A78" s="260"/>
      <c r="B78" s="261"/>
      <c r="C78" s="254"/>
      <c r="D78" s="258"/>
      <c r="E78" s="258"/>
      <c r="F78" s="253"/>
      <c r="G78" s="254"/>
      <c r="H78" s="254"/>
      <c r="I78" s="254"/>
      <c r="J78" s="256"/>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c r="AP78" s="254"/>
      <c r="AQ78" s="254"/>
      <c r="AR78" s="254"/>
      <c r="AS78" s="254"/>
      <c r="AT78" s="254"/>
      <c r="AU78" s="254"/>
      <c r="AV78" s="254"/>
      <c r="AW78" s="254"/>
      <c r="AX78" s="254"/>
      <c r="AY78" s="254"/>
      <c r="AZ78" s="254"/>
      <c r="BA78" s="254"/>
      <c r="BB78" s="254"/>
      <c r="BC78" s="254"/>
      <c r="BD78" s="254"/>
      <c r="BE78" s="254"/>
      <c r="BF78" s="254"/>
      <c r="BG78" s="254"/>
      <c r="BH78" s="254"/>
      <c r="BI78" s="254"/>
      <c r="BJ78" s="254"/>
      <c r="BK78" s="254"/>
      <c r="BL78" s="254"/>
      <c r="BM78" s="254"/>
      <c r="BN78" s="254"/>
      <c r="BO78" s="254"/>
      <c r="BP78" s="254"/>
      <c r="BQ78" s="254"/>
      <c r="BR78" s="254"/>
      <c r="BS78" s="254"/>
      <c r="BT78" s="254"/>
      <c r="BU78" s="254"/>
      <c r="BV78" s="254"/>
      <c r="BW78" s="254"/>
      <c r="BX78" s="254"/>
      <c r="BY78" s="254"/>
      <c r="BZ78" s="254"/>
      <c r="CA78" s="254"/>
      <c r="CB78" s="254"/>
      <c r="CC78" s="254"/>
      <c r="CD78" s="254"/>
      <c r="CE78" s="254"/>
      <c r="CF78" s="254"/>
      <c r="CG78" s="254"/>
      <c r="CH78" s="254"/>
      <c r="CI78" s="254"/>
      <c r="CJ78" s="254"/>
      <c r="CK78" s="254"/>
      <c r="CL78" s="254"/>
      <c r="CM78" s="254"/>
      <c r="CN78" s="254"/>
      <c r="CO78" s="254"/>
      <c r="CP78" s="254"/>
      <c r="CQ78" s="254"/>
      <c r="CR78" s="254"/>
      <c r="CS78" s="254"/>
      <c r="CT78" s="254"/>
      <c r="CU78" s="254"/>
      <c r="CV78" s="254"/>
      <c r="CW78" s="254"/>
      <c r="CX78" s="254"/>
      <c r="CY78" s="254"/>
      <c r="CZ78" s="254"/>
      <c r="DA78" s="254"/>
      <c r="DB78" s="254"/>
      <c r="DC78" s="254"/>
      <c r="DD78" s="254"/>
      <c r="DE78" s="254"/>
      <c r="DF78" s="254"/>
    </row>
    <row r="79" spans="1:110" s="259" customFormat="1" x14ac:dyDescent="0.25">
      <c r="A79" s="257"/>
      <c r="B79" s="261"/>
      <c r="C79" s="254"/>
      <c r="D79" s="258"/>
      <c r="E79" s="258"/>
      <c r="F79" s="253"/>
      <c r="G79" s="254"/>
      <c r="H79" s="254"/>
      <c r="I79" s="254"/>
      <c r="J79" s="256"/>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c r="AP79" s="254"/>
      <c r="AQ79" s="254"/>
      <c r="AR79" s="254"/>
      <c r="AS79" s="254"/>
      <c r="AT79" s="254"/>
      <c r="AU79" s="254"/>
      <c r="AV79" s="254"/>
      <c r="AW79" s="254"/>
      <c r="AX79" s="254"/>
      <c r="AY79" s="254"/>
      <c r="AZ79" s="254"/>
      <c r="BA79" s="254"/>
      <c r="BB79" s="254"/>
      <c r="BC79" s="254"/>
      <c r="BD79" s="254"/>
      <c r="BE79" s="254"/>
      <c r="BF79" s="254"/>
      <c r="BG79" s="254"/>
      <c r="BH79" s="254"/>
      <c r="BI79" s="254"/>
      <c r="BJ79" s="254"/>
      <c r="BK79" s="254"/>
      <c r="BL79" s="254"/>
      <c r="BM79" s="254"/>
      <c r="BN79" s="254"/>
      <c r="BO79" s="254"/>
      <c r="BP79" s="254"/>
      <c r="BQ79" s="254"/>
      <c r="BR79" s="254"/>
      <c r="BS79" s="254"/>
      <c r="BT79" s="254"/>
      <c r="BU79" s="254"/>
      <c r="BV79" s="254"/>
      <c r="BW79" s="254"/>
      <c r="BX79" s="254"/>
      <c r="BY79" s="254"/>
      <c r="BZ79" s="254"/>
      <c r="CA79" s="254"/>
      <c r="CB79" s="254"/>
      <c r="CC79" s="254"/>
      <c r="CD79" s="254"/>
      <c r="CE79" s="254"/>
      <c r="CF79" s="254"/>
      <c r="CG79" s="254"/>
      <c r="CH79" s="254"/>
      <c r="CI79" s="254"/>
      <c r="CJ79" s="254"/>
      <c r="CK79" s="254"/>
      <c r="CL79" s="254"/>
      <c r="CM79" s="254"/>
      <c r="CN79" s="254"/>
      <c r="CO79" s="254"/>
      <c r="CP79" s="254"/>
      <c r="CQ79" s="254"/>
      <c r="CR79" s="254"/>
      <c r="CS79" s="254"/>
      <c r="CT79" s="254"/>
      <c r="CU79" s="254"/>
      <c r="CV79" s="254"/>
      <c r="CW79" s="254"/>
      <c r="CX79" s="254"/>
      <c r="CY79" s="254"/>
      <c r="CZ79" s="254"/>
      <c r="DA79" s="254"/>
      <c r="DB79" s="254"/>
      <c r="DC79" s="254"/>
      <c r="DD79" s="254"/>
      <c r="DE79" s="254"/>
      <c r="DF79" s="254"/>
    </row>
    <row r="80" spans="1:110" s="259" customFormat="1" x14ac:dyDescent="0.25">
      <c r="A80" s="257"/>
      <c r="B80" s="261"/>
      <c r="C80" s="254"/>
      <c r="D80" s="258"/>
      <c r="E80" s="258"/>
      <c r="F80" s="253"/>
      <c r="G80" s="254"/>
      <c r="H80" s="254"/>
      <c r="I80" s="254"/>
      <c r="J80" s="256"/>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4"/>
      <c r="AP80" s="254"/>
      <c r="AQ80" s="254"/>
      <c r="AR80" s="254"/>
      <c r="AS80" s="254"/>
      <c r="AT80" s="254"/>
      <c r="AU80" s="254"/>
      <c r="AV80" s="254"/>
      <c r="AW80" s="254"/>
      <c r="AX80" s="254"/>
      <c r="AY80" s="254"/>
      <c r="AZ80" s="254"/>
      <c r="BA80" s="254"/>
      <c r="BB80" s="254"/>
      <c r="BC80" s="254"/>
      <c r="BD80" s="254"/>
      <c r="BE80" s="254"/>
      <c r="BF80" s="254"/>
      <c r="BG80" s="254"/>
      <c r="BH80" s="254"/>
      <c r="BI80" s="254"/>
      <c r="BJ80" s="254"/>
      <c r="BK80" s="254"/>
      <c r="BL80" s="254"/>
      <c r="BM80" s="254"/>
      <c r="BN80" s="254"/>
      <c r="BO80" s="254"/>
      <c r="BP80" s="254"/>
      <c r="BQ80" s="254"/>
      <c r="BR80" s="254"/>
      <c r="BS80" s="254"/>
      <c r="BT80" s="254"/>
      <c r="BU80" s="254"/>
      <c r="BV80" s="254"/>
      <c r="BW80" s="254"/>
      <c r="BX80" s="254"/>
      <c r="BY80" s="254"/>
      <c r="BZ80" s="254"/>
      <c r="CA80" s="254"/>
      <c r="CB80" s="254"/>
      <c r="CC80" s="254"/>
      <c r="CD80" s="254"/>
      <c r="CE80" s="254"/>
      <c r="CF80" s="254"/>
      <c r="CG80" s="254"/>
      <c r="CH80" s="254"/>
      <c r="CI80" s="254"/>
      <c r="CJ80" s="254"/>
      <c r="CK80" s="254"/>
      <c r="CL80" s="254"/>
      <c r="CM80" s="254"/>
      <c r="CN80" s="254"/>
      <c r="CO80" s="254"/>
      <c r="CP80" s="254"/>
      <c r="CQ80" s="254"/>
      <c r="CR80" s="254"/>
      <c r="CS80" s="254"/>
      <c r="CT80" s="254"/>
      <c r="CU80" s="254"/>
      <c r="CV80" s="254"/>
      <c r="CW80" s="254"/>
      <c r="CX80" s="254"/>
      <c r="CY80" s="254"/>
      <c r="CZ80" s="254"/>
      <c r="DA80" s="254"/>
      <c r="DB80" s="254"/>
      <c r="DC80" s="254"/>
      <c r="DD80" s="254"/>
      <c r="DE80" s="254"/>
      <c r="DF80" s="254"/>
    </row>
    <row r="81" spans="1:110" s="259" customFormat="1" x14ac:dyDescent="0.25">
      <c r="A81" s="260"/>
      <c r="B81" s="261"/>
      <c r="C81" s="254"/>
      <c r="D81" s="258"/>
      <c r="E81" s="258"/>
      <c r="F81" s="253"/>
      <c r="G81" s="254"/>
      <c r="H81" s="254"/>
      <c r="I81" s="254"/>
      <c r="J81" s="256"/>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c r="AP81" s="254"/>
      <c r="AQ81" s="254"/>
      <c r="AR81" s="254"/>
      <c r="AS81" s="254"/>
      <c r="AT81" s="254"/>
      <c r="AU81" s="254"/>
      <c r="AV81" s="254"/>
      <c r="AW81" s="254"/>
      <c r="AX81" s="254"/>
      <c r="AY81" s="254"/>
      <c r="AZ81" s="254"/>
      <c r="BA81" s="254"/>
      <c r="BB81" s="254"/>
      <c r="BC81" s="254"/>
      <c r="BD81" s="254"/>
      <c r="BE81" s="254"/>
      <c r="BF81" s="254"/>
      <c r="BG81" s="254"/>
      <c r="BH81" s="254"/>
      <c r="BI81" s="254"/>
      <c r="BJ81" s="254"/>
      <c r="BK81" s="254"/>
      <c r="BL81" s="254"/>
      <c r="BM81" s="254"/>
      <c r="BN81" s="254"/>
      <c r="BO81" s="254"/>
      <c r="BP81" s="254"/>
      <c r="BQ81" s="254"/>
      <c r="BR81" s="254"/>
      <c r="BS81" s="254"/>
      <c r="BT81" s="254"/>
      <c r="BU81" s="254"/>
      <c r="BV81" s="254"/>
      <c r="BW81" s="254"/>
      <c r="BX81" s="254"/>
      <c r="BY81" s="254"/>
      <c r="BZ81" s="254"/>
      <c r="CA81" s="254"/>
      <c r="CB81" s="254"/>
      <c r="CC81" s="254"/>
      <c r="CD81" s="254"/>
      <c r="CE81" s="254"/>
      <c r="CF81" s="254"/>
      <c r="CG81" s="254"/>
      <c r="CH81" s="254"/>
      <c r="CI81" s="254"/>
      <c r="CJ81" s="254"/>
      <c r="CK81" s="254"/>
      <c r="CL81" s="254"/>
      <c r="CM81" s="254"/>
      <c r="CN81" s="254"/>
      <c r="CO81" s="254"/>
      <c r="CP81" s="254"/>
      <c r="CQ81" s="254"/>
      <c r="CR81" s="254"/>
      <c r="CS81" s="254"/>
      <c r="CT81" s="254"/>
      <c r="CU81" s="254"/>
      <c r="CV81" s="254"/>
      <c r="CW81" s="254"/>
      <c r="CX81" s="254"/>
      <c r="CY81" s="254"/>
      <c r="CZ81" s="254"/>
      <c r="DA81" s="254"/>
      <c r="DB81" s="254"/>
      <c r="DC81" s="254"/>
      <c r="DD81" s="254"/>
      <c r="DE81" s="254"/>
      <c r="DF81" s="254"/>
    </row>
    <row r="82" spans="1:110" s="259" customFormat="1" x14ac:dyDescent="0.25">
      <c r="A82" s="260"/>
      <c r="B82" s="261"/>
      <c r="C82" s="254"/>
      <c r="D82" s="258"/>
      <c r="E82" s="258"/>
      <c r="F82" s="253"/>
      <c r="G82" s="254"/>
      <c r="H82" s="254"/>
      <c r="I82" s="254"/>
      <c r="J82" s="256"/>
      <c r="K82" s="25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254"/>
      <c r="AP82" s="254"/>
      <c r="AQ82" s="254"/>
      <c r="AR82" s="254"/>
      <c r="AS82" s="254"/>
      <c r="AT82" s="254"/>
      <c r="AU82" s="254"/>
      <c r="AV82" s="254"/>
      <c r="AW82" s="254"/>
      <c r="AX82" s="254"/>
      <c r="AY82" s="254"/>
      <c r="AZ82" s="254"/>
      <c r="BA82" s="254"/>
      <c r="BB82" s="254"/>
      <c r="BC82" s="254"/>
      <c r="BD82" s="254"/>
      <c r="BE82" s="254"/>
      <c r="BF82" s="254"/>
      <c r="BG82" s="254"/>
      <c r="BH82" s="254"/>
      <c r="BI82" s="254"/>
      <c r="BJ82" s="254"/>
      <c r="BK82" s="254"/>
      <c r="BL82" s="254"/>
      <c r="BM82" s="254"/>
      <c r="BN82" s="254"/>
      <c r="BO82" s="254"/>
      <c r="BP82" s="254"/>
      <c r="BQ82" s="254"/>
      <c r="BR82" s="254"/>
      <c r="BS82" s="254"/>
      <c r="BT82" s="254"/>
      <c r="BU82" s="254"/>
      <c r="BV82" s="254"/>
      <c r="BW82" s="254"/>
      <c r="BX82" s="254"/>
      <c r="BY82" s="254"/>
      <c r="BZ82" s="254"/>
      <c r="CA82" s="254"/>
      <c r="CB82" s="254"/>
      <c r="CC82" s="254"/>
      <c r="CD82" s="254"/>
      <c r="CE82" s="254"/>
      <c r="CF82" s="254"/>
      <c r="CG82" s="254"/>
      <c r="CH82" s="254"/>
      <c r="CI82" s="254"/>
      <c r="CJ82" s="254"/>
      <c r="CK82" s="254"/>
      <c r="CL82" s="254"/>
      <c r="CM82" s="254"/>
      <c r="CN82" s="254"/>
      <c r="CO82" s="254"/>
      <c r="CP82" s="254"/>
      <c r="CQ82" s="254"/>
      <c r="CR82" s="254"/>
      <c r="CS82" s="254"/>
      <c r="CT82" s="254"/>
      <c r="CU82" s="254"/>
      <c r="CV82" s="254"/>
      <c r="CW82" s="254"/>
      <c r="CX82" s="254"/>
      <c r="CY82" s="254"/>
      <c r="CZ82" s="254"/>
      <c r="DA82" s="254"/>
      <c r="DB82" s="254"/>
      <c r="DC82" s="254"/>
      <c r="DD82" s="254"/>
      <c r="DE82" s="254"/>
      <c r="DF82" s="254"/>
    </row>
    <row r="83" spans="1:110" s="259" customFormat="1" x14ac:dyDescent="0.25">
      <c r="A83" s="260"/>
      <c r="B83" s="261"/>
      <c r="C83" s="254"/>
      <c r="D83" s="258"/>
      <c r="E83" s="258"/>
      <c r="F83" s="253"/>
      <c r="G83" s="254"/>
      <c r="H83" s="254"/>
      <c r="I83" s="254"/>
      <c r="J83" s="256"/>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254"/>
      <c r="AP83" s="254"/>
      <c r="AQ83" s="254"/>
      <c r="AR83" s="254"/>
      <c r="AS83" s="254"/>
      <c r="AT83" s="254"/>
      <c r="AU83" s="254"/>
      <c r="AV83" s="254"/>
      <c r="AW83" s="254"/>
      <c r="AX83" s="254"/>
      <c r="AY83" s="254"/>
      <c r="AZ83" s="254"/>
      <c r="BA83" s="254"/>
      <c r="BB83" s="254"/>
      <c r="BC83" s="254"/>
      <c r="BD83" s="254"/>
      <c r="BE83" s="254"/>
      <c r="BF83" s="254"/>
      <c r="BG83" s="254"/>
      <c r="BH83" s="254"/>
      <c r="BI83" s="254"/>
      <c r="BJ83" s="254"/>
      <c r="BK83" s="254"/>
      <c r="BL83" s="254"/>
      <c r="BM83" s="254"/>
      <c r="BN83" s="254"/>
      <c r="BO83" s="254"/>
      <c r="BP83" s="254"/>
      <c r="BQ83" s="254"/>
      <c r="BR83" s="254"/>
      <c r="BS83" s="254"/>
      <c r="BT83" s="254"/>
      <c r="BU83" s="254"/>
      <c r="BV83" s="254"/>
      <c r="BW83" s="254"/>
      <c r="BX83" s="254"/>
      <c r="BY83" s="254"/>
      <c r="BZ83" s="254"/>
      <c r="CA83" s="254"/>
      <c r="CB83" s="254"/>
      <c r="CC83" s="254"/>
      <c r="CD83" s="254"/>
      <c r="CE83" s="254"/>
      <c r="CF83" s="254"/>
      <c r="CG83" s="254"/>
      <c r="CH83" s="254"/>
      <c r="CI83" s="254"/>
      <c r="CJ83" s="254"/>
      <c r="CK83" s="254"/>
      <c r="CL83" s="254"/>
      <c r="CM83" s="254"/>
      <c r="CN83" s="254"/>
      <c r="CO83" s="254"/>
      <c r="CP83" s="254"/>
      <c r="CQ83" s="254"/>
      <c r="CR83" s="254"/>
      <c r="CS83" s="254"/>
      <c r="CT83" s="254"/>
      <c r="CU83" s="254"/>
      <c r="CV83" s="254"/>
      <c r="CW83" s="254"/>
      <c r="CX83" s="254"/>
      <c r="CY83" s="254"/>
      <c r="CZ83" s="254"/>
      <c r="DA83" s="254"/>
      <c r="DB83" s="254"/>
      <c r="DC83" s="254"/>
      <c r="DD83" s="254"/>
      <c r="DE83" s="254"/>
      <c r="DF83" s="254"/>
    </row>
    <row r="84" spans="1:110" s="259" customFormat="1" x14ac:dyDescent="0.25">
      <c r="A84" s="260"/>
      <c r="B84" s="261"/>
      <c r="C84" s="254"/>
      <c r="D84" s="258"/>
      <c r="E84" s="258"/>
      <c r="F84" s="253"/>
      <c r="G84" s="254"/>
      <c r="H84" s="254"/>
      <c r="I84" s="254"/>
      <c r="J84" s="256"/>
      <c r="K84" s="25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254"/>
      <c r="AP84" s="254"/>
      <c r="AQ84" s="254"/>
      <c r="AR84" s="254"/>
      <c r="AS84" s="254"/>
      <c r="AT84" s="254"/>
      <c r="AU84" s="254"/>
      <c r="AV84" s="254"/>
      <c r="AW84" s="254"/>
      <c r="AX84" s="254"/>
      <c r="AY84" s="254"/>
      <c r="AZ84" s="254"/>
      <c r="BA84" s="254"/>
      <c r="BB84" s="254"/>
      <c r="BC84" s="254"/>
      <c r="BD84" s="254"/>
      <c r="BE84" s="254"/>
      <c r="BF84" s="254"/>
      <c r="BG84" s="254"/>
      <c r="BH84" s="254"/>
      <c r="BI84" s="254"/>
      <c r="BJ84" s="254"/>
      <c r="BK84" s="254"/>
      <c r="BL84" s="254"/>
      <c r="BM84" s="254"/>
      <c r="BN84" s="254"/>
      <c r="BO84" s="254"/>
      <c r="BP84" s="254"/>
      <c r="BQ84" s="254"/>
      <c r="BR84" s="254"/>
      <c r="BS84" s="254"/>
      <c r="BT84" s="254"/>
      <c r="BU84" s="254"/>
      <c r="BV84" s="254"/>
      <c r="BW84" s="254"/>
      <c r="BX84" s="254"/>
      <c r="BY84" s="254"/>
      <c r="BZ84" s="254"/>
      <c r="CA84" s="254"/>
      <c r="CB84" s="254"/>
      <c r="CC84" s="254"/>
      <c r="CD84" s="254"/>
      <c r="CE84" s="254"/>
      <c r="CF84" s="254"/>
      <c r="CG84" s="254"/>
      <c r="CH84" s="254"/>
      <c r="CI84" s="254"/>
      <c r="CJ84" s="254"/>
      <c r="CK84" s="254"/>
      <c r="CL84" s="254"/>
      <c r="CM84" s="254"/>
      <c r="CN84" s="254"/>
      <c r="CO84" s="254"/>
      <c r="CP84" s="254"/>
      <c r="CQ84" s="254"/>
      <c r="CR84" s="254"/>
      <c r="CS84" s="254"/>
      <c r="CT84" s="254"/>
      <c r="CU84" s="254"/>
      <c r="CV84" s="254"/>
      <c r="CW84" s="254"/>
      <c r="CX84" s="254"/>
      <c r="CY84" s="254"/>
      <c r="CZ84" s="254"/>
      <c r="DA84" s="254"/>
      <c r="DB84" s="254"/>
      <c r="DC84" s="254"/>
      <c r="DD84" s="254"/>
      <c r="DE84" s="254"/>
      <c r="DF84" s="254"/>
    </row>
    <row r="85" spans="1:110" s="259" customFormat="1" x14ac:dyDescent="0.25">
      <c r="A85" s="260"/>
      <c r="B85" s="261"/>
      <c r="C85" s="254"/>
      <c r="D85" s="258"/>
      <c r="E85" s="258"/>
      <c r="F85" s="253"/>
      <c r="G85" s="254"/>
      <c r="H85" s="254"/>
      <c r="I85" s="254"/>
      <c r="J85" s="256"/>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c r="AP85" s="254"/>
      <c r="AQ85" s="254"/>
      <c r="AR85" s="254"/>
      <c r="AS85" s="254"/>
      <c r="AT85" s="254"/>
      <c r="AU85" s="254"/>
      <c r="AV85" s="254"/>
      <c r="AW85" s="254"/>
      <c r="AX85" s="254"/>
      <c r="AY85" s="254"/>
      <c r="AZ85" s="254"/>
      <c r="BA85" s="254"/>
      <c r="BB85" s="254"/>
      <c r="BC85" s="254"/>
      <c r="BD85" s="254"/>
      <c r="BE85" s="254"/>
      <c r="BF85" s="254"/>
      <c r="BG85" s="254"/>
      <c r="BH85" s="254"/>
      <c r="BI85" s="254"/>
      <c r="BJ85" s="254"/>
      <c r="BK85" s="254"/>
      <c r="BL85" s="254"/>
      <c r="BM85" s="254"/>
      <c r="BN85" s="254"/>
      <c r="BO85" s="254"/>
      <c r="BP85" s="254"/>
      <c r="BQ85" s="254"/>
      <c r="BR85" s="254"/>
      <c r="BS85" s="254"/>
      <c r="BT85" s="254"/>
      <c r="BU85" s="254"/>
      <c r="BV85" s="254"/>
      <c r="BW85" s="254"/>
      <c r="BX85" s="254"/>
      <c r="BY85" s="254"/>
      <c r="BZ85" s="254"/>
      <c r="CA85" s="254"/>
      <c r="CB85" s="254"/>
      <c r="CC85" s="254"/>
      <c r="CD85" s="254"/>
      <c r="CE85" s="254"/>
      <c r="CF85" s="254"/>
      <c r="CG85" s="254"/>
      <c r="CH85" s="254"/>
      <c r="CI85" s="254"/>
      <c r="CJ85" s="254"/>
      <c r="CK85" s="254"/>
      <c r="CL85" s="254"/>
      <c r="CM85" s="254"/>
      <c r="CN85" s="254"/>
      <c r="CO85" s="254"/>
      <c r="CP85" s="254"/>
      <c r="CQ85" s="254"/>
      <c r="CR85" s="254"/>
      <c r="CS85" s="254"/>
      <c r="CT85" s="254"/>
      <c r="CU85" s="254"/>
      <c r="CV85" s="254"/>
      <c r="CW85" s="254"/>
      <c r="CX85" s="254"/>
      <c r="CY85" s="254"/>
      <c r="CZ85" s="254"/>
      <c r="DA85" s="254"/>
      <c r="DB85" s="254"/>
      <c r="DC85" s="254"/>
      <c r="DD85" s="254"/>
      <c r="DE85" s="254"/>
      <c r="DF85" s="254"/>
    </row>
    <row r="86" spans="1:110" s="259" customFormat="1" x14ac:dyDescent="0.25">
      <c r="A86" s="260"/>
      <c r="B86" s="261"/>
      <c r="C86" s="254"/>
      <c r="D86" s="258"/>
      <c r="E86" s="258"/>
      <c r="F86" s="253"/>
      <c r="G86" s="254"/>
      <c r="H86" s="254"/>
      <c r="I86" s="254"/>
      <c r="J86" s="256"/>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c r="AP86" s="254"/>
      <c r="AQ86" s="254"/>
      <c r="AR86" s="254"/>
      <c r="AS86" s="254"/>
      <c r="AT86" s="254"/>
      <c r="AU86" s="254"/>
      <c r="AV86" s="254"/>
      <c r="AW86" s="254"/>
      <c r="AX86" s="254"/>
      <c r="AY86" s="254"/>
      <c r="AZ86" s="254"/>
      <c r="BA86" s="254"/>
      <c r="BB86" s="254"/>
      <c r="BC86" s="254"/>
      <c r="BD86" s="254"/>
      <c r="BE86" s="254"/>
      <c r="BF86" s="254"/>
      <c r="BG86" s="254"/>
      <c r="BH86" s="254"/>
      <c r="BI86" s="254"/>
      <c r="BJ86" s="254"/>
      <c r="BK86" s="254"/>
      <c r="BL86" s="254"/>
      <c r="BM86" s="254"/>
      <c r="BN86" s="254"/>
      <c r="BO86" s="254"/>
      <c r="BP86" s="254"/>
      <c r="BQ86" s="254"/>
      <c r="BR86" s="254"/>
      <c r="BS86" s="254"/>
      <c r="BT86" s="254"/>
      <c r="BU86" s="254"/>
      <c r="BV86" s="254"/>
      <c r="BW86" s="254"/>
      <c r="BX86" s="254"/>
      <c r="BY86" s="254"/>
      <c r="BZ86" s="254"/>
      <c r="CA86" s="254"/>
      <c r="CB86" s="254"/>
      <c r="CC86" s="254"/>
      <c r="CD86" s="254"/>
      <c r="CE86" s="254"/>
      <c r="CF86" s="254"/>
      <c r="CG86" s="254"/>
      <c r="CH86" s="254"/>
      <c r="CI86" s="254"/>
      <c r="CJ86" s="254"/>
      <c r="CK86" s="254"/>
      <c r="CL86" s="254"/>
      <c r="CM86" s="254"/>
      <c r="CN86" s="254"/>
      <c r="CO86" s="254"/>
      <c r="CP86" s="254"/>
      <c r="CQ86" s="254"/>
      <c r="CR86" s="254"/>
      <c r="CS86" s="254"/>
      <c r="CT86" s="254"/>
      <c r="CU86" s="254"/>
      <c r="CV86" s="254"/>
      <c r="CW86" s="254"/>
      <c r="CX86" s="254"/>
      <c r="CY86" s="254"/>
      <c r="CZ86" s="254"/>
      <c r="DA86" s="254"/>
      <c r="DB86" s="254"/>
      <c r="DC86" s="254"/>
      <c r="DD86" s="254"/>
      <c r="DE86" s="254"/>
      <c r="DF86" s="254"/>
    </row>
    <row r="87" spans="1:110" s="259" customFormat="1" x14ac:dyDescent="0.25">
      <c r="A87" s="260"/>
      <c r="B87" s="261"/>
      <c r="C87" s="254"/>
      <c r="D87" s="258"/>
      <c r="E87" s="258"/>
      <c r="F87" s="253"/>
      <c r="G87" s="254"/>
      <c r="H87" s="254"/>
      <c r="I87" s="254"/>
      <c r="J87" s="256"/>
      <c r="K87" s="25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254"/>
      <c r="AP87" s="254"/>
      <c r="AQ87" s="254"/>
      <c r="AR87" s="254"/>
      <c r="AS87" s="254"/>
      <c r="AT87" s="254"/>
      <c r="AU87" s="254"/>
      <c r="AV87" s="254"/>
      <c r="AW87" s="254"/>
      <c r="AX87" s="254"/>
      <c r="AY87" s="254"/>
      <c r="AZ87" s="254"/>
      <c r="BA87" s="254"/>
      <c r="BB87" s="254"/>
      <c r="BC87" s="254"/>
      <c r="BD87" s="254"/>
      <c r="BE87" s="254"/>
      <c r="BF87" s="254"/>
      <c r="BG87" s="254"/>
      <c r="BH87" s="254"/>
      <c r="BI87" s="254"/>
      <c r="BJ87" s="254"/>
      <c r="BK87" s="254"/>
      <c r="BL87" s="254"/>
      <c r="BM87" s="254"/>
      <c r="BN87" s="254"/>
      <c r="BO87" s="254"/>
      <c r="BP87" s="254"/>
      <c r="BQ87" s="254"/>
      <c r="BR87" s="254"/>
      <c r="BS87" s="254"/>
      <c r="BT87" s="254"/>
      <c r="BU87" s="254"/>
      <c r="BV87" s="254"/>
      <c r="BW87" s="254"/>
      <c r="BX87" s="254"/>
      <c r="BY87" s="254"/>
      <c r="BZ87" s="254"/>
      <c r="CA87" s="254"/>
      <c r="CB87" s="254"/>
      <c r="CC87" s="254"/>
      <c r="CD87" s="254"/>
      <c r="CE87" s="254"/>
      <c r="CF87" s="254"/>
      <c r="CG87" s="254"/>
      <c r="CH87" s="254"/>
      <c r="CI87" s="254"/>
      <c r="CJ87" s="254"/>
      <c r="CK87" s="254"/>
      <c r="CL87" s="254"/>
      <c r="CM87" s="254"/>
      <c r="CN87" s="254"/>
      <c r="CO87" s="254"/>
      <c r="CP87" s="254"/>
      <c r="CQ87" s="254"/>
      <c r="CR87" s="254"/>
      <c r="CS87" s="254"/>
      <c r="CT87" s="254"/>
      <c r="CU87" s="254"/>
      <c r="CV87" s="254"/>
      <c r="CW87" s="254"/>
      <c r="CX87" s="254"/>
      <c r="CY87" s="254"/>
      <c r="CZ87" s="254"/>
      <c r="DA87" s="254"/>
      <c r="DB87" s="254"/>
      <c r="DC87" s="254"/>
      <c r="DD87" s="254"/>
      <c r="DE87" s="254"/>
      <c r="DF87" s="254"/>
    </row>
    <row r="88" spans="1:110" s="259" customFormat="1" x14ac:dyDescent="0.25">
      <c r="A88" s="260"/>
      <c r="B88" s="261"/>
      <c r="C88" s="254"/>
      <c r="D88" s="258"/>
      <c r="E88" s="258"/>
      <c r="F88" s="253"/>
      <c r="G88" s="254"/>
      <c r="H88" s="254"/>
      <c r="I88" s="254"/>
      <c r="J88" s="256"/>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254"/>
      <c r="AP88" s="254"/>
      <c r="AQ88" s="254"/>
      <c r="AR88" s="254"/>
      <c r="AS88" s="254"/>
      <c r="AT88" s="254"/>
      <c r="AU88" s="254"/>
      <c r="AV88" s="254"/>
      <c r="AW88" s="254"/>
      <c r="AX88" s="254"/>
      <c r="AY88" s="254"/>
      <c r="AZ88" s="254"/>
      <c r="BA88" s="254"/>
      <c r="BB88" s="254"/>
      <c r="BC88" s="254"/>
      <c r="BD88" s="254"/>
      <c r="BE88" s="254"/>
      <c r="BF88" s="254"/>
      <c r="BG88" s="254"/>
      <c r="BH88" s="254"/>
      <c r="BI88" s="254"/>
      <c r="BJ88" s="254"/>
      <c r="BK88" s="254"/>
      <c r="BL88" s="254"/>
      <c r="BM88" s="254"/>
      <c r="BN88" s="254"/>
      <c r="BO88" s="254"/>
      <c r="BP88" s="254"/>
      <c r="BQ88" s="254"/>
      <c r="BR88" s="254"/>
      <c r="BS88" s="254"/>
      <c r="BT88" s="254"/>
      <c r="BU88" s="254"/>
      <c r="BV88" s="254"/>
      <c r="BW88" s="254"/>
      <c r="BX88" s="254"/>
      <c r="BY88" s="254"/>
      <c r="BZ88" s="254"/>
      <c r="CA88" s="254"/>
      <c r="CB88" s="254"/>
      <c r="CC88" s="254"/>
      <c r="CD88" s="254"/>
      <c r="CE88" s="254"/>
      <c r="CF88" s="254"/>
      <c r="CG88" s="254"/>
      <c r="CH88" s="254"/>
      <c r="CI88" s="254"/>
      <c r="CJ88" s="254"/>
      <c r="CK88" s="254"/>
      <c r="CL88" s="254"/>
      <c r="CM88" s="254"/>
      <c r="CN88" s="254"/>
      <c r="CO88" s="254"/>
      <c r="CP88" s="254"/>
      <c r="CQ88" s="254"/>
      <c r="CR88" s="254"/>
      <c r="CS88" s="254"/>
      <c r="CT88" s="254"/>
      <c r="CU88" s="254"/>
      <c r="CV88" s="254"/>
      <c r="CW88" s="254"/>
      <c r="CX88" s="254"/>
      <c r="CY88" s="254"/>
      <c r="CZ88" s="254"/>
      <c r="DA88" s="254"/>
      <c r="DB88" s="254"/>
      <c r="DC88" s="254"/>
      <c r="DD88" s="254"/>
      <c r="DE88" s="254"/>
      <c r="DF88" s="254"/>
    </row>
    <row r="89" spans="1:110" s="259" customFormat="1" x14ac:dyDescent="0.25">
      <c r="A89" s="260"/>
      <c r="B89" s="261"/>
      <c r="C89" s="254"/>
      <c r="D89" s="258"/>
      <c r="E89" s="258"/>
      <c r="F89" s="253"/>
      <c r="G89" s="254"/>
      <c r="H89" s="254"/>
      <c r="I89" s="254"/>
      <c r="J89" s="256"/>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c r="AP89" s="254"/>
      <c r="AQ89" s="254"/>
      <c r="AR89" s="254"/>
      <c r="AS89" s="254"/>
      <c r="AT89" s="254"/>
      <c r="AU89" s="254"/>
      <c r="AV89" s="254"/>
      <c r="AW89" s="254"/>
      <c r="AX89" s="254"/>
      <c r="AY89" s="254"/>
      <c r="AZ89" s="254"/>
      <c r="BA89" s="254"/>
      <c r="BB89" s="254"/>
      <c r="BC89" s="254"/>
      <c r="BD89" s="254"/>
      <c r="BE89" s="254"/>
      <c r="BF89" s="254"/>
      <c r="BG89" s="254"/>
      <c r="BH89" s="254"/>
      <c r="BI89" s="254"/>
      <c r="BJ89" s="254"/>
      <c r="BK89" s="254"/>
      <c r="BL89" s="254"/>
      <c r="BM89" s="254"/>
      <c r="BN89" s="254"/>
      <c r="BO89" s="254"/>
      <c r="BP89" s="254"/>
      <c r="BQ89" s="254"/>
      <c r="BR89" s="254"/>
      <c r="BS89" s="254"/>
      <c r="BT89" s="254"/>
      <c r="BU89" s="254"/>
      <c r="BV89" s="254"/>
      <c r="BW89" s="254"/>
      <c r="BX89" s="254"/>
      <c r="BY89" s="254"/>
      <c r="BZ89" s="254"/>
      <c r="CA89" s="254"/>
      <c r="CB89" s="254"/>
      <c r="CC89" s="254"/>
      <c r="CD89" s="254"/>
      <c r="CE89" s="254"/>
      <c r="CF89" s="254"/>
      <c r="CG89" s="254"/>
      <c r="CH89" s="254"/>
      <c r="CI89" s="254"/>
      <c r="CJ89" s="254"/>
      <c r="CK89" s="254"/>
      <c r="CL89" s="254"/>
      <c r="CM89" s="254"/>
      <c r="CN89" s="254"/>
      <c r="CO89" s="254"/>
      <c r="CP89" s="254"/>
      <c r="CQ89" s="254"/>
      <c r="CR89" s="254"/>
      <c r="CS89" s="254"/>
      <c r="CT89" s="254"/>
      <c r="CU89" s="254"/>
      <c r="CV89" s="254"/>
      <c r="CW89" s="254"/>
      <c r="CX89" s="254"/>
      <c r="CY89" s="254"/>
      <c r="CZ89" s="254"/>
      <c r="DA89" s="254"/>
      <c r="DB89" s="254"/>
      <c r="DC89" s="254"/>
      <c r="DD89" s="254"/>
      <c r="DE89" s="254"/>
      <c r="DF89" s="254"/>
    </row>
    <row r="90" spans="1:110" s="259" customFormat="1" x14ac:dyDescent="0.25">
      <c r="A90" s="260"/>
      <c r="B90" s="261"/>
      <c r="C90" s="254"/>
      <c r="D90" s="258"/>
      <c r="E90" s="258"/>
      <c r="F90" s="253"/>
      <c r="G90" s="254"/>
      <c r="H90" s="254"/>
      <c r="I90" s="254"/>
      <c r="J90" s="256"/>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c r="AP90" s="254"/>
      <c r="AQ90" s="254"/>
      <c r="AR90" s="254"/>
      <c r="AS90" s="254"/>
      <c r="AT90" s="254"/>
      <c r="AU90" s="254"/>
      <c r="AV90" s="254"/>
      <c r="AW90" s="254"/>
      <c r="AX90" s="254"/>
      <c r="AY90" s="254"/>
      <c r="AZ90" s="254"/>
      <c r="BA90" s="254"/>
      <c r="BB90" s="254"/>
      <c r="BC90" s="254"/>
      <c r="BD90" s="254"/>
      <c r="BE90" s="254"/>
      <c r="BF90" s="254"/>
      <c r="BG90" s="254"/>
      <c r="BH90" s="254"/>
      <c r="BI90" s="254"/>
      <c r="BJ90" s="254"/>
      <c r="BK90" s="254"/>
      <c r="BL90" s="254"/>
      <c r="BM90" s="254"/>
      <c r="BN90" s="254"/>
      <c r="BO90" s="254"/>
      <c r="BP90" s="254"/>
      <c r="BQ90" s="254"/>
      <c r="BR90" s="254"/>
      <c r="BS90" s="254"/>
      <c r="BT90" s="254"/>
      <c r="BU90" s="254"/>
      <c r="BV90" s="254"/>
      <c r="BW90" s="254"/>
      <c r="BX90" s="254"/>
      <c r="BY90" s="254"/>
      <c r="BZ90" s="254"/>
      <c r="CA90" s="254"/>
      <c r="CB90" s="254"/>
      <c r="CC90" s="254"/>
      <c r="CD90" s="254"/>
      <c r="CE90" s="254"/>
      <c r="CF90" s="254"/>
      <c r="CG90" s="254"/>
      <c r="CH90" s="254"/>
      <c r="CI90" s="254"/>
      <c r="CJ90" s="254"/>
      <c r="CK90" s="254"/>
      <c r="CL90" s="254"/>
      <c r="CM90" s="254"/>
      <c r="CN90" s="254"/>
      <c r="CO90" s="254"/>
      <c r="CP90" s="254"/>
      <c r="CQ90" s="254"/>
      <c r="CR90" s="254"/>
      <c r="CS90" s="254"/>
      <c r="CT90" s="254"/>
      <c r="CU90" s="254"/>
      <c r="CV90" s="254"/>
      <c r="CW90" s="254"/>
      <c r="CX90" s="254"/>
      <c r="CY90" s="254"/>
      <c r="CZ90" s="254"/>
      <c r="DA90" s="254"/>
      <c r="DB90" s="254"/>
      <c r="DC90" s="254"/>
      <c r="DD90" s="254"/>
      <c r="DE90" s="254"/>
      <c r="DF90" s="254"/>
    </row>
    <row r="91" spans="1:110" s="259" customFormat="1" x14ac:dyDescent="0.25">
      <c r="A91" s="260"/>
      <c r="B91" s="261"/>
      <c r="C91" s="254"/>
      <c r="D91" s="258"/>
      <c r="E91" s="258"/>
      <c r="F91" s="253"/>
      <c r="G91" s="254"/>
      <c r="H91" s="254"/>
      <c r="I91" s="254"/>
      <c r="J91" s="256"/>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c r="AP91" s="254"/>
      <c r="AQ91" s="254"/>
      <c r="AR91" s="254"/>
      <c r="AS91" s="254"/>
      <c r="AT91" s="254"/>
      <c r="AU91" s="254"/>
      <c r="AV91" s="254"/>
      <c r="AW91" s="254"/>
      <c r="AX91" s="254"/>
      <c r="AY91" s="254"/>
      <c r="AZ91" s="254"/>
      <c r="BA91" s="254"/>
      <c r="BB91" s="254"/>
      <c r="BC91" s="254"/>
      <c r="BD91" s="254"/>
      <c r="BE91" s="254"/>
      <c r="BF91" s="254"/>
      <c r="BG91" s="254"/>
      <c r="BH91" s="254"/>
      <c r="BI91" s="254"/>
      <c r="BJ91" s="254"/>
      <c r="BK91" s="254"/>
      <c r="BL91" s="254"/>
      <c r="BM91" s="254"/>
      <c r="BN91" s="254"/>
      <c r="BO91" s="254"/>
      <c r="BP91" s="254"/>
      <c r="BQ91" s="254"/>
      <c r="BR91" s="254"/>
      <c r="BS91" s="254"/>
      <c r="BT91" s="254"/>
      <c r="BU91" s="254"/>
      <c r="BV91" s="254"/>
      <c r="BW91" s="254"/>
      <c r="BX91" s="254"/>
      <c r="BY91" s="254"/>
      <c r="BZ91" s="254"/>
      <c r="CA91" s="254"/>
      <c r="CB91" s="254"/>
      <c r="CC91" s="254"/>
      <c r="CD91" s="254"/>
      <c r="CE91" s="254"/>
      <c r="CF91" s="254"/>
      <c r="CG91" s="254"/>
      <c r="CH91" s="254"/>
      <c r="CI91" s="254"/>
      <c r="CJ91" s="254"/>
      <c r="CK91" s="254"/>
      <c r="CL91" s="254"/>
      <c r="CM91" s="254"/>
      <c r="CN91" s="254"/>
      <c r="CO91" s="254"/>
      <c r="CP91" s="254"/>
      <c r="CQ91" s="254"/>
      <c r="CR91" s="254"/>
      <c r="CS91" s="254"/>
      <c r="CT91" s="254"/>
      <c r="CU91" s="254"/>
      <c r="CV91" s="254"/>
      <c r="CW91" s="254"/>
      <c r="CX91" s="254"/>
      <c r="CY91" s="254"/>
      <c r="CZ91" s="254"/>
      <c r="DA91" s="254"/>
      <c r="DB91" s="254"/>
      <c r="DC91" s="254"/>
      <c r="DD91" s="254"/>
      <c r="DE91" s="254"/>
      <c r="DF91" s="254"/>
    </row>
    <row r="92" spans="1:110" s="259" customFormat="1" x14ac:dyDescent="0.25">
      <c r="A92" s="260"/>
      <c r="B92" s="261"/>
      <c r="C92" s="254"/>
      <c r="D92" s="258"/>
      <c r="E92" s="258"/>
      <c r="F92" s="253"/>
      <c r="G92" s="254"/>
      <c r="H92" s="254"/>
      <c r="I92" s="254"/>
      <c r="J92" s="256"/>
      <c r="K92" s="25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4"/>
      <c r="AP92" s="254"/>
      <c r="AQ92" s="254"/>
      <c r="AR92" s="254"/>
      <c r="AS92" s="254"/>
      <c r="AT92" s="254"/>
      <c r="AU92" s="254"/>
      <c r="AV92" s="254"/>
      <c r="AW92" s="254"/>
      <c r="AX92" s="254"/>
      <c r="AY92" s="254"/>
      <c r="AZ92" s="254"/>
      <c r="BA92" s="254"/>
      <c r="BB92" s="254"/>
      <c r="BC92" s="254"/>
      <c r="BD92" s="254"/>
      <c r="BE92" s="254"/>
      <c r="BF92" s="254"/>
      <c r="BG92" s="254"/>
      <c r="BH92" s="254"/>
      <c r="BI92" s="254"/>
      <c r="BJ92" s="254"/>
      <c r="BK92" s="254"/>
      <c r="BL92" s="254"/>
      <c r="BM92" s="254"/>
      <c r="BN92" s="254"/>
      <c r="BO92" s="254"/>
      <c r="BP92" s="254"/>
      <c r="BQ92" s="254"/>
      <c r="BR92" s="254"/>
      <c r="BS92" s="254"/>
      <c r="BT92" s="254"/>
      <c r="BU92" s="254"/>
      <c r="BV92" s="254"/>
      <c r="BW92" s="254"/>
      <c r="BX92" s="254"/>
      <c r="BY92" s="254"/>
      <c r="BZ92" s="254"/>
      <c r="CA92" s="254"/>
      <c r="CB92" s="254"/>
      <c r="CC92" s="254"/>
      <c r="CD92" s="254"/>
      <c r="CE92" s="254"/>
      <c r="CF92" s="254"/>
      <c r="CG92" s="254"/>
      <c r="CH92" s="254"/>
      <c r="CI92" s="254"/>
      <c r="CJ92" s="254"/>
      <c r="CK92" s="254"/>
      <c r="CL92" s="254"/>
      <c r="CM92" s="254"/>
      <c r="CN92" s="254"/>
      <c r="CO92" s="254"/>
      <c r="CP92" s="254"/>
      <c r="CQ92" s="254"/>
      <c r="CR92" s="254"/>
      <c r="CS92" s="254"/>
      <c r="CT92" s="254"/>
      <c r="CU92" s="254"/>
      <c r="CV92" s="254"/>
      <c r="CW92" s="254"/>
      <c r="CX92" s="254"/>
      <c r="CY92" s="254"/>
      <c r="CZ92" s="254"/>
      <c r="DA92" s="254"/>
      <c r="DB92" s="254"/>
      <c r="DC92" s="254"/>
      <c r="DD92" s="254"/>
      <c r="DE92" s="254"/>
      <c r="DF92" s="254"/>
    </row>
    <row r="93" spans="1:110" s="259" customFormat="1" x14ac:dyDescent="0.25">
      <c r="A93" s="260"/>
      <c r="B93" s="261"/>
      <c r="C93" s="254"/>
      <c r="D93" s="258"/>
      <c r="E93" s="258"/>
      <c r="F93" s="253"/>
      <c r="G93" s="254"/>
      <c r="H93" s="254"/>
      <c r="I93" s="254"/>
      <c r="J93" s="256"/>
      <c r="K93" s="25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254"/>
      <c r="AP93" s="254"/>
      <c r="AQ93" s="254"/>
      <c r="AR93" s="254"/>
      <c r="AS93" s="254"/>
      <c r="AT93" s="254"/>
      <c r="AU93" s="254"/>
      <c r="AV93" s="254"/>
      <c r="AW93" s="254"/>
      <c r="AX93" s="254"/>
      <c r="AY93" s="254"/>
      <c r="AZ93" s="254"/>
      <c r="BA93" s="254"/>
      <c r="BB93" s="254"/>
      <c r="BC93" s="254"/>
      <c r="BD93" s="254"/>
      <c r="BE93" s="254"/>
      <c r="BF93" s="254"/>
      <c r="BG93" s="254"/>
      <c r="BH93" s="254"/>
      <c r="BI93" s="254"/>
      <c r="BJ93" s="254"/>
      <c r="BK93" s="254"/>
      <c r="BL93" s="254"/>
      <c r="BM93" s="254"/>
      <c r="BN93" s="254"/>
      <c r="BO93" s="254"/>
      <c r="BP93" s="254"/>
      <c r="BQ93" s="254"/>
      <c r="BR93" s="254"/>
      <c r="BS93" s="254"/>
      <c r="BT93" s="254"/>
      <c r="BU93" s="254"/>
      <c r="BV93" s="254"/>
      <c r="BW93" s="254"/>
      <c r="BX93" s="254"/>
      <c r="BY93" s="254"/>
      <c r="BZ93" s="254"/>
      <c r="CA93" s="254"/>
      <c r="CB93" s="254"/>
      <c r="CC93" s="254"/>
      <c r="CD93" s="254"/>
      <c r="CE93" s="254"/>
      <c r="CF93" s="254"/>
      <c r="CG93" s="254"/>
      <c r="CH93" s="254"/>
      <c r="CI93" s="254"/>
      <c r="CJ93" s="254"/>
      <c r="CK93" s="254"/>
      <c r="CL93" s="254"/>
      <c r="CM93" s="254"/>
      <c r="CN93" s="254"/>
      <c r="CO93" s="254"/>
      <c r="CP93" s="254"/>
      <c r="CQ93" s="254"/>
      <c r="CR93" s="254"/>
      <c r="CS93" s="254"/>
      <c r="CT93" s="254"/>
      <c r="CU93" s="254"/>
      <c r="CV93" s="254"/>
      <c r="CW93" s="254"/>
      <c r="CX93" s="254"/>
      <c r="CY93" s="254"/>
      <c r="CZ93" s="254"/>
      <c r="DA93" s="254"/>
      <c r="DB93" s="254"/>
      <c r="DC93" s="254"/>
      <c r="DD93" s="254"/>
      <c r="DE93" s="254"/>
      <c r="DF93" s="254"/>
    </row>
    <row r="94" spans="1:110" s="259" customFormat="1" x14ac:dyDescent="0.25">
      <c r="A94" s="260"/>
      <c r="B94" s="261"/>
      <c r="C94" s="254"/>
      <c r="D94" s="258"/>
      <c r="E94" s="258"/>
      <c r="F94" s="253"/>
      <c r="G94" s="254"/>
      <c r="H94" s="254"/>
      <c r="I94" s="254"/>
      <c r="J94" s="256"/>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54"/>
      <c r="AP94" s="254"/>
      <c r="AQ94" s="254"/>
      <c r="AR94" s="254"/>
      <c r="AS94" s="254"/>
      <c r="AT94" s="254"/>
      <c r="AU94" s="254"/>
      <c r="AV94" s="254"/>
      <c r="AW94" s="254"/>
      <c r="AX94" s="254"/>
      <c r="AY94" s="254"/>
      <c r="AZ94" s="254"/>
      <c r="BA94" s="254"/>
      <c r="BB94" s="254"/>
      <c r="BC94" s="254"/>
      <c r="BD94" s="254"/>
      <c r="BE94" s="254"/>
      <c r="BF94" s="254"/>
      <c r="BG94" s="254"/>
      <c r="BH94" s="254"/>
      <c r="BI94" s="254"/>
      <c r="BJ94" s="254"/>
      <c r="BK94" s="254"/>
      <c r="BL94" s="254"/>
      <c r="BM94" s="254"/>
      <c r="BN94" s="254"/>
      <c r="BO94" s="254"/>
      <c r="BP94" s="254"/>
      <c r="BQ94" s="254"/>
      <c r="BR94" s="254"/>
      <c r="BS94" s="254"/>
      <c r="BT94" s="254"/>
      <c r="BU94" s="254"/>
      <c r="BV94" s="254"/>
      <c r="BW94" s="254"/>
      <c r="BX94" s="254"/>
      <c r="BY94" s="254"/>
      <c r="BZ94" s="254"/>
      <c r="CA94" s="254"/>
      <c r="CB94" s="254"/>
      <c r="CC94" s="254"/>
      <c r="CD94" s="254"/>
      <c r="CE94" s="254"/>
      <c r="CF94" s="254"/>
      <c r="CG94" s="254"/>
      <c r="CH94" s="254"/>
      <c r="CI94" s="254"/>
      <c r="CJ94" s="254"/>
      <c r="CK94" s="254"/>
      <c r="CL94" s="254"/>
      <c r="CM94" s="254"/>
      <c r="CN94" s="254"/>
      <c r="CO94" s="254"/>
      <c r="CP94" s="254"/>
      <c r="CQ94" s="254"/>
      <c r="CR94" s="254"/>
      <c r="CS94" s="254"/>
      <c r="CT94" s="254"/>
      <c r="CU94" s="254"/>
      <c r="CV94" s="254"/>
      <c r="CW94" s="254"/>
      <c r="CX94" s="254"/>
      <c r="CY94" s="254"/>
      <c r="CZ94" s="254"/>
      <c r="DA94" s="254"/>
      <c r="DB94" s="254"/>
      <c r="DC94" s="254"/>
      <c r="DD94" s="254"/>
      <c r="DE94" s="254"/>
      <c r="DF94" s="254"/>
    </row>
    <row r="95" spans="1:110" s="259" customFormat="1" x14ac:dyDescent="0.25">
      <c r="A95" s="260"/>
      <c r="B95" s="261"/>
      <c r="C95" s="254"/>
      <c r="D95" s="258"/>
      <c r="E95" s="258"/>
      <c r="F95" s="253"/>
      <c r="G95" s="254"/>
      <c r="H95" s="254"/>
      <c r="I95" s="254"/>
      <c r="J95" s="256"/>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4"/>
      <c r="AP95" s="254"/>
      <c r="AQ95" s="254"/>
      <c r="AR95" s="254"/>
      <c r="AS95" s="254"/>
      <c r="AT95" s="254"/>
      <c r="AU95" s="254"/>
      <c r="AV95" s="254"/>
      <c r="AW95" s="254"/>
      <c r="AX95" s="254"/>
      <c r="AY95" s="254"/>
      <c r="AZ95" s="254"/>
      <c r="BA95" s="254"/>
      <c r="BB95" s="254"/>
      <c r="BC95" s="254"/>
      <c r="BD95" s="254"/>
      <c r="BE95" s="254"/>
      <c r="BF95" s="254"/>
      <c r="BG95" s="254"/>
      <c r="BH95" s="254"/>
      <c r="BI95" s="254"/>
      <c r="BJ95" s="254"/>
      <c r="BK95" s="254"/>
      <c r="BL95" s="254"/>
      <c r="BM95" s="254"/>
      <c r="BN95" s="254"/>
      <c r="BO95" s="254"/>
      <c r="BP95" s="254"/>
      <c r="BQ95" s="254"/>
      <c r="BR95" s="254"/>
      <c r="BS95" s="254"/>
      <c r="BT95" s="254"/>
      <c r="BU95" s="254"/>
      <c r="BV95" s="254"/>
      <c r="BW95" s="254"/>
      <c r="BX95" s="254"/>
      <c r="BY95" s="254"/>
      <c r="BZ95" s="254"/>
      <c r="CA95" s="254"/>
      <c r="CB95" s="254"/>
      <c r="CC95" s="254"/>
      <c r="CD95" s="254"/>
      <c r="CE95" s="254"/>
      <c r="CF95" s="254"/>
      <c r="CG95" s="254"/>
      <c r="CH95" s="254"/>
      <c r="CI95" s="254"/>
      <c r="CJ95" s="254"/>
      <c r="CK95" s="254"/>
      <c r="CL95" s="254"/>
      <c r="CM95" s="254"/>
      <c r="CN95" s="254"/>
      <c r="CO95" s="254"/>
      <c r="CP95" s="254"/>
      <c r="CQ95" s="254"/>
      <c r="CR95" s="254"/>
      <c r="CS95" s="254"/>
      <c r="CT95" s="254"/>
      <c r="CU95" s="254"/>
      <c r="CV95" s="254"/>
      <c r="CW95" s="254"/>
      <c r="CX95" s="254"/>
      <c r="CY95" s="254"/>
      <c r="CZ95" s="254"/>
      <c r="DA95" s="254"/>
      <c r="DB95" s="254"/>
      <c r="DC95" s="254"/>
      <c r="DD95" s="254"/>
      <c r="DE95" s="254"/>
      <c r="DF95" s="254"/>
    </row>
    <row r="96" spans="1:110" s="259" customFormat="1" x14ac:dyDescent="0.25">
      <c r="A96" s="257"/>
      <c r="B96" s="264"/>
      <c r="C96" s="251"/>
      <c r="D96" s="252"/>
      <c r="E96" s="252"/>
      <c r="F96" s="253"/>
      <c r="G96" s="252"/>
      <c r="H96" s="252"/>
      <c r="I96" s="252"/>
      <c r="J96" s="253"/>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254"/>
      <c r="AP96" s="254"/>
      <c r="AQ96" s="254"/>
      <c r="AR96" s="254"/>
      <c r="AS96" s="254"/>
      <c r="AT96" s="254"/>
      <c r="AU96" s="254"/>
      <c r="AV96" s="254"/>
      <c r="AW96" s="254"/>
      <c r="AX96" s="254"/>
      <c r="AY96" s="254"/>
      <c r="AZ96" s="254"/>
      <c r="BA96" s="254"/>
      <c r="BB96" s="254"/>
      <c r="BC96" s="254"/>
      <c r="BD96" s="254"/>
      <c r="BE96" s="254"/>
      <c r="BF96" s="254"/>
      <c r="BG96" s="254"/>
      <c r="BH96" s="254"/>
      <c r="BI96" s="254"/>
      <c r="BJ96" s="254"/>
      <c r="BK96" s="254"/>
      <c r="BL96" s="254"/>
      <c r="BM96" s="254"/>
      <c r="BN96" s="254"/>
      <c r="BO96" s="254"/>
      <c r="BP96" s="254"/>
      <c r="BQ96" s="254"/>
      <c r="BR96" s="254"/>
      <c r="BS96" s="254"/>
      <c r="BT96" s="254"/>
      <c r="BU96" s="254"/>
      <c r="BV96" s="254"/>
      <c r="BW96" s="254"/>
      <c r="BX96" s="254"/>
      <c r="BY96" s="254"/>
      <c r="BZ96" s="254"/>
      <c r="CA96" s="254"/>
      <c r="CB96" s="254"/>
      <c r="CC96" s="254"/>
      <c r="CD96" s="254"/>
      <c r="CE96" s="254"/>
      <c r="CF96" s="254"/>
      <c r="CG96" s="254"/>
      <c r="CH96" s="254"/>
      <c r="CI96" s="254"/>
      <c r="CJ96" s="254"/>
      <c r="CK96" s="254"/>
      <c r="CL96" s="254"/>
      <c r="CM96" s="254"/>
      <c r="CN96" s="254"/>
      <c r="CO96" s="254"/>
      <c r="CP96" s="254"/>
      <c r="CQ96" s="254"/>
      <c r="CR96" s="254"/>
      <c r="CS96" s="254"/>
      <c r="CT96" s="254"/>
      <c r="CU96" s="254"/>
      <c r="CV96" s="254"/>
      <c r="CW96" s="254"/>
      <c r="CX96" s="254"/>
      <c r="CY96" s="254"/>
      <c r="CZ96" s="254"/>
      <c r="DA96" s="254"/>
      <c r="DB96" s="254"/>
      <c r="DC96" s="254"/>
      <c r="DD96" s="254"/>
      <c r="DE96" s="254"/>
      <c r="DF96" s="254"/>
    </row>
    <row r="97" spans="1:110" s="259" customFormat="1" x14ac:dyDescent="0.25">
      <c r="A97" s="257"/>
      <c r="B97" s="264"/>
      <c r="C97" s="251"/>
      <c r="D97" s="252"/>
      <c r="E97" s="252"/>
      <c r="F97" s="253"/>
      <c r="G97" s="252"/>
      <c r="H97" s="252"/>
      <c r="I97" s="252"/>
      <c r="J97" s="253"/>
      <c r="K97" s="25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254"/>
      <c r="AP97" s="254"/>
      <c r="AQ97" s="254"/>
      <c r="AR97" s="254"/>
      <c r="AS97" s="254"/>
      <c r="AT97" s="254"/>
      <c r="AU97" s="254"/>
      <c r="AV97" s="254"/>
      <c r="AW97" s="254"/>
      <c r="AX97" s="254"/>
      <c r="AY97" s="254"/>
      <c r="AZ97" s="254"/>
      <c r="BA97" s="254"/>
      <c r="BB97" s="254"/>
      <c r="BC97" s="254"/>
      <c r="BD97" s="254"/>
      <c r="BE97" s="254"/>
      <c r="BF97" s="254"/>
      <c r="BG97" s="254"/>
      <c r="BH97" s="254"/>
      <c r="BI97" s="254"/>
      <c r="BJ97" s="254"/>
      <c r="BK97" s="254"/>
      <c r="BL97" s="254"/>
      <c r="BM97" s="254"/>
      <c r="BN97" s="254"/>
      <c r="BO97" s="254"/>
      <c r="BP97" s="254"/>
      <c r="BQ97" s="254"/>
      <c r="BR97" s="254"/>
      <c r="BS97" s="254"/>
      <c r="BT97" s="254"/>
      <c r="BU97" s="254"/>
      <c r="BV97" s="254"/>
      <c r="BW97" s="254"/>
      <c r="BX97" s="254"/>
      <c r="BY97" s="254"/>
      <c r="BZ97" s="254"/>
      <c r="CA97" s="254"/>
      <c r="CB97" s="254"/>
      <c r="CC97" s="254"/>
      <c r="CD97" s="254"/>
      <c r="CE97" s="254"/>
      <c r="CF97" s="254"/>
      <c r="CG97" s="254"/>
      <c r="CH97" s="254"/>
      <c r="CI97" s="254"/>
      <c r="CJ97" s="254"/>
      <c r="CK97" s="254"/>
      <c r="CL97" s="254"/>
      <c r="CM97" s="254"/>
      <c r="CN97" s="254"/>
      <c r="CO97" s="254"/>
      <c r="CP97" s="254"/>
      <c r="CQ97" s="254"/>
      <c r="CR97" s="254"/>
      <c r="CS97" s="254"/>
      <c r="CT97" s="254"/>
      <c r="CU97" s="254"/>
      <c r="CV97" s="254"/>
      <c r="CW97" s="254"/>
      <c r="CX97" s="254"/>
      <c r="CY97" s="254"/>
      <c r="CZ97" s="254"/>
      <c r="DA97" s="254"/>
      <c r="DB97" s="254"/>
      <c r="DC97" s="254"/>
      <c r="DD97" s="254"/>
      <c r="DE97" s="254"/>
      <c r="DF97" s="254"/>
    </row>
    <row r="98" spans="1:110" s="254" customFormat="1" x14ac:dyDescent="0.25">
      <c r="A98" s="250"/>
      <c r="B98" s="265"/>
      <c r="C98" s="251"/>
      <c r="D98" s="252"/>
      <c r="E98" s="252"/>
      <c r="F98" s="266"/>
      <c r="G98" s="252"/>
      <c r="H98" s="252"/>
      <c r="I98" s="252"/>
      <c r="J98" s="267"/>
    </row>
    <row r="99" spans="1:110" s="254" customFormat="1" x14ac:dyDescent="0.25">
      <c r="A99" s="250"/>
      <c r="B99" s="262"/>
      <c r="C99" s="251"/>
      <c r="D99" s="252"/>
      <c r="E99" s="252"/>
      <c r="F99" s="253"/>
      <c r="G99" s="252"/>
      <c r="H99" s="252"/>
      <c r="I99" s="252"/>
      <c r="J99" s="253"/>
    </row>
    <row r="100" spans="1:110" x14ac:dyDescent="0.25">
      <c r="C100" s="268"/>
      <c r="D100" s="269"/>
      <c r="E100" s="269"/>
      <c r="F100" s="270"/>
      <c r="G100" s="269"/>
      <c r="H100" s="270"/>
      <c r="I100" s="270"/>
      <c r="J100" s="270"/>
    </row>
  </sheetData>
  <sheetProtection algorithmName="SHA-512" hashValue="UD/vtlxUkKgNr2SpxmwVlPWFs2M3PHqh2x8/xR7FlRWz5CW1af5quyuIrw3VRd7AHQIzB/aQD70ISUfJY6itMA==" saltValue="NJCkFozo1eBUm4zrcu1t1w==" spinCount="100000" sheet="1" objects="1" scenarios="1"/>
  <phoneticPr fontId="4" type="noConversion"/>
  <printOptions horizontalCentered="1"/>
  <pageMargins left="0.98425196850393704" right="0.39370078740157483" top="0.98425196850393704" bottom="0.78740157480314965" header="0.51181102362204722" footer="0.51181102362204722"/>
  <pageSetup paperSize="9" orientation="portrait" r:id="rId1"/>
  <headerFooter alignWithMargins="0">
    <oddHeader>&amp;C&amp;6Vrtec Smlednik</oddHeader>
    <oddFooter>&amp;C&amp;A&amp;R&amp;P od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45DB0-E83B-45E9-A326-02FCB1E204FC}">
  <dimension ref="A1:DF56"/>
  <sheetViews>
    <sheetView view="pageBreakPreview" topLeftCell="A31" zoomScaleNormal="100" zoomScaleSheetLayoutView="100" workbookViewId="0">
      <selection activeCell="B34" sqref="B34"/>
    </sheetView>
  </sheetViews>
  <sheetFormatPr defaultColWidth="9.08984375" defaultRowHeight="12.5" x14ac:dyDescent="0.25"/>
  <cols>
    <col min="1" max="1" width="3.453125" style="191" customWidth="1"/>
    <col min="2" max="2" width="38" style="231" customWidth="1"/>
    <col min="3" max="3" width="4.90625" style="176" customWidth="1"/>
    <col min="4" max="4" width="10.54296875" style="177" bestFit="1" customWidth="1"/>
    <col min="5" max="5" width="14.36328125" style="771" bestFit="1" customWidth="1"/>
    <col min="6" max="6" width="15.6328125" style="178" customWidth="1"/>
    <col min="7" max="7" width="10.453125" style="179" hidden="1" customWidth="1"/>
    <col min="8" max="8" width="0.453125" style="180" hidden="1" customWidth="1"/>
    <col min="9" max="9" width="1" style="180" hidden="1" customWidth="1"/>
    <col min="10" max="10" width="15.6328125" style="180" hidden="1" customWidth="1"/>
    <col min="11" max="16384" width="9.08984375" style="181"/>
  </cols>
  <sheetData>
    <row r="1" spans="1:10" s="182" customFormat="1" ht="13" x14ac:dyDescent="0.3">
      <c r="A1" s="211" t="s">
        <v>574</v>
      </c>
      <c r="B1" s="230" t="s">
        <v>547</v>
      </c>
      <c r="C1" s="183"/>
      <c r="D1" s="184"/>
      <c r="E1" s="758"/>
      <c r="F1" s="185"/>
      <c r="G1" s="186"/>
      <c r="H1" s="187"/>
      <c r="I1" s="187"/>
      <c r="J1" s="187"/>
    </row>
    <row r="2" spans="1:10" s="271" customFormat="1" ht="13" x14ac:dyDescent="0.3">
      <c r="A2" s="460"/>
      <c r="B2" s="338"/>
      <c r="C2" s="132"/>
      <c r="D2" s="297"/>
      <c r="E2" s="759"/>
      <c r="F2" s="298"/>
    </row>
    <row r="3" spans="1:10" s="303" customFormat="1" ht="13" x14ac:dyDescent="0.3">
      <c r="A3" s="461"/>
      <c r="B3" s="363" t="s">
        <v>48</v>
      </c>
      <c r="C3" s="301" t="s">
        <v>44</v>
      </c>
      <c r="D3" s="302" t="s">
        <v>45</v>
      </c>
      <c r="E3" s="760" t="s">
        <v>46</v>
      </c>
      <c r="F3" s="302" t="s">
        <v>47</v>
      </c>
    </row>
    <row r="4" spans="1:10" s="271" customFormat="1" ht="13" x14ac:dyDescent="0.3">
      <c r="A4" s="460"/>
      <c r="B4" s="338"/>
      <c r="C4" s="132"/>
      <c r="D4" s="297"/>
      <c r="E4" s="759"/>
      <c r="F4" s="298"/>
    </row>
    <row r="5" spans="1:10" s="271" customFormat="1" ht="26" x14ac:dyDescent="0.3">
      <c r="A5" s="678" t="s">
        <v>150</v>
      </c>
      <c r="B5" s="679" t="s">
        <v>520</v>
      </c>
      <c r="C5" s="132"/>
      <c r="D5" s="297"/>
      <c r="E5" s="759"/>
      <c r="F5" s="298"/>
    </row>
    <row r="6" spans="1:10" s="271" customFormat="1" ht="50" x14ac:dyDescent="0.3">
      <c r="A6" s="680"/>
      <c r="B6" s="751" t="s">
        <v>521</v>
      </c>
      <c r="C6" s="132"/>
      <c r="D6" s="297"/>
      <c r="E6" s="759"/>
      <c r="F6" s="298"/>
    </row>
    <row r="7" spans="1:10" s="271" customFormat="1" ht="13" x14ac:dyDescent="0.3">
      <c r="A7" s="680"/>
      <c r="B7" s="679"/>
      <c r="C7" s="132"/>
      <c r="D7" s="297"/>
      <c r="E7" s="759"/>
      <c r="F7" s="298"/>
    </row>
    <row r="8" spans="1:10" s="271" customFormat="1" ht="25" x14ac:dyDescent="0.3">
      <c r="A8" s="680" t="s">
        <v>65</v>
      </c>
      <c r="B8" s="681" t="s">
        <v>616</v>
      </c>
      <c r="C8" s="533" t="s">
        <v>451</v>
      </c>
      <c r="D8" s="642">
        <v>1</v>
      </c>
      <c r="E8" s="755">
        <v>0</v>
      </c>
      <c r="F8" s="647">
        <f>+D8*E8</f>
        <v>0</v>
      </c>
    </row>
    <row r="9" spans="1:10" s="271" customFormat="1" ht="13" x14ac:dyDescent="0.3">
      <c r="A9" s="680"/>
      <c r="B9" s="681"/>
      <c r="C9" s="132"/>
      <c r="D9" s="297"/>
      <c r="E9" s="759"/>
      <c r="F9" s="298"/>
    </row>
    <row r="10" spans="1:10" s="271" customFormat="1" ht="25" x14ac:dyDescent="0.3">
      <c r="A10" s="680" t="s">
        <v>26</v>
      </c>
      <c r="B10" s="681" t="s">
        <v>600</v>
      </c>
      <c r="C10" s="132"/>
      <c r="D10" s="297"/>
      <c r="E10" s="759"/>
      <c r="F10" s="298"/>
    </row>
    <row r="11" spans="1:10" s="271" customFormat="1" ht="13" x14ac:dyDescent="0.3">
      <c r="A11" s="680"/>
      <c r="B11" s="681"/>
      <c r="C11" s="132"/>
      <c r="D11" s="297"/>
      <c r="E11" s="759"/>
      <c r="F11" s="298"/>
    </row>
    <row r="12" spans="1:10" s="271" customFormat="1" ht="50" x14ac:dyDescent="0.3">
      <c r="A12" s="682" t="s">
        <v>28</v>
      </c>
      <c r="B12" s="645" t="s">
        <v>522</v>
      </c>
      <c r="C12" s="529" t="s">
        <v>451</v>
      </c>
      <c r="D12" s="752">
        <v>1</v>
      </c>
      <c r="E12" s="755">
        <v>0</v>
      </c>
      <c r="F12" s="753">
        <f>+D12*E12</f>
        <v>0</v>
      </c>
    </row>
    <row r="13" spans="1:10" s="271" customFormat="1" ht="13" x14ac:dyDescent="0.3">
      <c r="A13" s="680"/>
      <c r="B13" s="681"/>
      <c r="C13" s="132"/>
      <c r="D13" s="297"/>
      <c r="E13" s="759"/>
      <c r="F13" s="298"/>
    </row>
    <row r="14" spans="1:10" s="271" customFormat="1" ht="13" x14ac:dyDescent="0.3">
      <c r="A14" s="680" t="s">
        <v>29</v>
      </c>
      <c r="B14" s="681" t="s">
        <v>523</v>
      </c>
      <c r="C14" s="533" t="s">
        <v>451</v>
      </c>
      <c r="D14" s="642">
        <v>1</v>
      </c>
      <c r="E14" s="755">
        <v>0</v>
      </c>
      <c r="F14" s="647">
        <f>+D14*E14</f>
        <v>0</v>
      </c>
    </row>
    <row r="15" spans="1:10" s="271" customFormat="1" ht="13" x14ac:dyDescent="0.3">
      <c r="A15" s="680"/>
      <c r="B15" s="681" t="s">
        <v>524</v>
      </c>
      <c r="C15" s="132"/>
      <c r="D15" s="297"/>
      <c r="E15" s="759"/>
      <c r="F15" s="298"/>
    </row>
    <row r="16" spans="1:10" s="271" customFormat="1" ht="13" x14ac:dyDescent="0.3">
      <c r="A16" s="680"/>
      <c r="B16" s="681" t="s">
        <v>525</v>
      </c>
      <c r="C16" s="132"/>
      <c r="D16" s="297"/>
      <c r="E16" s="759"/>
      <c r="F16" s="298"/>
    </row>
    <row r="17" spans="1:6" s="271" customFormat="1" ht="25" x14ac:dyDescent="0.3">
      <c r="A17" s="680"/>
      <c r="B17" s="681" t="s">
        <v>526</v>
      </c>
      <c r="C17" s="132"/>
      <c r="D17" s="297"/>
      <c r="E17" s="759"/>
      <c r="F17" s="298"/>
    </row>
    <row r="18" spans="1:6" s="271" customFormat="1" ht="13" x14ac:dyDescent="0.3">
      <c r="A18" s="680"/>
      <c r="B18" s="681"/>
      <c r="C18" s="132"/>
      <c r="D18" s="297"/>
      <c r="E18" s="759"/>
      <c r="F18" s="298"/>
    </row>
    <row r="19" spans="1:6" s="271" customFormat="1" ht="13" x14ac:dyDescent="0.3">
      <c r="A19" s="680"/>
      <c r="B19" s="681"/>
      <c r="C19" s="132"/>
      <c r="D19" s="297"/>
      <c r="E19" s="759"/>
      <c r="F19" s="298"/>
    </row>
    <row r="20" spans="1:6" s="271" customFormat="1" ht="13" x14ac:dyDescent="0.3">
      <c r="A20" s="678" t="s">
        <v>151</v>
      </c>
      <c r="B20" s="679" t="s">
        <v>527</v>
      </c>
      <c r="C20" s="523"/>
      <c r="D20" s="523"/>
      <c r="E20" s="761"/>
      <c r="F20" s="523"/>
    </row>
    <row r="21" spans="1:6" s="271" customFormat="1" ht="13" x14ac:dyDescent="0.3">
      <c r="A21" s="680"/>
      <c r="B21" s="681"/>
      <c r="C21" s="523"/>
      <c r="D21" s="523"/>
      <c r="E21" s="761"/>
      <c r="F21" s="523"/>
    </row>
    <row r="22" spans="1:6" s="271" customFormat="1" ht="13" x14ac:dyDescent="0.3">
      <c r="A22" s="706" t="s">
        <v>65</v>
      </c>
      <c r="B22" s="707" t="s">
        <v>528</v>
      </c>
      <c r="C22" s="523"/>
      <c r="D22" s="523"/>
      <c r="E22" s="761"/>
      <c r="F22" s="523"/>
    </row>
    <row r="23" spans="1:6" s="271" customFormat="1" ht="150" x14ac:dyDescent="0.3">
      <c r="A23" s="529"/>
      <c r="B23" s="683" t="s">
        <v>615</v>
      </c>
      <c r="C23" s="533" t="s">
        <v>451</v>
      </c>
      <c r="D23" s="642">
        <v>1</v>
      </c>
      <c r="E23" s="755">
        <v>0</v>
      </c>
      <c r="F23" s="647">
        <f>+D23*E23</f>
        <v>0</v>
      </c>
    </row>
    <row r="24" spans="1:6" s="271" customFormat="1" ht="13" x14ac:dyDescent="0.3">
      <c r="A24" s="529"/>
      <c r="B24" s="683"/>
      <c r="C24" s="533"/>
      <c r="D24" s="642"/>
      <c r="E24" s="755"/>
      <c r="F24" s="647"/>
    </row>
    <row r="25" spans="1:6" s="271" customFormat="1" ht="13" x14ac:dyDescent="0.3">
      <c r="A25" s="529"/>
      <c r="B25" s="683"/>
      <c r="C25" s="533"/>
      <c r="D25" s="642"/>
      <c r="E25" s="755"/>
      <c r="F25" s="647"/>
    </row>
    <row r="26" spans="1:6" s="271" customFormat="1" ht="13" x14ac:dyDescent="0.3">
      <c r="A26" s="684" t="s">
        <v>26</v>
      </c>
      <c r="B26" s="685" t="s">
        <v>529</v>
      </c>
      <c r="C26" s="686"/>
      <c r="D26" s="686"/>
      <c r="E26" s="762"/>
      <c r="F26" s="687"/>
    </row>
    <row r="27" spans="1:6" s="271" customFormat="1" ht="13" x14ac:dyDescent="0.3">
      <c r="A27" s="684"/>
      <c r="B27" s="685"/>
      <c r="C27" s="686"/>
      <c r="D27" s="686"/>
      <c r="E27" s="762"/>
      <c r="F27" s="687"/>
    </row>
    <row r="28" spans="1:6" s="271" customFormat="1" ht="25" x14ac:dyDescent="0.3">
      <c r="A28" s="684" t="s">
        <v>116</v>
      </c>
      <c r="B28" s="685" t="s">
        <v>530</v>
      </c>
      <c r="C28" s="686"/>
      <c r="D28" s="686"/>
      <c r="E28" s="762"/>
      <c r="F28" s="687"/>
    </row>
    <row r="29" spans="1:6" s="271" customFormat="1" ht="25" x14ac:dyDescent="0.3">
      <c r="A29" s="688"/>
      <c r="B29" s="689" t="s">
        <v>531</v>
      </c>
      <c r="C29" s="686"/>
      <c r="D29" s="686"/>
      <c r="E29" s="762"/>
      <c r="F29" s="687"/>
    </row>
    <row r="30" spans="1:6" s="271" customFormat="1" ht="25" x14ac:dyDescent="0.3">
      <c r="A30" s="688"/>
      <c r="B30" s="689" t="s">
        <v>532</v>
      </c>
      <c r="C30" s="686"/>
      <c r="D30" s="686"/>
      <c r="E30" s="762"/>
      <c r="F30" s="687"/>
    </row>
    <row r="31" spans="1:6" s="271" customFormat="1" ht="25" x14ac:dyDescent="0.3">
      <c r="A31" s="688"/>
      <c r="B31" s="689" t="s">
        <v>533</v>
      </c>
      <c r="C31" s="686"/>
      <c r="D31" s="686"/>
      <c r="E31" s="762"/>
      <c r="F31" s="687"/>
    </row>
    <row r="32" spans="1:6" s="271" customFormat="1" ht="62.5" x14ac:dyDescent="0.3">
      <c r="A32" s="684"/>
      <c r="B32" s="689" t="s">
        <v>534</v>
      </c>
      <c r="C32" s="688" t="s">
        <v>451</v>
      </c>
      <c r="D32" s="687">
        <v>1</v>
      </c>
      <c r="E32" s="755">
        <v>0</v>
      </c>
      <c r="F32" s="687">
        <f>+D32*E32</f>
        <v>0</v>
      </c>
    </row>
    <row r="33" spans="1:6" s="271" customFormat="1" ht="13" x14ac:dyDescent="0.3">
      <c r="A33" s="529"/>
      <c r="B33" s="683"/>
      <c r="C33" s="533"/>
      <c r="D33" s="642"/>
      <c r="E33" s="755"/>
      <c r="F33" s="647"/>
    </row>
    <row r="34" spans="1:6" s="271" customFormat="1" ht="87.5" x14ac:dyDescent="0.3">
      <c r="A34" s="684" t="s">
        <v>117</v>
      </c>
      <c r="B34" s="689" t="s">
        <v>535</v>
      </c>
      <c r="C34" s="688" t="s">
        <v>451</v>
      </c>
      <c r="D34" s="687">
        <v>1</v>
      </c>
      <c r="E34" s="755">
        <v>0</v>
      </c>
      <c r="F34" s="687">
        <f>+D34*E34</f>
        <v>0</v>
      </c>
    </row>
    <row r="35" spans="1:6" s="271" customFormat="1" ht="13" x14ac:dyDescent="0.3">
      <c r="A35" s="529"/>
      <c r="B35" s="683"/>
      <c r="C35" s="533"/>
      <c r="D35" s="642"/>
      <c r="E35" s="755"/>
      <c r="F35" s="647"/>
    </row>
    <row r="36" spans="1:6" s="271" customFormat="1" ht="62.5" x14ac:dyDescent="0.3">
      <c r="A36" s="690" t="s">
        <v>118</v>
      </c>
      <c r="B36" s="691" t="s">
        <v>536</v>
      </c>
      <c r="C36" s="692" t="s">
        <v>451</v>
      </c>
      <c r="D36" s="693">
        <v>1</v>
      </c>
      <c r="E36" s="755">
        <v>0</v>
      </c>
      <c r="F36" s="693">
        <f>+D36*E36</f>
        <v>0</v>
      </c>
    </row>
    <row r="37" spans="1:6" s="271" customFormat="1" ht="13" x14ac:dyDescent="0.3">
      <c r="A37" s="696"/>
      <c r="B37" s="644"/>
      <c r="C37" s="533"/>
      <c r="D37" s="642"/>
      <c r="E37" s="763"/>
      <c r="F37" s="534"/>
    </row>
    <row r="38" spans="1:6" s="271" customFormat="1" ht="13" x14ac:dyDescent="0.3">
      <c r="A38" s="697"/>
      <c r="B38" s="698"/>
      <c r="C38" s="688"/>
      <c r="D38" s="687"/>
      <c r="E38" s="764"/>
      <c r="F38" s="687"/>
    </row>
    <row r="39" spans="1:6" s="271" customFormat="1" ht="50" x14ac:dyDescent="0.3">
      <c r="A39" s="694" t="s">
        <v>28</v>
      </c>
      <c r="B39" s="695" t="s">
        <v>537</v>
      </c>
      <c r="C39" s="703"/>
      <c r="D39" s="703"/>
      <c r="E39" s="765"/>
      <c r="F39" s="703"/>
    </row>
    <row r="40" spans="1:6" s="271" customFormat="1" ht="50" x14ac:dyDescent="0.3">
      <c r="A40" s="680"/>
      <c r="B40" s="704" t="s">
        <v>538</v>
      </c>
      <c r="C40" s="700"/>
      <c r="D40" s="701"/>
      <c r="E40" s="766"/>
      <c r="F40" s="702"/>
    </row>
    <row r="41" spans="1:6" s="271" customFormat="1" ht="13" x14ac:dyDescent="0.3">
      <c r="A41" s="680"/>
      <c r="B41" s="699" t="s">
        <v>539</v>
      </c>
      <c r="C41" s="700"/>
      <c r="D41" s="701"/>
      <c r="E41" s="766"/>
      <c r="F41" s="702"/>
    </row>
    <row r="42" spans="1:6" s="271" customFormat="1" ht="13" x14ac:dyDescent="0.3">
      <c r="A42" s="680"/>
      <c r="B42" s="704" t="s">
        <v>540</v>
      </c>
      <c r="C42" s="700"/>
      <c r="D42" s="701"/>
      <c r="E42" s="766"/>
      <c r="F42" s="702"/>
    </row>
    <row r="43" spans="1:6" s="271" customFormat="1" ht="13" x14ac:dyDescent="0.3">
      <c r="A43" s="680"/>
      <c r="B43" s="704" t="s">
        <v>541</v>
      </c>
      <c r="C43" s="700"/>
      <c r="D43" s="701"/>
      <c r="E43" s="766"/>
      <c r="F43" s="702"/>
    </row>
    <row r="44" spans="1:6" s="271" customFormat="1" ht="13" x14ac:dyDescent="0.3">
      <c r="A44" s="680"/>
      <c r="B44" s="704" t="s">
        <v>542</v>
      </c>
      <c r="C44" s="700"/>
      <c r="D44" s="701"/>
      <c r="E44" s="766"/>
      <c r="F44" s="702"/>
    </row>
    <row r="45" spans="1:6" s="271" customFormat="1" ht="37.5" x14ac:dyDescent="0.3">
      <c r="A45" s="680"/>
      <c r="B45" s="704" t="s">
        <v>543</v>
      </c>
      <c r="C45" s="700"/>
      <c r="D45" s="701"/>
      <c r="E45" s="766"/>
      <c r="F45" s="702"/>
    </row>
    <row r="46" spans="1:6" s="271" customFormat="1" ht="13" x14ac:dyDescent="0.3">
      <c r="A46" s="680"/>
      <c r="B46" s="704" t="s">
        <v>544</v>
      </c>
      <c r="C46" s="705"/>
      <c r="D46" s="705"/>
      <c r="E46" s="767"/>
      <c r="F46" s="705"/>
    </row>
    <row r="47" spans="1:6" s="271" customFormat="1" ht="37.5" x14ac:dyDescent="0.3">
      <c r="A47" s="680"/>
      <c r="B47" s="704" t="s">
        <v>545</v>
      </c>
      <c r="C47" s="688" t="s">
        <v>451</v>
      </c>
      <c r="D47" s="687">
        <v>1</v>
      </c>
      <c r="E47" s="755">
        <v>0</v>
      </c>
      <c r="F47" s="687">
        <f>+D47*E47</f>
        <v>0</v>
      </c>
    </row>
    <row r="48" spans="1:6" s="271" customFormat="1" ht="13" x14ac:dyDescent="0.3">
      <c r="A48" s="460"/>
      <c r="B48" s="338"/>
      <c r="C48" s="132"/>
      <c r="D48" s="297"/>
      <c r="E48" s="759"/>
      <c r="F48" s="298"/>
    </row>
    <row r="49" spans="1:110" s="386" customFormat="1" x14ac:dyDescent="0.25">
      <c r="A49" s="462"/>
      <c r="B49" s="457"/>
      <c r="C49" s="458"/>
      <c r="D49" s="459"/>
      <c r="E49" s="768"/>
      <c r="F49" s="459"/>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385"/>
      <c r="AK49" s="385"/>
      <c r="AL49" s="385"/>
      <c r="AM49" s="385"/>
      <c r="AN49" s="385"/>
      <c r="AO49" s="385"/>
      <c r="AP49" s="385"/>
      <c r="AQ49" s="385"/>
      <c r="AR49" s="385"/>
      <c r="AS49" s="385"/>
      <c r="AT49" s="385"/>
      <c r="AU49" s="385"/>
      <c r="AV49" s="385"/>
      <c r="AW49" s="385"/>
      <c r="AX49" s="385"/>
      <c r="AY49" s="385"/>
      <c r="AZ49" s="385"/>
      <c r="BA49" s="385"/>
      <c r="BB49" s="385"/>
      <c r="BC49" s="385"/>
      <c r="BD49" s="385"/>
      <c r="BE49" s="385"/>
      <c r="BF49" s="385"/>
      <c r="BG49" s="385"/>
      <c r="BH49" s="385"/>
      <c r="BI49" s="385"/>
      <c r="BJ49" s="385"/>
      <c r="BK49" s="385"/>
      <c r="BL49" s="385"/>
      <c r="BM49" s="385"/>
      <c r="BN49" s="385"/>
      <c r="BO49" s="385"/>
      <c r="BP49" s="385"/>
      <c r="BQ49" s="385"/>
      <c r="BR49" s="385"/>
      <c r="BS49" s="385"/>
      <c r="BT49" s="385"/>
      <c r="BU49" s="385"/>
      <c r="BV49" s="385"/>
      <c r="BW49" s="385"/>
      <c r="BX49" s="385"/>
      <c r="BY49" s="385"/>
      <c r="BZ49" s="385"/>
      <c r="CA49" s="385"/>
      <c r="CB49" s="385"/>
      <c r="CC49" s="385"/>
      <c r="CD49" s="385"/>
      <c r="CE49" s="385"/>
      <c r="CF49" s="385"/>
      <c r="CG49" s="385"/>
      <c r="CH49" s="385"/>
      <c r="CI49" s="385"/>
      <c r="CJ49" s="385"/>
      <c r="CK49" s="385"/>
      <c r="CL49" s="385"/>
      <c r="CM49" s="385"/>
      <c r="CN49" s="385"/>
      <c r="CO49" s="385"/>
      <c r="CP49" s="385"/>
      <c r="CQ49" s="385"/>
      <c r="CR49" s="385"/>
      <c r="CS49" s="385"/>
      <c r="CT49" s="385"/>
      <c r="CU49" s="385"/>
      <c r="CV49" s="385"/>
      <c r="CW49" s="385"/>
      <c r="CX49" s="385"/>
    </row>
    <row r="50" spans="1:110" s="190" customFormat="1" x14ac:dyDescent="0.25">
      <c r="A50" s="198"/>
      <c r="B50" s="199"/>
      <c r="C50" s="192"/>
      <c r="D50" s="193"/>
      <c r="E50" s="769"/>
      <c r="F50" s="194"/>
      <c r="G50" s="177"/>
      <c r="H50" s="177"/>
      <c r="I50" s="177"/>
      <c r="J50" s="178"/>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1"/>
      <c r="BR50" s="181"/>
      <c r="BS50" s="181"/>
      <c r="BT50" s="181"/>
      <c r="BU50" s="181"/>
      <c r="BV50" s="181"/>
      <c r="BW50" s="181"/>
      <c r="BX50" s="181"/>
      <c r="BY50" s="181"/>
      <c r="BZ50" s="181"/>
      <c r="CA50" s="181"/>
      <c r="CB50" s="181"/>
      <c r="CC50" s="181"/>
      <c r="CD50" s="181"/>
      <c r="CE50" s="181"/>
      <c r="CF50" s="181"/>
      <c r="CG50" s="181"/>
      <c r="CH50" s="181"/>
      <c r="CI50" s="181"/>
      <c r="CJ50" s="181"/>
      <c r="CK50" s="181"/>
      <c r="CL50" s="181"/>
      <c r="CM50" s="181"/>
      <c r="CN50" s="181"/>
      <c r="CO50" s="181"/>
      <c r="CP50" s="181"/>
      <c r="CQ50" s="181"/>
      <c r="CR50" s="181"/>
      <c r="CS50" s="181"/>
      <c r="CT50" s="181"/>
      <c r="CU50" s="181"/>
      <c r="CV50" s="181"/>
      <c r="CW50" s="181"/>
      <c r="CX50" s="181"/>
      <c r="CY50" s="181"/>
      <c r="CZ50" s="181"/>
      <c r="DA50" s="181"/>
      <c r="DB50" s="181"/>
      <c r="DC50" s="181"/>
      <c r="DD50" s="181"/>
      <c r="DE50" s="181"/>
      <c r="DF50" s="181"/>
    </row>
    <row r="51" spans="1:110" s="426" customFormat="1" ht="13.5" thickBot="1" x14ac:dyDescent="0.35">
      <c r="A51" s="427"/>
      <c r="B51" s="421" t="s">
        <v>546</v>
      </c>
      <c r="C51" s="422"/>
      <c r="D51" s="423"/>
      <c r="E51" s="770"/>
      <c r="F51" s="424">
        <f>SUM(F4:F49)</f>
        <v>0</v>
      </c>
      <c r="G51" s="423"/>
      <c r="H51" s="423"/>
      <c r="I51" s="423"/>
      <c r="J51" s="425"/>
    </row>
    <row r="52" spans="1:110" ht="13" thickTop="1" x14ac:dyDescent="0.25">
      <c r="G52" s="177"/>
      <c r="H52" s="177"/>
      <c r="I52" s="177"/>
      <c r="J52" s="178"/>
    </row>
    <row r="53" spans="1:110" x14ac:dyDescent="0.25">
      <c r="C53" s="192"/>
      <c r="D53" s="193"/>
      <c r="E53" s="769"/>
      <c r="F53" s="194"/>
      <c r="G53" s="193"/>
      <c r="H53" s="194"/>
      <c r="I53" s="194"/>
      <c r="J53" s="194"/>
    </row>
    <row r="56" spans="1:110" x14ac:dyDescent="0.25">
      <c r="B56" s="484"/>
    </row>
  </sheetData>
  <sheetProtection algorithmName="SHA-512" hashValue="YdELMgkWENkVqH4XEmBx88BV11mUv+jYgPHn3DFkBjCD1mph5rE2Ovku0AAu4A4BsLCqKFCFlQndbFj44Z9QJQ==" saltValue="FUf9WGmG6Xa+HxfnPufJjw==" spinCount="100000" sheet="1" objects="1" scenarios="1"/>
  <conditionalFormatting sqref="E8">
    <cfRule type="cellIs" dxfId="164" priority="8" operator="lessThanOrEqual">
      <formula>0</formula>
    </cfRule>
  </conditionalFormatting>
  <conditionalFormatting sqref="E12">
    <cfRule type="cellIs" dxfId="163" priority="7" operator="lessThanOrEqual">
      <formula>0</formula>
    </cfRule>
  </conditionalFormatting>
  <conditionalFormatting sqref="E14">
    <cfRule type="cellIs" dxfId="162" priority="6" operator="lessThanOrEqual">
      <formula>0</formula>
    </cfRule>
  </conditionalFormatting>
  <conditionalFormatting sqref="E23">
    <cfRule type="cellIs" dxfId="161" priority="5" operator="lessThanOrEqual">
      <formula>0</formula>
    </cfRule>
  </conditionalFormatting>
  <conditionalFormatting sqref="E32">
    <cfRule type="cellIs" dxfId="160" priority="4" operator="lessThanOrEqual">
      <formula>0</formula>
    </cfRule>
  </conditionalFormatting>
  <conditionalFormatting sqref="E34">
    <cfRule type="cellIs" dxfId="159" priority="3" operator="lessThanOrEqual">
      <formula>0</formula>
    </cfRule>
  </conditionalFormatting>
  <conditionalFormatting sqref="E36">
    <cfRule type="cellIs" dxfId="158" priority="2" operator="lessThanOrEqual">
      <formula>0</formula>
    </cfRule>
  </conditionalFormatting>
  <conditionalFormatting sqref="E47">
    <cfRule type="cellIs" dxfId="157" priority="1" operator="lessThanOrEqual">
      <formula>0</formula>
    </cfRule>
  </conditionalFormatting>
  <printOptions horizontalCentered="1"/>
  <pageMargins left="0.98425196850393704" right="0.39370078740157483" top="0.98425196850393704" bottom="0.78740157480314965" header="0.51181102362204722" footer="0.51181102362204722"/>
  <pageSetup paperSize="9" orientation="portrait" r:id="rId1"/>
  <headerFooter alignWithMargins="0">
    <oddHeader>&amp;C&amp;6Vrtec Smlednik</oddHeader>
    <oddFooter>&amp;C&amp;A&amp;R&amp;P od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BF531-7BC8-43B3-AA92-5CF328AECB6C}">
  <dimension ref="A1:DF43"/>
  <sheetViews>
    <sheetView view="pageBreakPreview" topLeftCell="A16" zoomScaleNormal="100" zoomScaleSheetLayoutView="100" workbookViewId="0">
      <selection activeCell="B19" sqref="B19"/>
    </sheetView>
  </sheetViews>
  <sheetFormatPr defaultColWidth="9.08984375" defaultRowHeight="12.5" x14ac:dyDescent="0.25"/>
  <cols>
    <col min="1" max="1" width="3.453125" style="191" customWidth="1"/>
    <col min="2" max="2" width="38" style="231" customWidth="1"/>
    <col min="3" max="3" width="4.90625" style="176" customWidth="1"/>
    <col min="4" max="4" width="10.54296875" style="177" bestFit="1" customWidth="1"/>
    <col min="5" max="5" width="14.36328125" style="771" bestFit="1" customWidth="1"/>
    <col min="6" max="6" width="15.6328125" style="178" customWidth="1"/>
    <col min="7" max="7" width="10.453125" style="179" hidden="1" customWidth="1"/>
    <col min="8" max="8" width="0.453125" style="180" hidden="1" customWidth="1"/>
    <col min="9" max="9" width="1" style="180" hidden="1" customWidth="1"/>
    <col min="10" max="10" width="15.6328125" style="180" hidden="1" customWidth="1"/>
    <col min="11" max="16384" width="9.08984375" style="181"/>
  </cols>
  <sheetData>
    <row r="1" spans="1:10" s="182" customFormat="1" ht="13" x14ac:dyDescent="0.3">
      <c r="A1" s="211" t="s">
        <v>39</v>
      </c>
      <c r="B1" s="230" t="s">
        <v>428</v>
      </c>
      <c r="C1" s="183"/>
      <c r="D1" s="184"/>
      <c r="E1" s="758"/>
      <c r="F1" s="185"/>
      <c r="G1" s="186"/>
      <c r="H1" s="187"/>
      <c r="I1" s="187"/>
      <c r="J1" s="187"/>
    </row>
    <row r="2" spans="1:10" s="271" customFormat="1" ht="13" x14ac:dyDescent="0.3">
      <c r="A2" s="460"/>
      <c r="B2" s="338"/>
      <c r="C2" s="132"/>
      <c r="D2" s="297"/>
      <c r="E2" s="759"/>
      <c r="F2" s="298"/>
    </row>
    <row r="3" spans="1:10" s="303" customFormat="1" ht="13" x14ac:dyDescent="0.3">
      <c r="A3" s="461"/>
      <c r="B3" s="363" t="s">
        <v>48</v>
      </c>
      <c r="C3" s="301" t="s">
        <v>44</v>
      </c>
      <c r="D3" s="302" t="s">
        <v>45</v>
      </c>
      <c r="E3" s="760" t="s">
        <v>46</v>
      </c>
      <c r="F3" s="302" t="s">
        <v>47</v>
      </c>
    </row>
    <row r="4" spans="1:10" s="271" customFormat="1" ht="13" x14ac:dyDescent="0.3">
      <c r="A4" s="460"/>
      <c r="B4" s="338"/>
      <c r="C4" s="132"/>
      <c r="D4" s="297"/>
      <c r="E4" s="759"/>
      <c r="F4" s="298"/>
    </row>
    <row r="5" spans="1:10" s="271" customFormat="1" ht="13" x14ac:dyDescent="0.3">
      <c r="A5" s="460"/>
      <c r="B5" s="338"/>
      <c r="C5" s="132"/>
      <c r="D5" s="297"/>
      <c r="E5" s="759"/>
      <c r="F5" s="298"/>
    </row>
    <row r="6" spans="1:10" s="271" customFormat="1" ht="37.5" x14ac:dyDescent="0.3">
      <c r="A6" s="640"/>
      <c r="B6" s="641" t="s">
        <v>440</v>
      </c>
      <c r="C6" s="535"/>
      <c r="D6" s="642"/>
      <c r="E6" s="755"/>
      <c r="F6" s="534"/>
    </row>
    <row r="7" spans="1:10" s="271" customFormat="1" ht="62.5" x14ac:dyDescent="0.3">
      <c r="A7" s="640"/>
      <c r="B7" s="643" t="s">
        <v>441</v>
      </c>
      <c r="C7" s="535"/>
      <c r="D7" s="642"/>
      <c r="E7" s="755"/>
      <c r="F7" s="534"/>
    </row>
    <row r="8" spans="1:10" s="271" customFormat="1" ht="125" x14ac:dyDescent="0.3">
      <c r="A8" s="640"/>
      <c r="B8" s="643" t="s">
        <v>442</v>
      </c>
      <c r="C8" s="535"/>
      <c r="D8" s="642"/>
      <c r="E8" s="755"/>
      <c r="F8" s="534"/>
    </row>
    <row r="9" spans="1:10" s="271" customFormat="1" ht="13" x14ac:dyDescent="0.3">
      <c r="A9" s="640"/>
      <c r="C9" s="535"/>
      <c r="D9" s="642"/>
      <c r="E9" s="755"/>
      <c r="F9" s="534"/>
    </row>
    <row r="10" spans="1:10" s="271" customFormat="1" ht="87.5" x14ac:dyDescent="0.3">
      <c r="A10" s="640" t="s">
        <v>65</v>
      </c>
      <c r="B10" s="644" t="s">
        <v>448</v>
      </c>
      <c r="E10" s="772"/>
    </row>
    <row r="11" spans="1:10" s="271" customFormat="1" ht="13" x14ac:dyDescent="0.3">
      <c r="A11" s="640"/>
      <c r="B11" s="644" t="s">
        <v>443</v>
      </c>
      <c r="C11" s="533" t="s">
        <v>67</v>
      </c>
      <c r="D11" s="534">
        <v>25</v>
      </c>
      <c r="E11" s="755">
        <v>0</v>
      </c>
      <c r="F11" s="534">
        <f>+D11*E11</f>
        <v>0</v>
      </c>
    </row>
    <row r="12" spans="1:10" s="271" customFormat="1" ht="13" x14ac:dyDescent="0.3">
      <c r="A12" s="640"/>
      <c r="B12" s="644" t="s">
        <v>444</v>
      </c>
      <c r="C12" s="533" t="s">
        <v>27</v>
      </c>
      <c r="D12" s="534">
        <v>1</v>
      </c>
      <c r="E12" s="755">
        <v>0</v>
      </c>
      <c r="F12" s="534">
        <f>+D12*E12</f>
        <v>0</v>
      </c>
    </row>
    <row r="13" spans="1:10" s="271" customFormat="1" ht="13" x14ac:dyDescent="0.3">
      <c r="A13" s="640"/>
      <c r="B13" s="644"/>
      <c r="C13" s="535"/>
      <c r="D13" s="534"/>
      <c r="E13" s="755"/>
      <c r="F13" s="534"/>
    </row>
    <row r="14" spans="1:10" s="271" customFormat="1" ht="13" x14ac:dyDescent="0.3">
      <c r="A14" s="640"/>
      <c r="B14" s="644"/>
      <c r="C14" s="535"/>
      <c r="D14" s="534"/>
      <c r="E14" s="755"/>
      <c r="F14" s="534"/>
    </row>
    <row r="15" spans="1:10" s="523" customFormat="1" ht="50.25" customHeight="1" x14ac:dyDescent="0.25">
      <c r="A15" s="547" t="s">
        <v>26</v>
      </c>
      <c r="B15" s="645" t="s">
        <v>445</v>
      </c>
      <c r="C15" s="646"/>
      <c r="D15" s="647"/>
      <c r="E15" s="773"/>
      <c r="F15" s="647"/>
      <c r="G15" s="579"/>
      <c r="H15" s="646"/>
      <c r="I15" s="646"/>
    </row>
    <row r="16" spans="1:10" s="523" customFormat="1" x14ac:dyDescent="0.25">
      <c r="A16" s="547"/>
      <c r="B16" s="645" t="s">
        <v>446</v>
      </c>
      <c r="C16" s="646" t="s">
        <v>66</v>
      </c>
      <c r="D16" s="647">
        <v>2</v>
      </c>
      <c r="E16" s="755">
        <v>0</v>
      </c>
      <c r="F16" s="534">
        <f>+E16*D16</f>
        <v>0</v>
      </c>
      <c r="G16" s="579"/>
      <c r="H16" s="646"/>
      <c r="I16" s="646"/>
    </row>
    <row r="17" spans="1:9" s="523" customFormat="1" x14ac:dyDescent="0.25">
      <c r="A17" s="547"/>
      <c r="B17" s="645"/>
      <c r="C17" s="646"/>
      <c r="D17" s="647"/>
      <c r="E17" s="773"/>
      <c r="F17" s="534"/>
      <c r="G17" s="579"/>
      <c r="H17" s="646"/>
      <c r="I17" s="646"/>
    </row>
    <row r="18" spans="1:9" s="597" customFormat="1" x14ac:dyDescent="0.25">
      <c r="A18" s="648"/>
      <c r="B18" s="648"/>
      <c r="C18" s="649"/>
      <c r="D18" s="650"/>
      <c r="E18" s="774"/>
      <c r="F18" s="650"/>
    </row>
    <row r="19" spans="1:9" s="523" customFormat="1" ht="251" x14ac:dyDescent="0.25">
      <c r="A19" s="547" t="s">
        <v>28</v>
      </c>
      <c r="B19" s="645" t="s">
        <v>449</v>
      </c>
      <c r="C19" s="646"/>
      <c r="D19" s="647"/>
      <c r="E19" s="773"/>
      <c r="F19" s="534"/>
      <c r="G19" s="579"/>
      <c r="H19" s="646"/>
      <c r="I19" s="646"/>
    </row>
    <row r="20" spans="1:9" s="523" customFormat="1" x14ac:dyDescent="0.25">
      <c r="A20" s="547" t="s">
        <v>116</v>
      </c>
      <c r="B20" s="645" t="s">
        <v>550</v>
      </c>
      <c r="C20" s="646" t="s">
        <v>30</v>
      </c>
      <c r="D20" s="647">
        <v>18</v>
      </c>
      <c r="E20" s="755">
        <v>0</v>
      </c>
      <c r="F20" s="534">
        <f>+E20*D20</f>
        <v>0</v>
      </c>
      <c r="G20" s="579"/>
      <c r="H20" s="646"/>
      <c r="I20" s="646"/>
    </row>
    <row r="21" spans="1:9" s="523" customFormat="1" x14ac:dyDescent="0.25">
      <c r="A21" s="547"/>
      <c r="B21" s="645"/>
      <c r="C21" s="646"/>
      <c r="D21" s="647"/>
      <c r="E21" s="773"/>
      <c r="F21" s="534"/>
      <c r="G21" s="579"/>
      <c r="H21" s="646"/>
      <c r="I21" s="646"/>
    </row>
    <row r="22" spans="1:9" s="597" customFormat="1" ht="13" x14ac:dyDescent="0.25">
      <c r="A22" s="648"/>
      <c r="B22" s="651"/>
      <c r="C22" s="649"/>
      <c r="D22" s="650"/>
      <c r="E22" s="774"/>
      <c r="F22" s="650"/>
    </row>
    <row r="23" spans="1:9" s="597" customFormat="1" ht="62.5" x14ac:dyDescent="0.25">
      <c r="A23" s="648" t="s">
        <v>29</v>
      </c>
      <c r="B23" s="648" t="s">
        <v>450</v>
      </c>
      <c r="C23" s="649" t="s">
        <v>451</v>
      </c>
      <c r="D23" s="650">
        <v>16</v>
      </c>
      <c r="E23" s="755">
        <v>0</v>
      </c>
      <c r="F23" s="650">
        <f>D23*E23</f>
        <v>0</v>
      </c>
    </row>
    <row r="24" spans="1:9" s="597" customFormat="1" x14ac:dyDescent="0.25">
      <c r="A24" s="648"/>
      <c r="B24" s="648"/>
      <c r="C24" s="649"/>
      <c r="D24" s="650"/>
      <c r="E24" s="774"/>
      <c r="F24" s="650"/>
    </row>
    <row r="25" spans="1:9" s="597" customFormat="1" x14ac:dyDescent="0.25">
      <c r="A25" s="648"/>
      <c r="B25" s="648"/>
      <c r="C25" s="649"/>
      <c r="D25" s="650"/>
      <c r="E25" s="774"/>
      <c r="F25" s="650"/>
    </row>
    <row r="26" spans="1:9" s="597" customFormat="1" ht="50" x14ac:dyDescent="0.25">
      <c r="A26" s="648" t="s">
        <v>75</v>
      </c>
      <c r="B26" s="648" t="s">
        <v>452</v>
      </c>
      <c r="C26" s="649" t="s">
        <v>27</v>
      </c>
      <c r="D26" s="650">
        <v>2.6</v>
      </c>
      <c r="E26" s="755">
        <v>0</v>
      </c>
      <c r="F26" s="650">
        <f>D26*E26</f>
        <v>0</v>
      </c>
    </row>
    <row r="27" spans="1:9" s="597" customFormat="1" x14ac:dyDescent="0.25">
      <c r="A27" s="648"/>
      <c r="B27" s="648"/>
      <c r="C27" s="649"/>
      <c r="D27" s="650"/>
      <c r="E27" s="774"/>
      <c r="F27" s="650"/>
    </row>
    <row r="28" spans="1:9" s="597" customFormat="1" x14ac:dyDescent="0.25">
      <c r="A28" s="648"/>
      <c r="B28" s="648"/>
      <c r="C28" s="649"/>
      <c r="D28" s="650"/>
      <c r="E28" s="774"/>
      <c r="F28" s="650"/>
    </row>
    <row r="29" spans="1:9" s="597" customFormat="1" ht="62.5" x14ac:dyDescent="0.25">
      <c r="A29" s="648" t="s">
        <v>75</v>
      </c>
      <c r="B29" s="648" t="s">
        <v>453</v>
      </c>
      <c r="C29" s="649" t="s">
        <v>30</v>
      </c>
      <c r="D29" s="650">
        <v>36</v>
      </c>
      <c r="E29" s="755">
        <v>0</v>
      </c>
      <c r="F29" s="650">
        <f>D29*E29</f>
        <v>0</v>
      </c>
    </row>
    <row r="30" spans="1:9" s="597" customFormat="1" x14ac:dyDescent="0.25">
      <c r="A30" s="648"/>
      <c r="B30" s="648"/>
      <c r="C30" s="649"/>
      <c r="D30" s="650"/>
      <c r="E30" s="774"/>
      <c r="F30" s="650"/>
    </row>
    <row r="31" spans="1:9" s="597" customFormat="1" x14ac:dyDescent="0.25">
      <c r="A31" s="648"/>
      <c r="B31" s="648"/>
      <c r="C31" s="649"/>
      <c r="D31" s="650"/>
      <c r="E31" s="774"/>
      <c r="F31" s="650"/>
    </row>
    <row r="32" spans="1:9" s="597" customFormat="1" ht="62.5" x14ac:dyDescent="0.25">
      <c r="A32" s="648" t="s">
        <v>76</v>
      </c>
      <c r="B32" s="648" t="s">
        <v>454</v>
      </c>
      <c r="C32" s="649" t="s">
        <v>30</v>
      </c>
      <c r="D32" s="650">
        <v>6</v>
      </c>
      <c r="E32" s="755">
        <v>0</v>
      </c>
      <c r="F32" s="650">
        <f>+D32*E32</f>
        <v>0</v>
      </c>
    </row>
    <row r="33" spans="1:110" s="597" customFormat="1" x14ac:dyDescent="0.25">
      <c r="A33" s="648"/>
      <c r="B33" s="648"/>
      <c r="C33" s="649"/>
      <c r="D33" s="650"/>
      <c r="E33" s="774"/>
      <c r="F33" s="650"/>
    </row>
    <row r="34" spans="1:110" s="597" customFormat="1" x14ac:dyDescent="0.25">
      <c r="A34" s="648"/>
      <c r="B34" s="648"/>
      <c r="C34" s="649"/>
      <c r="D34" s="650"/>
      <c r="E34" s="774"/>
      <c r="F34" s="650"/>
    </row>
    <row r="35" spans="1:110" ht="62.5" x14ac:dyDescent="0.25">
      <c r="A35" s="191" t="s">
        <v>31</v>
      </c>
      <c r="B35" s="484" t="s">
        <v>495</v>
      </c>
      <c r="C35" s="176" t="s">
        <v>66</v>
      </c>
      <c r="D35" s="177">
        <v>3</v>
      </c>
      <c r="E35" s="755">
        <v>0</v>
      </c>
      <c r="F35" s="178">
        <f>+D35*E35</f>
        <v>0</v>
      </c>
    </row>
    <row r="36" spans="1:110" s="597" customFormat="1" x14ac:dyDescent="0.25">
      <c r="A36" s="648"/>
      <c r="B36" s="648"/>
      <c r="C36" s="649"/>
      <c r="D36" s="650"/>
      <c r="E36" s="774"/>
      <c r="F36" s="650"/>
    </row>
    <row r="37" spans="1:110" s="597" customFormat="1" x14ac:dyDescent="0.25">
      <c r="A37" s="648"/>
      <c r="B37" s="648"/>
      <c r="C37" s="649"/>
      <c r="D37" s="650"/>
      <c r="E37" s="774"/>
      <c r="F37" s="650"/>
    </row>
    <row r="38" spans="1:110" s="597" customFormat="1" ht="25" x14ac:dyDescent="0.25">
      <c r="A38" s="648" t="s">
        <v>32</v>
      </c>
      <c r="B38" s="648" t="s">
        <v>447</v>
      </c>
      <c r="C38" s="649" t="s">
        <v>67</v>
      </c>
      <c r="D38" s="650">
        <v>20</v>
      </c>
      <c r="E38" s="755">
        <v>0</v>
      </c>
      <c r="F38" s="650">
        <f>D38*E38</f>
        <v>0</v>
      </c>
    </row>
    <row r="39" spans="1:110" s="386" customFormat="1" x14ac:dyDescent="0.25">
      <c r="A39" s="462"/>
      <c r="B39" s="457"/>
      <c r="C39" s="458"/>
      <c r="D39" s="459"/>
      <c r="E39" s="768"/>
      <c r="F39" s="459"/>
      <c r="G39" s="385"/>
      <c r="H39" s="385"/>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5"/>
      <c r="AF39" s="385"/>
      <c r="AG39" s="385"/>
      <c r="AH39" s="385"/>
      <c r="AI39" s="385"/>
      <c r="AJ39" s="385"/>
      <c r="AK39" s="385"/>
      <c r="AL39" s="385"/>
      <c r="AM39" s="385"/>
      <c r="AN39" s="385"/>
      <c r="AO39" s="385"/>
      <c r="AP39" s="385"/>
      <c r="AQ39" s="385"/>
      <c r="AR39" s="385"/>
      <c r="AS39" s="385"/>
      <c r="AT39" s="385"/>
      <c r="AU39" s="385"/>
      <c r="AV39" s="385"/>
      <c r="AW39" s="385"/>
      <c r="AX39" s="385"/>
      <c r="AY39" s="385"/>
      <c r="AZ39" s="385"/>
      <c r="BA39" s="385"/>
      <c r="BB39" s="385"/>
      <c r="BC39" s="385"/>
      <c r="BD39" s="385"/>
      <c r="BE39" s="385"/>
      <c r="BF39" s="385"/>
      <c r="BG39" s="385"/>
      <c r="BH39" s="385"/>
      <c r="BI39" s="385"/>
      <c r="BJ39" s="385"/>
      <c r="BK39" s="385"/>
      <c r="BL39" s="385"/>
      <c r="BM39" s="385"/>
      <c r="BN39" s="385"/>
      <c r="BO39" s="385"/>
      <c r="BP39" s="385"/>
      <c r="BQ39" s="385"/>
      <c r="BR39" s="385"/>
      <c r="BS39" s="385"/>
      <c r="BT39" s="385"/>
      <c r="BU39" s="385"/>
      <c r="BV39" s="385"/>
      <c r="BW39" s="385"/>
      <c r="BX39" s="385"/>
      <c r="BY39" s="385"/>
      <c r="BZ39" s="385"/>
      <c r="CA39" s="385"/>
      <c r="CB39" s="385"/>
      <c r="CC39" s="385"/>
      <c r="CD39" s="385"/>
      <c r="CE39" s="385"/>
      <c r="CF39" s="385"/>
      <c r="CG39" s="385"/>
      <c r="CH39" s="385"/>
      <c r="CI39" s="385"/>
      <c r="CJ39" s="385"/>
      <c r="CK39" s="385"/>
      <c r="CL39" s="385"/>
      <c r="CM39" s="385"/>
      <c r="CN39" s="385"/>
      <c r="CO39" s="385"/>
      <c r="CP39" s="385"/>
      <c r="CQ39" s="385"/>
      <c r="CR39" s="385"/>
      <c r="CS39" s="385"/>
      <c r="CT39" s="385"/>
      <c r="CU39" s="385"/>
      <c r="CV39" s="385"/>
      <c r="CW39" s="385"/>
      <c r="CX39" s="385"/>
    </row>
    <row r="40" spans="1:110" s="190" customFormat="1" x14ac:dyDescent="0.25">
      <c r="A40" s="198"/>
      <c r="B40" s="199"/>
      <c r="C40" s="192"/>
      <c r="D40" s="193"/>
      <c r="E40" s="769"/>
      <c r="F40" s="194"/>
      <c r="G40" s="177"/>
      <c r="H40" s="177"/>
      <c r="I40" s="177"/>
      <c r="J40" s="178"/>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181"/>
      <c r="BK40" s="181"/>
      <c r="BL40" s="181"/>
      <c r="BM40" s="181"/>
      <c r="BN40" s="181"/>
      <c r="BO40" s="181"/>
      <c r="BP40" s="181"/>
      <c r="BQ40" s="181"/>
      <c r="BR40" s="181"/>
      <c r="BS40" s="181"/>
      <c r="BT40" s="181"/>
      <c r="BU40" s="181"/>
      <c r="BV40" s="181"/>
      <c r="BW40" s="181"/>
      <c r="BX40" s="181"/>
      <c r="BY40" s="181"/>
      <c r="BZ40" s="181"/>
      <c r="CA40" s="181"/>
      <c r="CB40" s="181"/>
      <c r="CC40" s="181"/>
      <c r="CD40" s="181"/>
      <c r="CE40" s="181"/>
      <c r="CF40" s="181"/>
      <c r="CG40" s="181"/>
      <c r="CH40" s="181"/>
      <c r="CI40" s="181"/>
      <c r="CJ40" s="181"/>
      <c r="CK40" s="181"/>
      <c r="CL40" s="181"/>
      <c r="CM40" s="181"/>
      <c r="CN40" s="181"/>
      <c r="CO40" s="181"/>
      <c r="CP40" s="181"/>
      <c r="CQ40" s="181"/>
      <c r="CR40" s="181"/>
      <c r="CS40" s="181"/>
      <c r="CT40" s="181"/>
      <c r="CU40" s="181"/>
      <c r="CV40" s="181"/>
      <c r="CW40" s="181"/>
      <c r="CX40" s="181"/>
      <c r="CY40" s="181"/>
      <c r="CZ40" s="181"/>
      <c r="DA40" s="181"/>
      <c r="DB40" s="181"/>
      <c r="DC40" s="181"/>
      <c r="DD40" s="181"/>
      <c r="DE40" s="181"/>
      <c r="DF40" s="181"/>
    </row>
    <row r="41" spans="1:110" s="426" customFormat="1" ht="13.5" thickBot="1" x14ac:dyDescent="0.35">
      <c r="A41" s="427"/>
      <c r="B41" s="421" t="s">
        <v>429</v>
      </c>
      <c r="C41" s="422"/>
      <c r="D41" s="423"/>
      <c r="E41" s="770"/>
      <c r="F41" s="424">
        <f>SUM(F4:F39)</f>
        <v>0</v>
      </c>
      <c r="G41" s="423"/>
      <c r="H41" s="423"/>
      <c r="I41" s="423"/>
      <c r="J41" s="425"/>
    </row>
    <row r="42" spans="1:110" ht="13" thickTop="1" x14ac:dyDescent="0.25">
      <c r="G42" s="177"/>
      <c r="H42" s="177"/>
      <c r="I42" s="177"/>
      <c r="J42" s="178"/>
    </row>
    <row r="43" spans="1:110" x14ac:dyDescent="0.25">
      <c r="C43" s="192"/>
      <c r="D43" s="193"/>
      <c r="E43" s="769"/>
      <c r="F43" s="194"/>
      <c r="G43" s="193"/>
      <c r="H43" s="194"/>
      <c r="I43" s="194"/>
      <c r="J43" s="194"/>
    </row>
  </sheetData>
  <sheetProtection algorithmName="SHA-512" hashValue="WItrv1qtJWyXEECX6INCKEBa+rSAOHJb0nSS1yYyk/XoJaUZL23gaQfLp+kwW5DIqd71Cj6/f/dcdWClOPQMtQ==" saltValue="+GOqm06vfRQ07lpGVkNVkA==" spinCount="100000" sheet="1" objects="1" scenarios="1"/>
  <conditionalFormatting sqref="E11:E12">
    <cfRule type="cellIs" dxfId="156" priority="9" operator="lessThanOrEqual">
      <formula>0</formula>
    </cfRule>
  </conditionalFormatting>
  <conditionalFormatting sqref="E16">
    <cfRule type="cellIs" dxfId="155" priority="8" operator="lessThanOrEqual">
      <formula>0</formula>
    </cfRule>
  </conditionalFormatting>
  <conditionalFormatting sqref="E20">
    <cfRule type="cellIs" dxfId="154" priority="7" operator="lessThanOrEqual">
      <formula>0</formula>
    </cfRule>
  </conditionalFormatting>
  <conditionalFormatting sqref="E23">
    <cfRule type="cellIs" dxfId="153" priority="6" operator="lessThanOrEqual">
      <formula>0</formula>
    </cfRule>
  </conditionalFormatting>
  <conditionalFormatting sqref="E26">
    <cfRule type="cellIs" dxfId="152" priority="5" operator="lessThanOrEqual">
      <formula>0</formula>
    </cfRule>
  </conditionalFormatting>
  <conditionalFormatting sqref="E29">
    <cfRule type="cellIs" dxfId="151" priority="4" operator="lessThanOrEqual">
      <formula>0</formula>
    </cfRule>
  </conditionalFormatting>
  <conditionalFormatting sqref="E32">
    <cfRule type="cellIs" dxfId="150" priority="3" operator="lessThanOrEqual">
      <formula>0</formula>
    </cfRule>
  </conditionalFormatting>
  <conditionalFormatting sqref="E35">
    <cfRule type="cellIs" dxfId="149" priority="2" operator="lessThanOrEqual">
      <formula>0</formula>
    </cfRule>
  </conditionalFormatting>
  <conditionalFormatting sqref="E38">
    <cfRule type="cellIs" dxfId="148" priority="1" operator="lessThanOrEqual">
      <formula>0</formula>
    </cfRule>
  </conditionalFormatting>
  <printOptions horizontalCentered="1"/>
  <pageMargins left="0.98425196850393704" right="0.39370078740157483" top="0.98425196850393704" bottom="0.78740157480314965" header="0.51181102362204722" footer="0.51181102362204722"/>
  <pageSetup paperSize="9" orientation="portrait" r:id="rId1"/>
  <headerFooter alignWithMargins="0">
    <oddHeader>&amp;C&amp;6Vrtec Smlednik</oddHeader>
    <oddFooter>&amp;C&amp;A&amp;R&amp;P od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1"/>
  <dimension ref="A1:DF29"/>
  <sheetViews>
    <sheetView view="pageBreakPreview" zoomScaleNormal="100" zoomScaleSheetLayoutView="100" workbookViewId="0">
      <selection activeCell="B9" sqref="B9"/>
    </sheetView>
  </sheetViews>
  <sheetFormatPr defaultColWidth="9.08984375" defaultRowHeight="12.5" x14ac:dyDescent="0.25"/>
  <cols>
    <col min="1" max="1" width="3.453125" style="191" customWidth="1"/>
    <col min="2" max="2" width="49.6328125" style="231" customWidth="1"/>
    <col min="3" max="3" width="4.90625" style="176" customWidth="1"/>
    <col min="4" max="4" width="10.54296875" style="177" bestFit="1" customWidth="1"/>
    <col min="5" max="5" width="14.36328125" style="771" bestFit="1" customWidth="1"/>
    <col min="6" max="6" width="15.6328125" style="178" customWidth="1"/>
    <col min="7" max="7" width="10.453125" style="179" hidden="1" customWidth="1"/>
    <col min="8" max="8" width="0.453125" style="180" hidden="1" customWidth="1"/>
    <col min="9" max="9" width="1" style="180" hidden="1" customWidth="1"/>
    <col min="10" max="10" width="15.6328125" style="180" hidden="1" customWidth="1"/>
    <col min="11" max="16384" width="9.08984375" style="181"/>
  </cols>
  <sheetData>
    <row r="1" spans="1:10" s="182" customFormat="1" ht="13" x14ac:dyDescent="0.3">
      <c r="A1" s="211" t="s">
        <v>35</v>
      </c>
      <c r="B1" s="230" t="s">
        <v>181</v>
      </c>
      <c r="C1" s="183"/>
      <c r="D1" s="184"/>
      <c r="E1" s="758"/>
      <c r="F1" s="185"/>
      <c r="G1" s="186"/>
      <c r="H1" s="187"/>
      <c r="I1" s="187"/>
      <c r="J1" s="187"/>
    </row>
    <row r="2" spans="1:10" s="271" customFormat="1" ht="13" x14ac:dyDescent="0.3">
      <c r="A2" s="460"/>
      <c r="B2" s="338"/>
      <c r="C2" s="132"/>
      <c r="D2" s="297"/>
      <c r="E2" s="759"/>
      <c r="F2" s="298"/>
    </row>
    <row r="3" spans="1:10" s="303" customFormat="1" ht="13" x14ac:dyDescent="0.3">
      <c r="A3" s="461"/>
      <c r="B3" s="363" t="s">
        <v>48</v>
      </c>
      <c r="C3" s="301" t="s">
        <v>44</v>
      </c>
      <c r="D3" s="302" t="s">
        <v>45</v>
      </c>
      <c r="E3" s="760" t="s">
        <v>46</v>
      </c>
      <c r="F3" s="302" t="s">
        <v>47</v>
      </c>
    </row>
    <row r="4" spans="1:10" s="271" customFormat="1" ht="13" x14ac:dyDescent="0.3">
      <c r="A4" s="460"/>
      <c r="B4" s="338"/>
      <c r="C4" s="132"/>
      <c r="D4" s="297"/>
      <c r="E4" s="759"/>
      <c r="F4" s="298"/>
    </row>
    <row r="5" spans="1:10" s="271" customFormat="1" ht="13" x14ac:dyDescent="0.3">
      <c r="A5" s="460"/>
      <c r="B5" s="338"/>
      <c r="C5" s="132"/>
      <c r="D5" s="297"/>
      <c r="E5" s="759"/>
      <c r="F5" s="298"/>
    </row>
    <row r="6" spans="1:10" s="41" customFormat="1" ht="25" x14ac:dyDescent="0.25">
      <c r="A6" s="658" t="s">
        <v>65</v>
      </c>
      <c r="B6" s="444" t="s">
        <v>489</v>
      </c>
      <c r="C6" s="451" t="s">
        <v>27</v>
      </c>
      <c r="D6" s="453">
        <f>65*0.2</f>
        <v>13</v>
      </c>
      <c r="E6" s="755">
        <v>0</v>
      </c>
      <c r="F6" s="501">
        <f>+D6*E6</f>
        <v>0</v>
      </c>
    </row>
    <row r="7" spans="1:10" s="41" customFormat="1" x14ac:dyDescent="0.25">
      <c r="A7" s="658"/>
      <c r="B7" s="367"/>
      <c r="C7" s="451"/>
      <c r="D7" s="453"/>
      <c r="E7" s="775"/>
      <c r="F7" s="501"/>
    </row>
    <row r="8" spans="1:10" s="41" customFormat="1" x14ac:dyDescent="0.25">
      <c r="A8" s="658"/>
      <c r="B8" s="367"/>
      <c r="C8" s="451"/>
      <c r="D8" s="453"/>
      <c r="E8" s="775"/>
      <c r="F8" s="501"/>
    </row>
    <row r="9" spans="1:10" customFormat="1" ht="50" x14ac:dyDescent="0.25">
      <c r="A9" s="660" t="s">
        <v>26</v>
      </c>
      <c r="B9" s="444" t="s">
        <v>493</v>
      </c>
      <c r="C9" t="s">
        <v>27</v>
      </c>
      <c r="D9" s="430">
        <v>374.35</v>
      </c>
      <c r="E9" s="755">
        <v>0</v>
      </c>
      <c r="F9" s="430">
        <f>+D9*E9</f>
        <v>0</v>
      </c>
    </row>
    <row r="10" spans="1:10" s="41" customFormat="1" x14ac:dyDescent="0.25">
      <c r="A10" s="658"/>
      <c r="B10" s="367"/>
      <c r="C10" s="451"/>
      <c r="D10" s="453"/>
      <c r="E10" s="775"/>
      <c r="F10" s="501"/>
    </row>
    <row r="11" spans="1:10" s="41" customFormat="1" x14ac:dyDescent="0.25">
      <c r="A11" s="658"/>
      <c r="B11" s="367"/>
      <c r="C11" s="451"/>
      <c r="D11" s="453"/>
      <c r="E11" s="775"/>
      <c r="F11" s="501"/>
    </row>
    <row r="12" spans="1:10" customFormat="1" ht="37.5" x14ac:dyDescent="0.25">
      <c r="A12" s="660" t="s">
        <v>28</v>
      </c>
      <c r="B12" s="444" t="s">
        <v>492</v>
      </c>
      <c r="C12" t="s">
        <v>30</v>
      </c>
      <c r="D12" s="430">
        <v>330</v>
      </c>
      <c r="E12" s="755">
        <v>0</v>
      </c>
      <c r="F12" s="430">
        <f>+D12*E12</f>
        <v>0</v>
      </c>
    </row>
    <row r="13" spans="1:10" customFormat="1" ht="13" x14ac:dyDescent="0.25">
      <c r="A13" s="660"/>
      <c r="B13" s="661"/>
      <c r="D13" s="430"/>
      <c r="E13" s="776"/>
      <c r="F13" s="430"/>
    </row>
    <row r="14" spans="1:10" customFormat="1" ht="13" x14ac:dyDescent="0.25">
      <c r="A14" s="660"/>
      <c r="B14" s="661"/>
      <c r="D14" s="430"/>
      <c r="E14" s="776"/>
      <c r="F14" s="430"/>
    </row>
    <row r="15" spans="1:10" customFormat="1" ht="25" x14ac:dyDescent="0.25">
      <c r="A15" s="660" t="s">
        <v>29</v>
      </c>
      <c r="B15" s="444" t="s">
        <v>491</v>
      </c>
      <c r="C15" t="s">
        <v>30</v>
      </c>
      <c r="D15" s="430">
        <v>330</v>
      </c>
      <c r="E15" s="755">
        <v>0</v>
      </c>
      <c r="F15" s="430">
        <f>+D15*E15</f>
        <v>0</v>
      </c>
    </row>
    <row r="16" spans="1:10" customFormat="1" ht="13" x14ac:dyDescent="0.25">
      <c r="A16" s="660"/>
      <c r="B16" s="661"/>
      <c r="D16" s="430"/>
      <c r="E16" s="776"/>
      <c r="F16" s="430"/>
    </row>
    <row r="17" spans="1:110" customFormat="1" ht="13" x14ac:dyDescent="0.25">
      <c r="A17" s="660"/>
      <c r="B17" s="661"/>
      <c r="D17" s="430"/>
      <c r="E17" s="776"/>
      <c r="F17" s="430"/>
    </row>
    <row r="18" spans="1:110" customFormat="1" ht="87.5" x14ac:dyDescent="0.25">
      <c r="A18" s="660" t="s">
        <v>75</v>
      </c>
      <c r="B18" s="444" t="s">
        <v>494</v>
      </c>
      <c r="C18" t="s">
        <v>27</v>
      </c>
      <c r="D18" s="430">
        <v>123.37</v>
      </c>
      <c r="E18" s="755">
        <v>0</v>
      </c>
      <c r="F18" s="430">
        <f>+D18*E18</f>
        <v>0</v>
      </c>
    </row>
    <row r="19" spans="1:110" customFormat="1" x14ac:dyDescent="0.25">
      <c r="A19" s="660"/>
      <c r="B19" s="444"/>
      <c r="D19" s="430"/>
      <c r="E19" s="776"/>
      <c r="F19" s="430"/>
    </row>
    <row r="20" spans="1:110" customFormat="1" x14ac:dyDescent="0.25">
      <c r="A20" s="660"/>
      <c r="B20" s="444"/>
      <c r="D20" s="430"/>
      <c r="E20" s="776"/>
      <c r="F20" s="430"/>
    </row>
    <row r="21" spans="1:110" customFormat="1" x14ac:dyDescent="0.25">
      <c r="A21" s="660" t="s">
        <v>76</v>
      </c>
      <c r="B21" s="659" t="s">
        <v>488</v>
      </c>
      <c r="C21" t="s">
        <v>451</v>
      </c>
      <c r="D21" s="430">
        <v>1</v>
      </c>
      <c r="E21" s="755">
        <v>0</v>
      </c>
      <c r="F21" s="430">
        <f>+D21*E21</f>
        <v>0</v>
      </c>
    </row>
    <row r="22" spans="1:110" customFormat="1" x14ac:dyDescent="0.25">
      <c r="A22" s="660"/>
      <c r="B22" s="444"/>
      <c r="D22" s="430"/>
      <c r="E22" s="776"/>
      <c r="F22" s="430"/>
    </row>
    <row r="23" spans="1:110" customFormat="1" x14ac:dyDescent="0.25">
      <c r="A23" s="660"/>
      <c r="B23" s="444"/>
      <c r="D23" s="430"/>
      <c r="E23" s="776"/>
      <c r="F23" s="430"/>
    </row>
    <row r="24" spans="1:110" customFormat="1" ht="25" x14ac:dyDescent="0.25">
      <c r="A24" s="660" t="s">
        <v>31</v>
      </c>
      <c r="B24" s="444" t="s">
        <v>490</v>
      </c>
      <c r="C24" t="s">
        <v>451</v>
      </c>
      <c r="D24" s="430">
        <v>1</v>
      </c>
      <c r="E24" s="755">
        <v>0</v>
      </c>
      <c r="F24" s="430">
        <f>+D24*E24</f>
        <v>0</v>
      </c>
    </row>
    <row r="25" spans="1:110" s="386" customFormat="1" x14ac:dyDescent="0.25">
      <c r="A25" s="462"/>
      <c r="B25" s="457"/>
      <c r="C25" s="458"/>
      <c r="D25" s="459"/>
      <c r="E25" s="768"/>
      <c r="F25" s="459"/>
      <c r="G25" s="385"/>
      <c r="H25" s="385"/>
      <c r="I25" s="385"/>
      <c r="J25" s="385"/>
      <c r="K25" s="385"/>
      <c r="L25" s="385"/>
      <c r="M25" s="385"/>
      <c r="N25" s="385"/>
      <c r="O25" s="385"/>
      <c r="P25" s="385"/>
      <c r="Q25" s="385"/>
      <c r="R25" s="385"/>
      <c r="S25" s="385"/>
      <c r="T25" s="385"/>
      <c r="U25" s="385"/>
      <c r="V25" s="385"/>
      <c r="W25" s="385"/>
      <c r="X25" s="385"/>
      <c r="Y25" s="385"/>
      <c r="Z25" s="385"/>
      <c r="AA25" s="385"/>
      <c r="AB25" s="385"/>
      <c r="AC25" s="385"/>
      <c r="AD25" s="385"/>
      <c r="AE25" s="385"/>
      <c r="AF25" s="385"/>
      <c r="AG25" s="385"/>
      <c r="AH25" s="385"/>
      <c r="AI25" s="385"/>
      <c r="AJ25" s="385"/>
      <c r="AK25" s="385"/>
      <c r="AL25" s="385"/>
      <c r="AM25" s="385"/>
      <c r="AN25" s="385"/>
      <c r="AO25" s="385"/>
      <c r="AP25" s="385"/>
      <c r="AQ25" s="385"/>
      <c r="AR25" s="385"/>
      <c r="AS25" s="385"/>
      <c r="AT25" s="385"/>
      <c r="AU25" s="385"/>
      <c r="AV25" s="385"/>
      <c r="AW25" s="385"/>
      <c r="AX25" s="385"/>
      <c r="AY25" s="385"/>
      <c r="AZ25" s="385"/>
      <c r="BA25" s="385"/>
      <c r="BB25" s="385"/>
      <c r="BC25" s="385"/>
      <c r="BD25" s="385"/>
      <c r="BE25" s="385"/>
      <c r="BF25" s="385"/>
      <c r="BG25" s="385"/>
      <c r="BH25" s="385"/>
      <c r="BI25" s="385"/>
      <c r="BJ25" s="385"/>
      <c r="BK25" s="385"/>
      <c r="BL25" s="385"/>
      <c r="BM25" s="385"/>
      <c r="BN25" s="385"/>
      <c r="BO25" s="385"/>
      <c r="BP25" s="385"/>
      <c r="BQ25" s="385"/>
      <c r="BR25" s="385"/>
      <c r="BS25" s="385"/>
      <c r="BT25" s="385"/>
      <c r="BU25" s="385"/>
      <c r="BV25" s="385"/>
      <c r="BW25" s="385"/>
      <c r="BX25" s="385"/>
      <c r="BY25" s="385"/>
      <c r="BZ25" s="385"/>
      <c r="CA25" s="385"/>
      <c r="CB25" s="385"/>
      <c r="CC25" s="385"/>
      <c r="CD25" s="385"/>
      <c r="CE25" s="385"/>
      <c r="CF25" s="385"/>
      <c r="CG25" s="385"/>
      <c r="CH25" s="385"/>
      <c r="CI25" s="385"/>
      <c r="CJ25" s="385"/>
      <c r="CK25" s="385"/>
      <c r="CL25" s="385"/>
      <c r="CM25" s="385"/>
      <c r="CN25" s="385"/>
      <c r="CO25" s="385"/>
      <c r="CP25" s="385"/>
      <c r="CQ25" s="385"/>
      <c r="CR25" s="385"/>
      <c r="CS25" s="385"/>
      <c r="CT25" s="385"/>
      <c r="CU25" s="385"/>
      <c r="CV25" s="385"/>
      <c r="CW25" s="385"/>
      <c r="CX25" s="385"/>
    </row>
    <row r="26" spans="1:110" s="190" customFormat="1" x14ac:dyDescent="0.25">
      <c r="A26" s="198"/>
      <c r="B26" s="199"/>
      <c r="C26" s="192"/>
      <c r="D26" s="193"/>
      <c r="E26" s="769"/>
      <c r="F26" s="194"/>
      <c r="G26" s="177"/>
      <c r="H26" s="177"/>
      <c r="I26" s="177"/>
      <c r="J26" s="178"/>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1"/>
      <c r="BR26" s="181"/>
      <c r="BS26" s="181"/>
      <c r="BT26" s="181"/>
      <c r="BU26" s="181"/>
      <c r="BV26" s="181"/>
      <c r="BW26" s="181"/>
      <c r="BX26" s="181"/>
      <c r="BY26" s="181"/>
      <c r="BZ26" s="181"/>
      <c r="CA26" s="181"/>
      <c r="CB26" s="181"/>
      <c r="CC26" s="181"/>
      <c r="CD26" s="181"/>
      <c r="CE26" s="181"/>
      <c r="CF26" s="181"/>
      <c r="CG26" s="181"/>
      <c r="CH26" s="181"/>
      <c r="CI26" s="181"/>
      <c r="CJ26" s="181"/>
      <c r="CK26" s="181"/>
      <c r="CL26" s="181"/>
      <c r="CM26" s="181"/>
      <c r="CN26" s="181"/>
      <c r="CO26" s="181"/>
      <c r="CP26" s="181"/>
      <c r="CQ26" s="181"/>
      <c r="CR26" s="181"/>
      <c r="CS26" s="181"/>
      <c r="CT26" s="181"/>
      <c r="CU26" s="181"/>
      <c r="CV26" s="181"/>
      <c r="CW26" s="181"/>
      <c r="CX26" s="181"/>
      <c r="CY26" s="181"/>
      <c r="CZ26" s="181"/>
      <c r="DA26" s="181"/>
      <c r="DB26" s="181"/>
      <c r="DC26" s="181"/>
      <c r="DD26" s="181"/>
      <c r="DE26" s="181"/>
      <c r="DF26" s="181"/>
    </row>
    <row r="27" spans="1:110" s="426" customFormat="1" ht="13.5" thickBot="1" x14ac:dyDescent="0.35">
      <c r="A27" s="427"/>
      <c r="B27" s="421" t="s">
        <v>8</v>
      </c>
      <c r="C27" s="422"/>
      <c r="D27" s="423"/>
      <c r="E27" s="770"/>
      <c r="F27" s="424">
        <f>SUM(F4:F25)</f>
        <v>0</v>
      </c>
      <c r="G27" s="423"/>
      <c r="H27" s="423"/>
      <c r="I27" s="423"/>
      <c r="J27" s="425"/>
    </row>
    <row r="28" spans="1:110" ht="13" thickTop="1" x14ac:dyDescent="0.25">
      <c r="G28" s="177"/>
      <c r="H28" s="177"/>
      <c r="I28" s="177"/>
      <c r="J28" s="178"/>
    </row>
    <row r="29" spans="1:110" x14ac:dyDescent="0.25">
      <c r="C29" s="192"/>
      <c r="D29" s="193"/>
      <c r="E29" s="769"/>
      <c r="F29" s="194"/>
      <c r="G29" s="193"/>
      <c r="H29" s="194"/>
      <c r="I29" s="194"/>
      <c r="J29" s="194"/>
    </row>
  </sheetData>
  <sheetProtection algorithmName="SHA-512" hashValue="+uWFgaqqh2ZGucbkuZ2/sbBsjDuZG7AY46te5LBzSp6dM3lKKO+cxglRAOg4aI/UreKAVwtw9hSCGd/J1GRpgQ==" saltValue="B17bX7xJFu+Iv9Vjs3DE5w==" spinCount="100000" sheet="1" objects="1" scenarios="1"/>
  <phoneticPr fontId="4" type="noConversion"/>
  <conditionalFormatting sqref="E6">
    <cfRule type="cellIs" dxfId="147" priority="7" operator="lessThanOrEqual">
      <formula>0</formula>
    </cfRule>
  </conditionalFormatting>
  <conditionalFormatting sqref="E9">
    <cfRule type="cellIs" dxfId="146" priority="6" operator="lessThanOrEqual">
      <formula>0</formula>
    </cfRule>
  </conditionalFormatting>
  <conditionalFormatting sqref="E12">
    <cfRule type="cellIs" dxfId="145" priority="5" operator="lessThanOrEqual">
      <formula>0</formula>
    </cfRule>
  </conditionalFormatting>
  <conditionalFormatting sqref="E15">
    <cfRule type="cellIs" dxfId="144" priority="4" operator="lessThanOrEqual">
      <formula>0</formula>
    </cfRule>
  </conditionalFormatting>
  <conditionalFormatting sqref="E18">
    <cfRule type="cellIs" dxfId="143" priority="3" operator="lessThanOrEqual">
      <formula>0</formula>
    </cfRule>
  </conditionalFormatting>
  <conditionalFormatting sqref="E21">
    <cfRule type="cellIs" dxfId="142" priority="2" operator="lessThanOrEqual">
      <formula>0</formula>
    </cfRule>
  </conditionalFormatting>
  <conditionalFormatting sqref="E24">
    <cfRule type="cellIs" dxfId="141" priority="1" operator="lessThanOrEqual">
      <formula>0</formula>
    </cfRule>
  </conditionalFormatting>
  <printOptions horizontalCentered="1"/>
  <pageMargins left="0.98425196850393704" right="0.39370078740157483" top="0.98425196850393704" bottom="0.78740157480314965" header="0.51181102362204722" footer="0.51181102362204722"/>
  <pageSetup paperSize="9" scale="90" orientation="portrait" r:id="rId1"/>
  <headerFooter alignWithMargins="0">
    <oddHeader>&amp;C&amp;6Vrtec Smlednik</oddHeader>
    <oddFooter>&amp;C&amp;A&amp;R&amp;P od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F33"/>
  <sheetViews>
    <sheetView view="pageBreakPreview" zoomScaleNormal="100" zoomScaleSheetLayoutView="100" workbookViewId="0">
      <selection activeCell="C10" sqref="C10"/>
    </sheetView>
  </sheetViews>
  <sheetFormatPr defaultColWidth="9.08984375" defaultRowHeight="12.5" x14ac:dyDescent="0.25"/>
  <cols>
    <col min="1" max="1" width="3.453125" style="45" customWidth="1"/>
    <col min="2" max="2" width="37.08984375" style="296" bestFit="1" customWidth="1"/>
    <col min="3" max="3" width="5.453125" style="64" bestFit="1" customWidth="1"/>
    <col min="4" max="4" width="10.6328125" style="85" customWidth="1"/>
    <col min="5" max="5" width="14.36328125" style="780" bestFit="1" customWidth="1"/>
    <col min="6" max="6" width="17.08984375" style="46" customWidth="1"/>
    <col min="7" max="7" width="32.6328125" style="7" customWidth="1"/>
    <col min="8" max="16384" width="9.08984375" style="7"/>
  </cols>
  <sheetData>
    <row r="1" spans="1:7" s="52" customFormat="1" ht="13" x14ac:dyDescent="0.3">
      <c r="A1" s="466" t="s">
        <v>24</v>
      </c>
      <c r="B1" s="143" t="s">
        <v>36</v>
      </c>
      <c r="C1" s="68"/>
      <c r="D1" s="135"/>
      <c r="E1" s="777"/>
      <c r="F1" s="55"/>
    </row>
    <row r="2" spans="1:7" s="52" customFormat="1" ht="13" x14ac:dyDescent="0.3">
      <c r="A2" s="144"/>
      <c r="B2" s="143"/>
      <c r="C2" s="68"/>
      <c r="D2" s="135"/>
      <c r="E2" s="777"/>
      <c r="F2" s="55"/>
    </row>
    <row r="3" spans="1:7" ht="13" thickBot="1" x14ac:dyDescent="0.3">
      <c r="A3" s="273"/>
      <c r="B3" s="362"/>
      <c r="C3" s="273"/>
      <c r="D3" s="274"/>
      <c r="E3" s="778"/>
      <c r="F3" s="274"/>
    </row>
    <row r="4" spans="1:7" s="303" customFormat="1" ht="13" x14ac:dyDescent="0.3">
      <c r="A4" s="299"/>
      <c r="B4" s="363" t="s">
        <v>48</v>
      </c>
      <c r="C4" s="301" t="s">
        <v>44</v>
      </c>
      <c r="D4" s="302" t="s">
        <v>45</v>
      </c>
      <c r="E4" s="760" t="s">
        <v>46</v>
      </c>
      <c r="F4" s="302" t="s">
        <v>47</v>
      </c>
    </row>
    <row r="5" spans="1:7" s="52" customFormat="1" ht="13" x14ac:dyDescent="0.3">
      <c r="A5" s="144"/>
      <c r="B5" s="378"/>
      <c r="C5" s="68"/>
      <c r="D5" s="135"/>
      <c r="E5" s="779"/>
      <c r="F5" s="55"/>
    </row>
    <row r="6" spans="1:7" ht="13" thickBot="1" x14ac:dyDescent="0.3">
      <c r="B6" s="352"/>
    </row>
    <row r="7" spans="1:7" s="52" customFormat="1" ht="25.5" thickBot="1" x14ac:dyDescent="0.35">
      <c r="A7" s="144"/>
      <c r="B7" s="465" t="s">
        <v>149</v>
      </c>
      <c r="C7" s="68"/>
      <c r="D7" s="135"/>
      <c r="E7" s="779"/>
      <c r="F7" s="55"/>
    </row>
    <row r="8" spans="1:7" s="52" customFormat="1" ht="13" x14ac:dyDescent="0.3">
      <c r="A8" s="144"/>
      <c r="B8" s="378"/>
      <c r="C8" s="68"/>
      <c r="D8" s="135"/>
      <c r="E8" s="779"/>
      <c r="F8" s="55"/>
    </row>
    <row r="9" spans="1:7" s="52" customFormat="1" ht="13" x14ac:dyDescent="0.3">
      <c r="A9" s="144"/>
      <c r="B9" s="378"/>
      <c r="C9" s="68"/>
      <c r="D9" s="135"/>
      <c r="E9" s="779"/>
      <c r="F9" s="55"/>
    </row>
    <row r="10" spans="1:7" ht="37.5" x14ac:dyDescent="0.25">
      <c r="A10" s="45" t="s">
        <v>65</v>
      </c>
      <c r="B10" s="58" t="s">
        <v>197</v>
      </c>
      <c r="C10" s="64" t="s">
        <v>27</v>
      </c>
      <c r="D10" s="85">
        <f>4-1.4</f>
        <v>2.6</v>
      </c>
      <c r="E10" s="755">
        <v>0</v>
      </c>
      <c r="F10" s="46">
        <f>+E10*D10</f>
        <v>0</v>
      </c>
    </row>
    <row r="11" spans="1:7" x14ac:dyDescent="0.25">
      <c r="E11" s="781"/>
    </row>
    <row r="12" spans="1:7" s="52" customFormat="1" ht="13" x14ac:dyDescent="0.3">
      <c r="A12" s="144"/>
      <c r="B12" s="378"/>
      <c r="C12" s="68"/>
      <c r="D12" s="135"/>
      <c r="E12" s="779"/>
      <c r="F12" s="55"/>
    </row>
    <row r="13" spans="1:7" ht="25" x14ac:dyDescent="0.25">
      <c r="A13" s="45" t="s">
        <v>26</v>
      </c>
      <c r="B13" s="371" t="s">
        <v>198</v>
      </c>
      <c r="C13" s="7"/>
      <c r="D13" s="377"/>
      <c r="E13" s="782"/>
      <c r="F13" s="47"/>
      <c r="G13" s="43"/>
    </row>
    <row r="14" spans="1:7" x14ac:dyDescent="0.25">
      <c r="A14" s="45" t="s">
        <v>116</v>
      </c>
      <c r="B14" s="371" t="s">
        <v>199</v>
      </c>
      <c r="C14" s="7" t="s">
        <v>27</v>
      </c>
      <c r="D14" s="377">
        <v>0.65</v>
      </c>
      <c r="E14" s="755">
        <v>0</v>
      </c>
      <c r="F14" s="46">
        <f t="shared" ref="F14:F15" si="0">+E14*D14</f>
        <v>0</v>
      </c>
      <c r="G14" s="43"/>
    </row>
    <row r="15" spans="1:7" x14ac:dyDescent="0.25">
      <c r="A15" s="45" t="s">
        <v>117</v>
      </c>
      <c r="B15" s="371" t="s">
        <v>201</v>
      </c>
      <c r="C15" s="7" t="s">
        <v>27</v>
      </c>
      <c r="D15" s="377">
        <v>59</v>
      </c>
      <c r="E15" s="755">
        <v>0</v>
      </c>
      <c r="F15" s="46">
        <f t="shared" si="0"/>
        <v>0</v>
      </c>
      <c r="G15" s="43"/>
    </row>
    <row r="16" spans="1:7" x14ac:dyDescent="0.25">
      <c r="B16" s="371"/>
      <c r="C16" s="7"/>
      <c r="D16" s="377"/>
      <c r="E16" s="782"/>
      <c r="F16" s="47"/>
      <c r="G16" s="43"/>
    </row>
    <row r="17" spans="1:110" s="61" customFormat="1" x14ac:dyDescent="0.25">
      <c r="A17" s="146"/>
      <c r="B17" s="388"/>
      <c r="C17" s="64"/>
      <c r="D17" s="56"/>
      <c r="E17" s="781"/>
      <c r="F17" s="200"/>
    </row>
    <row r="18" spans="1:110" ht="25" x14ac:dyDescent="0.25">
      <c r="A18" s="45" t="s">
        <v>28</v>
      </c>
      <c r="B18" s="371" t="s">
        <v>202</v>
      </c>
      <c r="C18" s="7"/>
      <c r="D18" s="377"/>
      <c r="E18" s="782"/>
      <c r="F18" s="47"/>
      <c r="G18" s="43"/>
    </row>
    <row r="19" spans="1:110" x14ac:dyDescent="0.25">
      <c r="A19" s="45" t="s">
        <v>116</v>
      </c>
      <c r="B19" s="371" t="s">
        <v>200</v>
      </c>
      <c r="C19" s="7" t="s">
        <v>27</v>
      </c>
      <c r="D19" s="377">
        <v>11.4</v>
      </c>
      <c r="E19" s="755">
        <v>0</v>
      </c>
      <c r="F19" s="46">
        <f>+E19*D19</f>
        <v>0</v>
      </c>
      <c r="G19" s="43"/>
    </row>
    <row r="20" spans="1:110" x14ac:dyDescent="0.25">
      <c r="B20" s="371"/>
      <c r="C20" s="7"/>
      <c r="D20" s="377"/>
      <c r="E20" s="782"/>
      <c r="G20" s="43"/>
    </row>
    <row r="21" spans="1:110" x14ac:dyDescent="0.25">
      <c r="B21" s="371"/>
      <c r="C21" s="7"/>
      <c r="D21" s="377"/>
      <c r="E21" s="782"/>
      <c r="G21" s="43"/>
    </row>
    <row r="22" spans="1:110" s="595" customFormat="1" ht="26" x14ac:dyDescent="0.3">
      <c r="A22" s="529"/>
      <c r="B22" s="599" t="s">
        <v>203</v>
      </c>
      <c r="C22" s="523"/>
      <c r="D22" s="750"/>
      <c r="E22" s="755"/>
      <c r="F22" s="534"/>
      <c r="G22" s="594"/>
      <c r="H22" s="523"/>
      <c r="I22" s="523"/>
      <c r="J22" s="523"/>
      <c r="K22" s="523"/>
      <c r="L22" s="523"/>
      <c r="M22" s="523"/>
      <c r="N22" s="523"/>
      <c r="O22" s="523"/>
      <c r="P22" s="523"/>
      <c r="Q22" s="523"/>
      <c r="R22" s="523"/>
      <c r="S22" s="523"/>
      <c r="T22" s="523"/>
      <c r="U22" s="523"/>
      <c r="V22" s="523"/>
      <c r="W22" s="523"/>
      <c r="X22" s="523"/>
      <c r="Y22" s="523"/>
      <c r="Z22" s="523"/>
      <c r="AA22" s="523"/>
      <c r="AB22" s="523"/>
      <c r="AC22" s="523"/>
      <c r="AD22" s="523"/>
      <c r="AE22" s="523"/>
      <c r="AF22" s="523"/>
      <c r="AG22" s="523"/>
      <c r="AH22" s="523"/>
      <c r="AI22" s="523"/>
      <c r="AJ22" s="523"/>
      <c r="AK22" s="523"/>
      <c r="AL22" s="523"/>
      <c r="AM22" s="523"/>
      <c r="AN22" s="523"/>
      <c r="AO22" s="523"/>
      <c r="AP22" s="523"/>
      <c r="AQ22" s="523"/>
      <c r="AR22" s="523"/>
      <c r="AS22" s="523"/>
      <c r="AT22" s="523"/>
      <c r="AU22" s="523"/>
      <c r="AV22" s="523"/>
      <c r="AW22" s="523"/>
      <c r="AX22" s="523"/>
      <c r="AY22" s="523"/>
      <c r="AZ22" s="523"/>
      <c r="BA22" s="523"/>
      <c r="BB22" s="523"/>
      <c r="BC22" s="523"/>
      <c r="BD22" s="523"/>
      <c r="BE22" s="523"/>
      <c r="BF22" s="523"/>
      <c r="BG22" s="523"/>
      <c r="BH22" s="523"/>
      <c r="BI22" s="523"/>
      <c r="BJ22" s="523"/>
      <c r="BK22" s="523"/>
      <c r="BL22" s="523"/>
      <c r="BM22" s="523"/>
      <c r="BN22" s="523"/>
      <c r="BO22" s="523"/>
      <c r="BP22" s="523"/>
      <c r="BQ22" s="523"/>
      <c r="BR22" s="523"/>
      <c r="BS22" s="523"/>
      <c r="BT22" s="523"/>
      <c r="BU22" s="523"/>
      <c r="BV22" s="523"/>
      <c r="BW22" s="523"/>
      <c r="BX22" s="523"/>
      <c r="BY22" s="523"/>
      <c r="BZ22" s="523"/>
      <c r="CA22" s="523"/>
      <c r="CB22" s="523"/>
      <c r="CC22" s="523"/>
      <c r="CD22" s="523"/>
      <c r="CE22" s="523"/>
      <c r="CF22" s="523"/>
      <c r="CG22" s="523"/>
      <c r="CH22" s="523"/>
      <c r="CI22" s="523"/>
      <c r="CJ22" s="523"/>
      <c r="CK22" s="523"/>
      <c r="CL22" s="523"/>
      <c r="CM22" s="523"/>
      <c r="CN22" s="523"/>
      <c r="CO22" s="523"/>
      <c r="CP22" s="523"/>
      <c r="CQ22" s="523"/>
      <c r="CR22" s="523"/>
      <c r="CS22" s="523"/>
      <c r="CT22" s="523"/>
      <c r="CU22" s="523"/>
      <c r="CV22" s="523"/>
      <c r="CW22" s="523"/>
      <c r="CX22" s="523"/>
      <c r="CY22" s="523"/>
      <c r="CZ22" s="523"/>
      <c r="DA22" s="523"/>
      <c r="DB22" s="523"/>
      <c r="DC22" s="523"/>
      <c r="DD22" s="523"/>
      <c r="DE22" s="523"/>
      <c r="DF22" s="523"/>
    </row>
    <row r="23" spans="1:110" s="595" customFormat="1" ht="13" x14ac:dyDescent="0.25">
      <c r="A23" s="529"/>
      <c r="B23" s="596"/>
      <c r="C23" s="523"/>
      <c r="D23" s="534"/>
      <c r="E23" s="755"/>
      <c r="F23" s="534"/>
      <c r="G23" s="594"/>
      <c r="H23" s="523"/>
      <c r="I23" s="523"/>
      <c r="J23" s="523"/>
      <c r="K23" s="523"/>
      <c r="L23" s="523"/>
      <c r="M23" s="523"/>
      <c r="N23" s="523"/>
      <c r="O23" s="523"/>
      <c r="P23" s="523"/>
      <c r="Q23" s="523"/>
      <c r="R23" s="523"/>
      <c r="S23" s="523"/>
      <c r="T23" s="523"/>
      <c r="U23" s="523"/>
      <c r="V23" s="523"/>
      <c r="W23" s="523"/>
      <c r="X23" s="523"/>
      <c r="Y23" s="523"/>
      <c r="Z23" s="523"/>
      <c r="AA23" s="523"/>
      <c r="AB23" s="523"/>
      <c r="AC23" s="523"/>
      <c r="AD23" s="523"/>
      <c r="AE23" s="523"/>
      <c r="AF23" s="523"/>
      <c r="AG23" s="523"/>
      <c r="AH23" s="523"/>
      <c r="AI23" s="523"/>
      <c r="AJ23" s="523"/>
      <c r="AK23" s="523"/>
      <c r="AL23" s="523"/>
      <c r="AM23" s="523"/>
      <c r="AN23" s="523"/>
      <c r="AO23" s="523"/>
      <c r="AP23" s="523"/>
      <c r="AQ23" s="523"/>
      <c r="AR23" s="523"/>
      <c r="AS23" s="523"/>
      <c r="AT23" s="523"/>
      <c r="AU23" s="523"/>
      <c r="AV23" s="523"/>
      <c r="AW23" s="523"/>
      <c r="AX23" s="523"/>
      <c r="AY23" s="523"/>
      <c r="AZ23" s="523"/>
      <c r="BA23" s="523"/>
      <c r="BB23" s="523"/>
      <c r="BC23" s="523"/>
      <c r="BD23" s="523"/>
      <c r="BE23" s="523"/>
      <c r="BF23" s="523"/>
      <c r="BG23" s="523"/>
      <c r="BH23" s="523"/>
      <c r="BI23" s="523"/>
      <c r="BJ23" s="523"/>
      <c r="BK23" s="523"/>
      <c r="BL23" s="523"/>
      <c r="BM23" s="523"/>
      <c r="BN23" s="523"/>
      <c r="BO23" s="523"/>
      <c r="BP23" s="523"/>
      <c r="BQ23" s="523"/>
      <c r="BR23" s="523"/>
      <c r="BS23" s="523"/>
      <c r="BT23" s="523"/>
      <c r="BU23" s="523"/>
      <c r="BV23" s="523"/>
      <c r="BW23" s="523"/>
      <c r="BX23" s="523"/>
      <c r="BY23" s="523"/>
      <c r="BZ23" s="523"/>
      <c r="CA23" s="523"/>
      <c r="CB23" s="523"/>
      <c r="CC23" s="523"/>
      <c r="CD23" s="523"/>
      <c r="CE23" s="523"/>
      <c r="CF23" s="523"/>
      <c r="CG23" s="523"/>
      <c r="CH23" s="523"/>
      <c r="CI23" s="523"/>
      <c r="CJ23" s="523"/>
      <c r="CK23" s="523"/>
      <c r="CL23" s="523"/>
      <c r="CM23" s="523"/>
      <c r="CN23" s="523"/>
      <c r="CO23" s="523"/>
      <c r="CP23" s="523"/>
      <c r="CQ23" s="523"/>
      <c r="CR23" s="523"/>
      <c r="CS23" s="523"/>
      <c r="CT23" s="523"/>
      <c r="CU23" s="523"/>
      <c r="CV23" s="523"/>
      <c r="CW23" s="523"/>
      <c r="CX23" s="523"/>
      <c r="CY23" s="523"/>
      <c r="CZ23" s="523"/>
      <c r="DA23" s="523"/>
      <c r="DB23" s="523"/>
      <c r="DC23" s="523"/>
      <c r="DD23" s="523"/>
      <c r="DE23" s="523"/>
      <c r="DF23" s="523"/>
    </row>
    <row r="24" spans="1:110" s="597" customFormat="1" ht="25" x14ac:dyDescent="0.25">
      <c r="A24" s="296" t="s">
        <v>29</v>
      </c>
      <c r="B24" s="54" t="s">
        <v>148</v>
      </c>
      <c r="C24" s="26" t="s">
        <v>50</v>
      </c>
      <c r="D24" s="47">
        <v>1717.3</v>
      </c>
      <c r="E24" s="755">
        <v>0</v>
      </c>
      <c r="F24" s="46">
        <f>+E24*D24</f>
        <v>0</v>
      </c>
    </row>
    <row r="25" spans="1:110" s="597" customFormat="1" x14ac:dyDescent="0.25">
      <c r="A25" s="598"/>
      <c r="B25" s="54"/>
      <c r="C25" s="26"/>
      <c r="D25" s="47"/>
      <c r="E25" s="783"/>
      <c r="F25" s="46"/>
    </row>
    <row r="26" spans="1:110" s="597" customFormat="1" ht="25" x14ac:dyDescent="0.25">
      <c r="A26" s="296" t="s">
        <v>75</v>
      </c>
      <c r="B26" s="54" t="s">
        <v>204</v>
      </c>
      <c r="C26" s="26" t="s">
        <v>50</v>
      </c>
      <c r="D26" s="47">
        <v>1454.8</v>
      </c>
      <c r="E26" s="755">
        <v>0</v>
      </c>
      <c r="F26" s="46">
        <f>+E26*D26</f>
        <v>0</v>
      </c>
    </row>
    <row r="27" spans="1:110" s="597" customFormat="1" x14ac:dyDescent="0.25">
      <c r="A27" s="598"/>
      <c r="B27" s="54"/>
      <c r="C27" s="26"/>
      <c r="D27" s="47"/>
      <c r="E27" s="783"/>
      <c r="F27" s="46"/>
    </row>
    <row r="28" spans="1:110" s="597" customFormat="1" x14ac:dyDescent="0.25">
      <c r="A28" s="296" t="s">
        <v>76</v>
      </c>
      <c r="B28" s="54" t="s">
        <v>205</v>
      </c>
      <c r="C28" s="26" t="s">
        <v>50</v>
      </c>
      <c r="D28" s="47">
        <v>4103.7</v>
      </c>
      <c r="E28" s="755">
        <v>0</v>
      </c>
      <c r="F28" s="46">
        <f>+E28*D28</f>
        <v>0</v>
      </c>
    </row>
    <row r="29" spans="1:110" s="9" customFormat="1" x14ac:dyDescent="0.25">
      <c r="A29" s="467"/>
      <c r="B29" s="29"/>
      <c r="C29" s="71"/>
      <c r="D29" s="136"/>
      <c r="E29" s="784"/>
      <c r="F29" s="33"/>
    </row>
    <row r="30" spans="1:110" s="9" customFormat="1" x14ac:dyDescent="0.25">
      <c r="A30" s="557"/>
      <c r="B30" s="558"/>
      <c r="C30" s="559"/>
      <c r="D30" s="560"/>
      <c r="E30" s="785"/>
      <c r="F30" s="561"/>
    </row>
    <row r="31" spans="1:110" x14ac:dyDescent="0.25">
      <c r="A31" s="467"/>
      <c r="B31" s="562" t="s">
        <v>51</v>
      </c>
      <c r="C31" s="71"/>
      <c r="D31" s="136"/>
      <c r="E31" s="784"/>
      <c r="F31" s="563">
        <f>SUM(F1:F29)</f>
        <v>0</v>
      </c>
    </row>
    <row r="32" spans="1:110" x14ac:dyDescent="0.25">
      <c r="B32" s="352"/>
    </row>
    <row r="33" spans="2:2" x14ac:dyDescent="0.25">
      <c r="B33" s="352"/>
    </row>
  </sheetData>
  <sheetProtection algorithmName="SHA-512" hashValue="A21lZsYGLIe8L+MvabTgONx1vEZA4y6k+7amFwI7MJs6ujXLReUEc3VZnI6+MuowfPmAXUQxgckDLmJOVDOnrA==" saltValue="tr96k7xGtXz3U1FV1bE/IQ==" spinCount="100000" sheet="1" objects="1" scenarios="1"/>
  <phoneticPr fontId="5" type="noConversion"/>
  <conditionalFormatting sqref="E10">
    <cfRule type="cellIs" dxfId="140" priority="6" operator="lessThanOrEqual">
      <formula>0</formula>
    </cfRule>
  </conditionalFormatting>
  <conditionalFormatting sqref="E14:E15">
    <cfRule type="cellIs" dxfId="139" priority="5" operator="lessThanOrEqual">
      <formula>0</formula>
    </cfRule>
  </conditionalFormatting>
  <conditionalFormatting sqref="E19">
    <cfRule type="cellIs" dxfId="138" priority="4" operator="lessThanOrEqual">
      <formula>0</formula>
    </cfRule>
  </conditionalFormatting>
  <conditionalFormatting sqref="E24">
    <cfRule type="cellIs" dxfId="137" priority="3" operator="lessThanOrEqual">
      <formula>0</formula>
    </cfRule>
  </conditionalFormatting>
  <conditionalFormatting sqref="E26">
    <cfRule type="cellIs" dxfId="136" priority="2" operator="lessThanOrEqual">
      <formula>0</formula>
    </cfRule>
  </conditionalFormatting>
  <conditionalFormatting sqref="E28">
    <cfRule type="cellIs" dxfId="135" priority="1" operator="lessThanOrEqual">
      <formula>0</formula>
    </cfRule>
  </conditionalFormatting>
  <printOptions horizontalCentered="1"/>
  <pageMargins left="0.98425196850393704" right="0.39370078740157483" top="0.98425196850393704" bottom="0.78740157480314965" header="0.51181102362204722" footer="0.51181102362204722"/>
  <pageSetup paperSize="9" orientation="portrait" r:id="rId1"/>
  <headerFooter alignWithMargins="0">
    <oddHeader>&amp;C&amp;6Vrtec Smlednik</oddHeader>
    <oddFooter>&amp;C&amp;A&amp;R&amp;P od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F59"/>
  <sheetViews>
    <sheetView view="pageBreakPreview" topLeftCell="A37" zoomScaleNormal="100" zoomScaleSheetLayoutView="100" workbookViewId="0">
      <selection activeCell="B41" sqref="B41"/>
    </sheetView>
  </sheetViews>
  <sheetFormatPr defaultColWidth="9.08984375" defaultRowHeight="12.5" x14ac:dyDescent="0.25"/>
  <cols>
    <col min="1" max="1" width="3.453125" style="57" customWidth="1"/>
    <col min="2" max="2" width="38.453125" style="100" customWidth="1"/>
    <col min="3" max="3" width="5.453125" style="64" bestFit="1" customWidth="1"/>
    <col min="4" max="4" width="10.54296875" style="56" bestFit="1" customWidth="1"/>
    <col min="5" max="5" width="14.36328125" style="786" bestFit="1" customWidth="1"/>
    <col min="6" max="6" width="14.08984375" style="56" customWidth="1"/>
    <col min="7" max="16384" width="9.08984375" style="61"/>
  </cols>
  <sheetData>
    <row r="1" spans="1:6" ht="13" x14ac:dyDescent="0.25">
      <c r="A1" s="79" t="s">
        <v>70</v>
      </c>
      <c r="B1" s="129" t="s">
        <v>71</v>
      </c>
    </row>
    <row r="2" spans="1:6" s="69" customFormat="1" ht="13" x14ac:dyDescent="0.3">
      <c r="A2" s="79"/>
      <c r="B2" s="129"/>
      <c r="C2" s="68"/>
      <c r="D2" s="89"/>
      <c r="E2" s="787"/>
      <c r="F2" s="89"/>
    </row>
    <row r="3" spans="1:6" s="7" customFormat="1" ht="13" thickBot="1" x14ac:dyDescent="0.3">
      <c r="A3" s="362"/>
      <c r="B3" s="346"/>
      <c r="C3" s="273"/>
      <c r="D3" s="274"/>
      <c r="E3" s="778"/>
      <c r="F3" s="274"/>
    </row>
    <row r="4" spans="1:6" s="105" customFormat="1" ht="13" x14ac:dyDescent="0.3">
      <c r="A4" s="299"/>
      <c r="B4" s="347" t="s">
        <v>48</v>
      </c>
      <c r="C4" s="301" t="s">
        <v>44</v>
      </c>
      <c r="D4" s="302" t="s">
        <v>45</v>
      </c>
      <c r="E4" s="760" t="s">
        <v>46</v>
      </c>
      <c r="F4" s="302" t="s">
        <v>47</v>
      </c>
    </row>
    <row r="5" spans="1:6" s="69" customFormat="1" ht="13" x14ac:dyDescent="0.3">
      <c r="A5" s="79"/>
      <c r="B5" s="129"/>
      <c r="C5" s="68"/>
      <c r="D5" s="89"/>
      <c r="E5" s="787"/>
      <c r="F5" s="89"/>
    </row>
    <row r="6" spans="1:6" s="312" customFormat="1" ht="13.5" thickBot="1" x14ac:dyDescent="0.3">
      <c r="A6" s="111"/>
      <c r="B6" s="313"/>
      <c r="C6" s="103"/>
      <c r="D6" s="121"/>
      <c r="E6" s="788"/>
      <c r="F6" s="121"/>
    </row>
    <row r="7" spans="1:6" s="307" customFormat="1" ht="91.5" thickBot="1" x14ac:dyDescent="0.35">
      <c r="A7" s="314"/>
      <c r="B7" s="315" t="s">
        <v>107</v>
      </c>
      <c r="C7" s="390"/>
      <c r="D7" s="316"/>
      <c r="E7" s="490"/>
      <c r="F7" s="317"/>
    </row>
    <row r="8" spans="1:6" s="307" customFormat="1" x14ac:dyDescent="0.25">
      <c r="A8" s="314"/>
      <c r="B8" s="318"/>
      <c r="C8" s="390"/>
      <c r="D8" s="316"/>
      <c r="E8" s="319"/>
      <c r="F8" s="317"/>
    </row>
    <row r="9" spans="1:6" x14ac:dyDescent="0.25">
      <c r="C9" s="65"/>
    </row>
    <row r="10" spans="1:6" ht="25" x14ac:dyDescent="0.25">
      <c r="A10" s="57" t="s">
        <v>65</v>
      </c>
      <c r="B10" s="100" t="s">
        <v>155</v>
      </c>
      <c r="C10" s="65" t="s">
        <v>30</v>
      </c>
      <c r="D10" s="56">
        <v>16.600000000000001</v>
      </c>
      <c r="E10" s="755">
        <v>0</v>
      </c>
      <c r="F10" s="56">
        <f>+E10*D10</f>
        <v>0</v>
      </c>
    </row>
    <row r="11" spans="1:6" x14ac:dyDescent="0.25">
      <c r="C11" s="65"/>
    </row>
    <row r="12" spans="1:6" x14ac:dyDescent="0.25">
      <c r="C12" s="65"/>
    </row>
    <row r="13" spans="1:6" ht="25" x14ac:dyDescent="0.25">
      <c r="A13" s="57" t="s">
        <v>26</v>
      </c>
      <c r="B13" s="100" t="s">
        <v>206</v>
      </c>
      <c r="C13" s="65" t="s">
        <v>30</v>
      </c>
      <c r="D13" s="56">
        <f>97.3-32</f>
        <v>65.3</v>
      </c>
      <c r="E13" s="755">
        <v>0</v>
      </c>
      <c r="F13" s="56">
        <f>+E13*D13</f>
        <v>0</v>
      </c>
    </row>
    <row r="14" spans="1:6" x14ac:dyDescent="0.25">
      <c r="B14" s="491"/>
      <c r="C14" s="65"/>
    </row>
    <row r="15" spans="1:6" x14ac:dyDescent="0.25">
      <c r="C15" s="65"/>
    </row>
    <row r="16" spans="1:6" ht="37.5" x14ac:dyDescent="0.25">
      <c r="A16" s="57" t="s">
        <v>28</v>
      </c>
      <c r="B16" s="100" t="s">
        <v>207</v>
      </c>
      <c r="C16" s="391" t="s">
        <v>30</v>
      </c>
      <c r="D16" s="56">
        <v>5.2</v>
      </c>
      <c r="E16" s="755">
        <v>0</v>
      </c>
      <c r="F16" s="56">
        <f>+E16*D16</f>
        <v>0</v>
      </c>
    </row>
    <row r="17" spans="1:110" x14ac:dyDescent="0.25">
      <c r="C17" s="391"/>
    </row>
    <row r="18" spans="1:110" x14ac:dyDescent="0.25">
      <c r="C18" s="391"/>
    </row>
    <row r="19" spans="1:110" s="62" customFormat="1" ht="50" x14ac:dyDescent="0.25">
      <c r="A19" s="57" t="s">
        <v>29</v>
      </c>
      <c r="B19" s="100" t="s">
        <v>156</v>
      </c>
      <c r="C19" s="65" t="s">
        <v>30</v>
      </c>
      <c r="D19" s="56">
        <v>1</v>
      </c>
      <c r="E19" s="755">
        <v>0</v>
      </c>
      <c r="F19" s="56">
        <f>+E19*D19</f>
        <v>0</v>
      </c>
      <c r="G19" s="60"/>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row>
    <row r="20" spans="1:110" s="62" customFormat="1" x14ac:dyDescent="0.25">
      <c r="A20" s="57"/>
      <c r="B20" s="100"/>
      <c r="C20" s="65"/>
      <c r="D20" s="56"/>
      <c r="E20" s="786"/>
      <c r="F20" s="56"/>
      <c r="G20" s="60"/>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row>
    <row r="21" spans="1:110" s="62" customFormat="1" x14ac:dyDescent="0.25">
      <c r="A21" s="57"/>
      <c r="B21" s="100"/>
      <c r="C21" s="65"/>
      <c r="D21" s="56"/>
      <c r="E21" s="786"/>
      <c r="F21" s="56"/>
      <c r="G21" s="60"/>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row>
    <row r="22" spans="1:110" s="307" customFormat="1" ht="62.5" x14ac:dyDescent="0.25">
      <c r="A22" s="321" t="s">
        <v>75</v>
      </c>
      <c r="B22" s="322" t="s">
        <v>0</v>
      </c>
      <c r="C22" s="390" t="s">
        <v>30</v>
      </c>
      <c r="D22" s="310">
        <v>205</v>
      </c>
      <c r="E22" s="755">
        <v>0</v>
      </c>
      <c r="F22" s="56">
        <f>+E22*D22</f>
        <v>0</v>
      </c>
    </row>
    <row r="23" spans="1:110" s="307" customFormat="1" x14ac:dyDescent="0.25">
      <c r="A23" s="321"/>
      <c r="B23" s="323"/>
      <c r="C23" s="390"/>
      <c r="D23" s="316"/>
      <c r="E23" s="319"/>
      <c r="F23" s="317"/>
    </row>
    <row r="24" spans="1:110" s="307" customFormat="1" x14ac:dyDescent="0.25">
      <c r="A24" s="321"/>
      <c r="B24" s="323"/>
      <c r="C24" s="390"/>
      <c r="D24" s="316"/>
      <c r="E24" s="319"/>
      <c r="F24" s="317"/>
    </row>
    <row r="25" spans="1:110" s="7" customFormat="1" ht="13" x14ac:dyDescent="0.25">
      <c r="A25" s="45"/>
      <c r="B25" s="485" t="s">
        <v>152</v>
      </c>
      <c r="C25" s="26"/>
      <c r="D25" s="46"/>
      <c r="E25" s="782"/>
      <c r="F25" s="46"/>
    </row>
    <row r="26" spans="1:110" s="7" customFormat="1" x14ac:dyDescent="0.25">
      <c r="A26" s="45"/>
      <c r="B26" s="355"/>
      <c r="C26" s="26"/>
      <c r="D26" s="46"/>
      <c r="E26" s="782"/>
      <c r="F26" s="46"/>
    </row>
    <row r="27" spans="1:110" s="488" customFormat="1" ht="106" x14ac:dyDescent="0.25">
      <c r="A27" s="574" t="s">
        <v>76</v>
      </c>
      <c r="B27" s="634" t="s">
        <v>432</v>
      </c>
      <c r="C27" s="486"/>
      <c r="D27" s="487"/>
      <c r="E27" s="789"/>
      <c r="F27" s="487"/>
    </row>
    <row r="28" spans="1:110" s="7" customFormat="1" ht="13" thickBot="1" x14ac:dyDescent="0.3">
      <c r="A28" s="537"/>
      <c r="B28" s="538"/>
      <c r="C28" s="26"/>
      <c r="D28" s="46"/>
      <c r="E28" s="782"/>
      <c r="F28" s="46"/>
    </row>
    <row r="29" spans="1:110" s="488" customFormat="1" ht="65" x14ac:dyDescent="0.25">
      <c r="A29" s="537"/>
      <c r="B29" s="539" t="s">
        <v>163</v>
      </c>
      <c r="C29" s="486"/>
      <c r="D29" s="489"/>
      <c r="E29" s="789"/>
      <c r="F29" s="487"/>
    </row>
    <row r="30" spans="1:110" s="488" customFormat="1" ht="26" x14ac:dyDescent="0.25">
      <c r="A30" s="537"/>
      <c r="B30" s="540" t="s">
        <v>153</v>
      </c>
      <c r="C30" s="486"/>
      <c r="D30" s="487"/>
      <c r="E30" s="789"/>
      <c r="F30" s="487"/>
    </row>
    <row r="31" spans="1:110" s="488" customFormat="1" ht="26.5" thickBot="1" x14ac:dyDescent="0.3">
      <c r="A31" s="537"/>
      <c r="B31" s="541" t="s">
        <v>154</v>
      </c>
      <c r="C31" s="486"/>
      <c r="D31" s="487"/>
      <c r="E31" s="789"/>
      <c r="F31" s="487"/>
    </row>
    <row r="32" spans="1:110" s="307" customFormat="1" x14ac:dyDescent="0.25">
      <c r="A32" s="321"/>
      <c r="B32" s="323"/>
      <c r="C32" s="390"/>
      <c r="D32" s="316"/>
      <c r="E32" s="319"/>
      <c r="F32" s="317"/>
    </row>
    <row r="33" spans="1:6" s="307" customFormat="1" x14ac:dyDescent="0.25">
      <c r="A33" s="321"/>
      <c r="B33" s="323"/>
      <c r="C33" s="390"/>
      <c r="D33" s="316"/>
      <c r="E33" s="319"/>
      <c r="F33" s="317"/>
    </row>
    <row r="34" spans="1:6" s="307" customFormat="1" ht="13" x14ac:dyDescent="0.25">
      <c r="A34" s="321" t="s">
        <v>150</v>
      </c>
      <c r="B34" s="508" t="s">
        <v>162</v>
      </c>
      <c r="C34" s="390"/>
      <c r="D34" s="316"/>
      <c r="E34" s="319"/>
      <c r="F34" s="317"/>
    </row>
    <row r="35" spans="1:6" s="307" customFormat="1" ht="13" x14ac:dyDescent="0.25">
      <c r="A35" s="321"/>
      <c r="B35" s="542"/>
      <c r="C35" s="390"/>
      <c r="D35" s="316"/>
      <c r="E35" s="319"/>
      <c r="F35" s="317"/>
    </row>
    <row r="36" spans="1:6" s="307" customFormat="1" ht="27" x14ac:dyDescent="0.25">
      <c r="A36" s="321" t="s">
        <v>116</v>
      </c>
      <c r="B36" s="507" t="s">
        <v>208</v>
      </c>
      <c r="C36" s="390"/>
      <c r="D36" s="316"/>
      <c r="E36" s="319"/>
      <c r="F36" s="317"/>
    </row>
    <row r="37" spans="1:6" s="307" customFormat="1" ht="25" x14ac:dyDescent="0.25">
      <c r="A37" s="321"/>
      <c r="B37" s="503" t="s">
        <v>209</v>
      </c>
      <c r="C37" s="390"/>
      <c r="D37" s="316"/>
      <c r="E37" s="319"/>
      <c r="F37" s="317"/>
    </row>
    <row r="38" spans="1:6" s="307" customFormat="1" x14ac:dyDescent="0.25">
      <c r="A38" s="321"/>
      <c r="B38" s="323" t="s">
        <v>121</v>
      </c>
      <c r="C38" s="390" t="s">
        <v>30</v>
      </c>
      <c r="D38" s="316">
        <v>260</v>
      </c>
      <c r="E38" s="755">
        <v>0</v>
      </c>
      <c r="F38" s="56">
        <f>+E38*D38</f>
        <v>0</v>
      </c>
    </row>
    <row r="39" spans="1:6" s="307" customFormat="1" x14ac:dyDescent="0.25">
      <c r="A39" s="321"/>
      <c r="B39" s="323"/>
      <c r="C39" s="390"/>
      <c r="D39" s="316"/>
      <c r="E39" s="319"/>
      <c r="F39" s="317"/>
    </row>
    <row r="40" spans="1:6" s="307" customFormat="1" x14ac:dyDescent="0.25">
      <c r="A40" s="321"/>
      <c r="B40" s="323"/>
      <c r="C40" s="390"/>
      <c r="D40" s="316"/>
      <c r="E40" s="319"/>
      <c r="F40" s="317"/>
    </row>
    <row r="41" spans="1:6" s="307" customFormat="1" ht="27" x14ac:dyDescent="0.25">
      <c r="A41" s="321" t="s">
        <v>117</v>
      </c>
      <c r="B41" s="411" t="s">
        <v>210</v>
      </c>
      <c r="C41" s="390"/>
      <c r="D41" s="316"/>
      <c r="E41" s="319"/>
      <c r="F41" s="317"/>
    </row>
    <row r="42" spans="1:6" s="307" customFormat="1" ht="25" x14ac:dyDescent="0.25">
      <c r="A42" s="321"/>
      <c r="B42" s="502" t="s">
        <v>209</v>
      </c>
      <c r="C42" s="390"/>
      <c r="D42" s="316"/>
      <c r="E42" s="319"/>
      <c r="F42" s="317"/>
    </row>
    <row r="43" spans="1:6" s="307" customFormat="1" x14ac:dyDescent="0.25">
      <c r="A43" s="321"/>
      <c r="B43" s="323" t="s">
        <v>121</v>
      </c>
      <c r="C43" s="390" t="s">
        <v>30</v>
      </c>
      <c r="D43" s="316">
        <v>120</v>
      </c>
      <c r="E43" s="755">
        <v>0</v>
      </c>
      <c r="F43" s="56">
        <f>+E43*D43</f>
        <v>0</v>
      </c>
    </row>
    <row r="44" spans="1:6" s="307" customFormat="1" x14ac:dyDescent="0.25">
      <c r="A44" s="321"/>
      <c r="B44" s="323"/>
      <c r="C44" s="390"/>
      <c r="D44" s="316"/>
      <c r="E44" s="319"/>
      <c r="F44" s="317"/>
    </row>
    <row r="45" spans="1:6" s="307" customFormat="1" x14ac:dyDescent="0.25">
      <c r="A45" s="321"/>
      <c r="B45" s="323"/>
      <c r="C45" s="390"/>
      <c r="D45" s="316"/>
      <c r="E45" s="319"/>
      <c r="F45" s="317"/>
    </row>
    <row r="46" spans="1:6" s="307" customFormat="1" ht="13" x14ac:dyDescent="0.25">
      <c r="A46" s="321" t="s">
        <v>151</v>
      </c>
      <c r="B46" s="508" t="s">
        <v>211</v>
      </c>
      <c r="C46" s="390"/>
      <c r="D46" s="316"/>
      <c r="E46" s="319"/>
      <c r="F46" s="317"/>
    </row>
    <row r="47" spans="1:6" s="545" customFormat="1" ht="13" x14ac:dyDescent="0.25">
      <c r="A47" s="314"/>
      <c r="B47" s="542"/>
      <c r="C47" s="543"/>
      <c r="D47" s="316"/>
      <c r="E47" s="544"/>
      <c r="F47" s="316"/>
    </row>
    <row r="48" spans="1:6" s="307" customFormat="1" ht="26" x14ac:dyDescent="0.25">
      <c r="A48" s="321" t="s">
        <v>116</v>
      </c>
      <c r="B48" s="477" t="s">
        <v>212</v>
      </c>
      <c r="C48" s="390"/>
      <c r="D48" s="316"/>
      <c r="E48" s="319"/>
      <c r="F48" s="317"/>
    </row>
    <row r="49" spans="1:7" s="307" customFormat="1" ht="50" x14ac:dyDescent="0.25">
      <c r="A49" s="321"/>
      <c r="B49" s="502" t="s">
        <v>213</v>
      </c>
      <c r="C49" s="390"/>
      <c r="D49" s="316"/>
      <c r="E49" s="319"/>
      <c r="F49" s="317"/>
    </row>
    <row r="50" spans="1:7" s="307" customFormat="1" x14ac:dyDescent="0.25">
      <c r="A50" s="321"/>
      <c r="B50" s="323" t="s">
        <v>121</v>
      </c>
      <c r="C50" s="390" t="s">
        <v>30</v>
      </c>
      <c r="D50" s="316">
        <v>270</v>
      </c>
      <c r="E50" s="755">
        <v>0</v>
      </c>
      <c r="F50" s="56">
        <f>+E50*D50</f>
        <v>0</v>
      </c>
    </row>
    <row r="51" spans="1:7" s="307" customFormat="1" x14ac:dyDescent="0.25">
      <c r="A51" s="321"/>
      <c r="B51" s="323"/>
      <c r="C51" s="390"/>
      <c r="D51" s="316"/>
      <c r="E51" s="544"/>
      <c r="F51" s="56"/>
    </row>
    <row r="52" spans="1:7" s="307" customFormat="1" x14ac:dyDescent="0.25">
      <c r="A52" s="321"/>
      <c r="B52" s="323"/>
      <c r="C52" s="390"/>
      <c r="D52" s="316"/>
      <c r="E52" s="319"/>
      <c r="F52" s="317"/>
    </row>
    <row r="53" spans="1:7" s="625" customFormat="1" ht="50" x14ac:dyDescent="0.25">
      <c r="A53" s="623" t="s">
        <v>31</v>
      </c>
      <c r="B53" s="624" t="s">
        <v>421</v>
      </c>
      <c r="D53" s="350"/>
      <c r="E53" s="790"/>
      <c r="F53" s="552"/>
    </row>
    <row r="54" spans="1:7" s="625" customFormat="1" ht="150" x14ac:dyDescent="0.25">
      <c r="A54" s="623" t="s">
        <v>116</v>
      </c>
      <c r="B54" s="624" t="s">
        <v>589</v>
      </c>
      <c r="D54" s="350"/>
      <c r="E54" s="790"/>
      <c r="F54" s="552"/>
    </row>
    <row r="55" spans="1:7" s="625" customFormat="1" ht="25" x14ac:dyDescent="0.25">
      <c r="A55" s="623"/>
      <c r="B55" s="624" t="s">
        <v>422</v>
      </c>
      <c r="C55" s="625" t="s">
        <v>27</v>
      </c>
      <c r="D55" s="350">
        <v>2.1</v>
      </c>
      <c r="E55" s="755">
        <v>0</v>
      </c>
      <c r="F55" s="552">
        <f>+D55*E55</f>
        <v>0</v>
      </c>
    </row>
    <row r="56" spans="1:7" x14ac:dyDescent="0.25">
      <c r="A56" s="80"/>
      <c r="B56" s="654"/>
      <c r="C56" s="392"/>
      <c r="D56" s="72"/>
      <c r="E56" s="791"/>
      <c r="F56" s="72"/>
      <c r="G56" s="60"/>
    </row>
    <row r="57" spans="1:7" x14ac:dyDescent="0.25">
      <c r="C57" s="65"/>
    </row>
    <row r="58" spans="1:7" ht="13" thickBot="1" x14ac:dyDescent="0.3">
      <c r="A58" s="81"/>
      <c r="B58" s="324" t="s">
        <v>54</v>
      </c>
      <c r="C58" s="393"/>
      <c r="D58" s="76"/>
      <c r="E58" s="792"/>
      <c r="F58" s="110">
        <f>SUM(F2:F57)</f>
        <v>0</v>
      </c>
    </row>
    <row r="59" spans="1:7" ht="13" thickTop="1" x14ac:dyDescent="0.25">
      <c r="B59" s="130"/>
      <c r="C59" s="78"/>
      <c r="D59" s="67"/>
      <c r="E59" s="793"/>
      <c r="F59" s="67"/>
    </row>
  </sheetData>
  <sheetProtection algorithmName="SHA-512" hashValue="YHm2mJxEdVAq4CjWKXJqho1UYuEXeBn8M9VbQoRALCYXZ5yW6SfSEJZcwBX+nmj5ThjkEnd1cIjbHRJcvKzUoQ==" saltValue="EfhPKshQXqx1RDgccsIXPg==" spinCount="100000" sheet="1" objects="1" scenarios="1"/>
  <phoneticPr fontId="5" type="noConversion"/>
  <conditionalFormatting sqref="E10">
    <cfRule type="cellIs" dxfId="134" priority="9" operator="lessThanOrEqual">
      <formula>0</formula>
    </cfRule>
  </conditionalFormatting>
  <conditionalFormatting sqref="E13">
    <cfRule type="cellIs" dxfId="133" priority="8" operator="lessThanOrEqual">
      <formula>0</formula>
    </cfRule>
  </conditionalFormatting>
  <conditionalFormatting sqref="E16">
    <cfRule type="cellIs" dxfId="132" priority="7" operator="lessThanOrEqual">
      <formula>0</formula>
    </cfRule>
  </conditionalFormatting>
  <conditionalFormatting sqref="E19">
    <cfRule type="cellIs" dxfId="131" priority="6" operator="lessThanOrEqual">
      <formula>0</formula>
    </cfRule>
  </conditionalFormatting>
  <conditionalFormatting sqref="E22">
    <cfRule type="cellIs" dxfId="130" priority="5" operator="lessThanOrEqual">
      <formula>0</formula>
    </cfRule>
  </conditionalFormatting>
  <conditionalFormatting sqref="E38">
    <cfRule type="cellIs" dxfId="129" priority="4" operator="lessThanOrEqual">
      <formula>0</formula>
    </cfRule>
  </conditionalFormatting>
  <conditionalFormatting sqref="E43">
    <cfRule type="cellIs" dxfId="128" priority="3" operator="lessThanOrEqual">
      <formula>0</formula>
    </cfRule>
  </conditionalFormatting>
  <conditionalFormatting sqref="E50">
    <cfRule type="cellIs" dxfId="127" priority="2" operator="lessThanOrEqual">
      <formula>0</formula>
    </cfRule>
  </conditionalFormatting>
  <conditionalFormatting sqref="E55">
    <cfRule type="cellIs" dxfId="126" priority="1" operator="lessThanOrEqual">
      <formula>0</formula>
    </cfRule>
  </conditionalFormatting>
  <printOptions horizontalCentered="1"/>
  <pageMargins left="0.98425196850393704" right="0.39370078740157483" top="0.98425196850393704" bottom="0.78740157480314965" header="0.51181102362204722" footer="0.51181102362204722"/>
  <pageSetup paperSize="9" scale="94" orientation="portrait" r:id="rId1"/>
  <headerFooter alignWithMargins="0">
    <oddHeader>&amp;C&amp;6Vrtec Smlednik</oddHeader>
    <oddFooter>&amp;C&amp;A&amp;R&amp;P od &amp;N</oddFooter>
  </headerFooter>
  <rowBreaks count="1" manualBreakCount="1">
    <brk id="28"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X236"/>
  <sheetViews>
    <sheetView view="pageBreakPreview" topLeftCell="A46" zoomScaleNormal="100" zoomScaleSheetLayoutView="100" workbookViewId="0">
      <selection activeCell="B50" sqref="B50"/>
    </sheetView>
  </sheetViews>
  <sheetFormatPr defaultColWidth="9.08984375" defaultRowHeight="12.5" x14ac:dyDescent="0.25"/>
  <cols>
    <col min="1" max="1" width="3.90625" style="146" customWidth="1"/>
    <col min="2" max="2" width="39.90625" style="114" customWidth="1"/>
    <col min="3" max="3" width="6" style="102" bestFit="1" customWidth="1"/>
    <col min="4" max="4" width="10.54296875" style="101" bestFit="1" customWidth="1"/>
    <col min="5" max="5" width="14.36328125" style="794" bestFit="1" customWidth="1"/>
    <col min="6" max="6" width="13.36328125" style="101" customWidth="1"/>
    <col min="7" max="16384" width="9.08984375" style="103"/>
  </cols>
  <sheetData>
    <row r="1" spans="1:102" ht="13" x14ac:dyDescent="0.25">
      <c r="A1" s="145" t="s">
        <v>43</v>
      </c>
      <c r="B1" s="632" t="s">
        <v>21</v>
      </c>
    </row>
    <row r="2" spans="1:102" s="118" customFormat="1" ht="13" x14ac:dyDescent="0.3">
      <c r="A2" s="146"/>
      <c r="B2" s="115"/>
      <c r="C2" s="116"/>
      <c r="D2" s="117"/>
      <c r="E2" s="794"/>
      <c r="F2" s="117"/>
    </row>
    <row r="3" spans="1:102" s="7" customFormat="1" ht="13" thickBot="1" x14ac:dyDescent="0.3">
      <c r="A3" s="379"/>
      <c r="B3" s="346"/>
      <c r="C3" s="273"/>
      <c r="D3" s="274"/>
      <c r="E3" s="778"/>
      <c r="F3" s="274"/>
    </row>
    <row r="4" spans="1:102" s="105" customFormat="1" ht="13" x14ac:dyDescent="0.3">
      <c r="A4" s="299"/>
      <c r="B4" s="363" t="s">
        <v>48</v>
      </c>
      <c r="C4" s="301" t="s">
        <v>44</v>
      </c>
      <c r="D4" s="302" t="s">
        <v>45</v>
      </c>
      <c r="E4" s="760" t="s">
        <v>46</v>
      </c>
      <c r="F4" s="302" t="s">
        <v>47</v>
      </c>
    </row>
    <row r="5" spans="1:102" s="118" customFormat="1" ht="13" x14ac:dyDescent="0.3">
      <c r="A5" s="146"/>
      <c r="B5" s="115"/>
      <c r="C5" s="116"/>
      <c r="D5" s="117"/>
      <c r="E5" s="794"/>
      <c r="F5" s="117"/>
    </row>
    <row r="6" spans="1:102" s="61" customFormat="1" ht="13" thickBot="1" x14ac:dyDescent="0.3">
      <c r="A6" s="398"/>
      <c r="B6" s="100"/>
      <c r="C6" s="64"/>
      <c r="D6" s="56"/>
      <c r="E6" s="786"/>
      <c r="F6" s="56"/>
    </row>
    <row r="7" spans="1:102" s="7" customFormat="1" ht="91.5" thickBot="1" x14ac:dyDescent="0.3">
      <c r="A7" s="524"/>
      <c r="B7" s="573" t="s">
        <v>177</v>
      </c>
      <c r="C7" s="26"/>
      <c r="D7" s="525"/>
      <c r="E7" s="795"/>
      <c r="F7" s="525"/>
    </row>
    <row r="8" spans="1:102" s="7" customFormat="1" ht="13" x14ac:dyDescent="0.25">
      <c r="A8" s="524"/>
      <c r="B8" s="740"/>
      <c r="C8" s="26"/>
      <c r="D8" s="525"/>
      <c r="E8" s="795"/>
      <c r="F8" s="525"/>
    </row>
    <row r="9" spans="1:102" s="7" customFormat="1" ht="26" x14ac:dyDescent="0.25">
      <c r="A9" s="524"/>
      <c r="B9" s="741" t="s">
        <v>588</v>
      </c>
      <c r="C9" s="26"/>
      <c r="D9" s="525"/>
      <c r="E9" s="795"/>
      <c r="F9" s="525"/>
    </row>
    <row r="10" spans="1:102" s="523" customFormat="1" x14ac:dyDescent="0.25">
      <c r="A10" s="526"/>
      <c r="B10" s="514"/>
      <c r="C10" s="527"/>
      <c r="D10" s="528"/>
      <c r="E10" s="796"/>
      <c r="F10" s="528"/>
    </row>
    <row r="11" spans="1:102" s="41" customFormat="1" ht="87.5" x14ac:dyDescent="0.25">
      <c r="A11" s="367" t="s">
        <v>65</v>
      </c>
      <c r="B11" s="444" t="s">
        <v>220</v>
      </c>
      <c r="C11" s="387" t="s">
        <v>30</v>
      </c>
      <c r="D11" s="310">
        <v>9</v>
      </c>
      <c r="E11" s="755">
        <v>0</v>
      </c>
      <c r="F11" s="56">
        <f>+E11*D11</f>
        <v>0</v>
      </c>
    </row>
    <row r="12" spans="1:102" s="41" customFormat="1" x14ac:dyDescent="0.25">
      <c r="A12" s="367"/>
      <c r="B12" s="401"/>
      <c r="D12" s="601"/>
      <c r="E12" s="797"/>
      <c r="F12" s="601"/>
    </row>
    <row r="13" spans="1:102" s="523" customFormat="1" x14ac:dyDescent="0.25">
      <c r="A13" s="526"/>
      <c r="B13" s="514"/>
      <c r="C13" s="527"/>
      <c r="D13" s="528"/>
      <c r="E13" s="796"/>
      <c r="F13" s="528"/>
    </row>
    <row r="14" spans="1:102" s="106" customFormat="1" ht="50" x14ac:dyDescent="0.25">
      <c r="A14" s="380" t="s">
        <v>26</v>
      </c>
      <c r="B14" s="311" t="s">
        <v>214</v>
      </c>
      <c r="C14" s="102"/>
      <c r="D14" s="513"/>
      <c r="E14" s="798"/>
      <c r="F14" s="310"/>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row>
    <row r="15" spans="1:102" s="106" customFormat="1" x14ac:dyDescent="0.25">
      <c r="A15" s="380"/>
      <c r="B15" s="600" t="s">
        <v>215</v>
      </c>
      <c r="C15" s="387" t="s">
        <v>30</v>
      </c>
      <c r="D15" s="310">
        <v>235</v>
      </c>
      <c r="E15" s="755">
        <v>0</v>
      </c>
      <c r="F15" s="56">
        <f t="shared" ref="F15:F16" si="0">+E15*D15</f>
        <v>0</v>
      </c>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row>
    <row r="16" spans="1:102" s="106" customFormat="1" x14ac:dyDescent="0.25">
      <c r="A16" s="380"/>
      <c r="B16" s="600" t="s">
        <v>216</v>
      </c>
      <c r="C16" s="387" t="s">
        <v>30</v>
      </c>
      <c r="D16" s="310">
        <v>80</v>
      </c>
      <c r="E16" s="755">
        <v>0</v>
      </c>
      <c r="F16" s="56">
        <f t="shared" si="0"/>
        <v>0</v>
      </c>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row>
    <row r="17" spans="1:102" s="106" customFormat="1" ht="37.5" x14ac:dyDescent="0.25">
      <c r="A17" s="380"/>
      <c r="B17" s="454" t="s">
        <v>157</v>
      </c>
      <c r="C17" s="102"/>
      <c r="D17" s="310"/>
      <c r="E17" s="798"/>
      <c r="F17" s="310"/>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row>
    <row r="18" spans="1:102" s="106" customFormat="1" x14ac:dyDescent="0.25">
      <c r="A18" s="380"/>
      <c r="B18" s="454"/>
      <c r="C18" s="102"/>
      <c r="D18" s="310"/>
      <c r="E18" s="798"/>
      <c r="F18" s="310"/>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row>
    <row r="19" spans="1:102" s="106" customFormat="1" x14ac:dyDescent="0.25">
      <c r="A19" s="380"/>
      <c r="B19" s="494"/>
      <c r="C19" s="102"/>
      <c r="D19" s="310"/>
      <c r="E19" s="798"/>
      <c r="F19" s="310"/>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row>
    <row r="20" spans="1:102" s="106" customFormat="1" ht="25" x14ac:dyDescent="0.25">
      <c r="A20" s="380" t="s">
        <v>28</v>
      </c>
      <c r="B20" s="311" t="s">
        <v>337</v>
      </c>
      <c r="E20" s="799"/>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row>
    <row r="21" spans="1:102" s="106" customFormat="1" ht="37.5" x14ac:dyDescent="0.25">
      <c r="A21" s="380" t="s">
        <v>116</v>
      </c>
      <c r="B21" s="600" t="s">
        <v>217</v>
      </c>
      <c r="C21" s="387" t="s">
        <v>30</v>
      </c>
      <c r="D21" s="310">
        <v>211.5</v>
      </c>
      <c r="E21" s="755">
        <v>0</v>
      </c>
      <c r="F21" s="56">
        <f t="shared" ref="F21:F23" si="1">+E21*D21</f>
        <v>0</v>
      </c>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row>
    <row r="22" spans="1:102" s="106" customFormat="1" ht="37.5" x14ac:dyDescent="0.25">
      <c r="A22" s="380" t="s">
        <v>117</v>
      </c>
      <c r="B22" s="600" t="s">
        <v>218</v>
      </c>
      <c r="C22" s="387" t="s">
        <v>30</v>
      </c>
      <c r="D22" s="310">
        <v>63</v>
      </c>
      <c r="E22" s="755">
        <v>0</v>
      </c>
      <c r="F22" s="56">
        <f t="shared" si="1"/>
        <v>0</v>
      </c>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c r="CV22" s="103"/>
      <c r="CW22" s="103"/>
      <c r="CX22" s="103"/>
    </row>
    <row r="23" spans="1:102" s="106" customFormat="1" ht="50" x14ac:dyDescent="0.25">
      <c r="A23" s="380" t="s">
        <v>118</v>
      </c>
      <c r="B23" s="600" t="s">
        <v>219</v>
      </c>
      <c r="C23" s="387" t="s">
        <v>30</v>
      </c>
      <c r="D23" s="310">
        <v>13.1</v>
      </c>
      <c r="E23" s="755">
        <v>0</v>
      </c>
      <c r="F23" s="56">
        <f t="shared" si="1"/>
        <v>0</v>
      </c>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c r="CV23" s="103"/>
      <c r="CW23" s="103"/>
      <c r="CX23" s="103"/>
    </row>
    <row r="24" spans="1:102" s="106" customFormat="1" ht="37.5" x14ac:dyDescent="0.25">
      <c r="A24" s="380"/>
      <c r="B24" s="454" t="s">
        <v>157</v>
      </c>
      <c r="C24" s="102"/>
      <c r="D24" s="310"/>
      <c r="E24" s="798"/>
      <c r="F24" s="310"/>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c r="CV24" s="103"/>
      <c r="CW24" s="103"/>
      <c r="CX24" s="103"/>
    </row>
    <row r="25" spans="1:102" s="106" customFormat="1" x14ac:dyDescent="0.25">
      <c r="A25" s="380"/>
      <c r="B25" s="454"/>
      <c r="C25" s="102"/>
      <c r="D25" s="310"/>
      <c r="E25" s="798"/>
      <c r="F25" s="310"/>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c r="CV25" s="103"/>
      <c r="CW25" s="103"/>
      <c r="CX25" s="103"/>
    </row>
    <row r="26" spans="1:102" s="106" customFormat="1" x14ac:dyDescent="0.25">
      <c r="A26" s="380"/>
      <c r="B26" s="494"/>
      <c r="C26" s="102"/>
      <c r="D26" s="310"/>
      <c r="E26" s="798"/>
      <c r="F26" s="310"/>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c r="CV26" s="103"/>
      <c r="CW26" s="103"/>
      <c r="CX26" s="103"/>
    </row>
    <row r="27" spans="1:102" s="106" customFormat="1" ht="50" x14ac:dyDescent="0.25">
      <c r="A27" s="398" t="s">
        <v>29</v>
      </c>
      <c r="B27" s="108" t="s">
        <v>42</v>
      </c>
      <c r="C27" s="109"/>
      <c r="D27" s="310"/>
      <c r="E27" s="798"/>
      <c r="F27" s="310"/>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row>
    <row r="28" spans="1:102" s="106" customFormat="1" ht="37.5" x14ac:dyDescent="0.25">
      <c r="A28" s="410" t="s">
        <v>52</v>
      </c>
      <c r="B28" s="108" t="s">
        <v>53</v>
      </c>
      <c r="C28" s="109"/>
      <c r="D28" s="310"/>
      <c r="E28" s="798"/>
      <c r="F28" s="310"/>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row>
    <row r="29" spans="1:102" s="106" customFormat="1" x14ac:dyDescent="0.25">
      <c r="A29" s="382"/>
      <c r="B29" s="400"/>
      <c r="C29" s="109"/>
      <c r="D29" s="509"/>
      <c r="E29" s="800"/>
      <c r="F29" s="310"/>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row>
    <row r="30" spans="1:102" s="106" customFormat="1" ht="26" x14ac:dyDescent="0.3">
      <c r="A30" s="382" t="s">
        <v>116</v>
      </c>
      <c r="B30" s="602" t="s">
        <v>221</v>
      </c>
      <c r="C30" s="109"/>
      <c r="D30" s="453"/>
      <c r="E30" s="798"/>
      <c r="F30" s="310"/>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row>
    <row r="31" spans="1:102" s="106" customFormat="1" ht="25" x14ac:dyDescent="0.25">
      <c r="A31" s="382"/>
      <c r="B31" s="492" t="s">
        <v>222</v>
      </c>
      <c r="C31" s="109"/>
      <c r="D31" s="310"/>
      <c r="E31" s="798"/>
      <c r="F31" s="310"/>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row>
    <row r="32" spans="1:102" s="106" customFormat="1" x14ac:dyDescent="0.25">
      <c r="A32" s="382"/>
      <c r="B32" s="492" t="s">
        <v>223</v>
      </c>
      <c r="C32" s="109"/>
      <c r="D32" s="310"/>
      <c r="E32" s="798"/>
      <c r="F32" s="310"/>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row>
    <row r="33" spans="1:102" s="106" customFormat="1" ht="37.5" x14ac:dyDescent="0.25">
      <c r="A33" s="382"/>
      <c r="B33" s="492" t="s">
        <v>224</v>
      </c>
      <c r="C33" s="109"/>
      <c r="D33" s="310"/>
      <c r="E33" s="798"/>
      <c r="F33" s="310"/>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3"/>
      <c r="BR33" s="103"/>
      <c r="BS33" s="103"/>
      <c r="BT33" s="103"/>
      <c r="BU33" s="103"/>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c r="CV33" s="103"/>
      <c r="CW33" s="103"/>
      <c r="CX33" s="103"/>
    </row>
    <row r="34" spans="1:102" s="106" customFormat="1" ht="20" x14ac:dyDescent="0.25">
      <c r="A34" s="382"/>
      <c r="B34" s="515" t="s">
        <v>194</v>
      </c>
      <c r="C34" s="109"/>
      <c r="D34" s="310"/>
      <c r="E34" s="798"/>
      <c r="F34" s="310"/>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3"/>
      <c r="BQ34" s="103"/>
      <c r="BR34" s="103"/>
      <c r="BS34" s="103"/>
      <c r="BT34" s="103"/>
      <c r="BU34" s="103"/>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c r="CV34" s="103"/>
      <c r="CW34" s="103"/>
      <c r="CX34" s="103"/>
    </row>
    <row r="35" spans="1:102" s="106" customFormat="1" x14ac:dyDescent="0.25">
      <c r="A35" s="382"/>
      <c r="B35" s="493" t="s">
        <v>121</v>
      </c>
      <c r="C35" s="383" t="s">
        <v>30</v>
      </c>
      <c r="D35" s="310">
        <v>49.21</v>
      </c>
      <c r="E35" s="755">
        <v>0</v>
      </c>
      <c r="F35" s="56">
        <f>+E35*D35</f>
        <v>0</v>
      </c>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3"/>
      <c r="BR35" s="103"/>
      <c r="BS35" s="103"/>
      <c r="BT35" s="103"/>
      <c r="BU35" s="103"/>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c r="CV35" s="103"/>
      <c r="CW35" s="103"/>
      <c r="CX35" s="103"/>
    </row>
    <row r="36" spans="1:102" s="106" customFormat="1" x14ac:dyDescent="0.25">
      <c r="A36" s="382"/>
      <c r="B36" s="400"/>
      <c r="C36" s="109"/>
      <c r="D36" s="310"/>
      <c r="E36" s="798"/>
      <c r="F36" s="310"/>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3"/>
      <c r="BQ36" s="103"/>
      <c r="BR36" s="103"/>
      <c r="BS36" s="103"/>
      <c r="BT36" s="103"/>
      <c r="BU36" s="103"/>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c r="CV36" s="103"/>
      <c r="CW36" s="103"/>
      <c r="CX36" s="103"/>
    </row>
    <row r="37" spans="1:102" s="106" customFormat="1" x14ac:dyDescent="0.25">
      <c r="A37" s="382"/>
      <c r="B37" s="400"/>
      <c r="C37" s="109"/>
      <c r="D37" s="310"/>
      <c r="E37" s="798"/>
      <c r="F37" s="310"/>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row>
    <row r="38" spans="1:102" s="106" customFormat="1" ht="13" x14ac:dyDescent="0.3">
      <c r="A38" s="382" t="s">
        <v>117</v>
      </c>
      <c r="B38" s="602" t="s">
        <v>225</v>
      </c>
      <c r="C38" s="109"/>
      <c r="D38" s="310"/>
      <c r="E38" s="798"/>
      <c r="F38" s="310"/>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c r="BT38" s="103"/>
      <c r="BU38" s="103"/>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c r="CV38" s="103"/>
      <c r="CW38" s="103"/>
      <c r="CX38" s="103"/>
    </row>
    <row r="39" spans="1:102" s="106" customFormat="1" ht="25" x14ac:dyDescent="0.25">
      <c r="A39" s="382"/>
      <c r="B39" s="492" t="s">
        <v>222</v>
      </c>
      <c r="C39" s="109"/>
      <c r="D39" s="310"/>
      <c r="E39" s="798"/>
      <c r="F39" s="310"/>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row>
    <row r="40" spans="1:102" s="106" customFormat="1" x14ac:dyDescent="0.25">
      <c r="A40" s="382"/>
      <c r="B40" s="492" t="s">
        <v>223</v>
      </c>
      <c r="C40" s="109"/>
      <c r="D40" s="310"/>
      <c r="E40" s="798"/>
      <c r="F40" s="310"/>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row>
    <row r="41" spans="1:102" s="106" customFormat="1" ht="37.5" x14ac:dyDescent="0.25">
      <c r="A41" s="382"/>
      <c r="B41" s="492" t="s">
        <v>224</v>
      </c>
      <c r="C41" s="109"/>
      <c r="D41" s="310"/>
      <c r="E41" s="798"/>
      <c r="F41" s="310"/>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103"/>
      <c r="BH41" s="103"/>
      <c r="BI41" s="103"/>
      <c r="BJ41" s="103"/>
      <c r="BK41" s="103"/>
      <c r="BL41" s="103"/>
      <c r="BM41" s="103"/>
      <c r="BN41" s="103"/>
      <c r="BO41" s="103"/>
      <c r="BP41" s="103"/>
      <c r="BQ41" s="103"/>
      <c r="BR41" s="103"/>
      <c r="BS41" s="103"/>
      <c r="BT41" s="103"/>
      <c r="BU41" s="103"/>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row>
    <row r="42" spans="1:102" s="106" customFormat="1" ht="20" x14ac:dyDescent="0.25">
      <c r="A42" s="382"/>
      <c r="B42" s="515" t="s">
        <v>194</v>
      </c>
      <c r="C42" s="109"/>
      <c r="D42" s="310"/>
      <c r="E42" s="798"/>
      <c r="F42" s="310"/>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c r="BO42" s="103"/>
      <c r="BP42" s="103"/>
      <c r="BQ42" s="103"/>
      <c r="BR42" s="103"/>
      <c r="BS42" s="103"/>
      <c r="BT42" s="103"/>
      <c r="BU42" s="103"/>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c r="CV42" s="103"/>
      <c r="CW42" s="103"/>
      <c r="CX42" s="103"/>
    </row>
    <row r="43" spans="1:102" s="106" customFormat="1" x14ac:dyDescent="0.25">
      <c r="A43" s="382"/>
      <c r="B43" s="493" t="s">
        <v>121</v>
      </c>
      <c r="C43" s="383" t="s">
        <v>30</v>
      </c>
      <c r="D43" s="310">
        <v>18.5</v>
      </c>
      <c r="E43" s="755">
        <v>0</v>
      </c>
      <c r="F43" s="56">
        <f>+E43*D43</f>
        <v>0</v>
      </c>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c r="BP43" s="103"/>
      <c r="BQ43" s="103"/>
      <c r="BR43" s="103"/>
      <c r="BS43" s="103"/>
      <c r="BT43" s="103"/>
      <c r="BU43" s="103"/>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03"/>
      <c r="CR43" s="103"/>
      <c r="CS43" s="103"/>
      <c r="CT43" s="103"/>
      <c r="CU43" s="103"/>
      <c r="CV43" s="103"/>
      <c r="CW43" s="103"/>
      <c r="CX43" s="103"/>
    </row>
    <row r="44" spans="1:102" s="106" customFormat="1" x14ac:dyDescent="0.25">
      <c r="A44" s="382"/>
      <c r="B44" s="493"/>
      <c r="C44" s="109"/>
      <c r="D44" s="310"/>
      <c r="E44" s="798"/>
      <c r="F44" s="310"/>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c r="BT44" s="103"/>
      <c r="BU44" s="103"/>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c r="CV44" s="103"/>
      <c r="CW44" s="103"/>
      <c r="CX44" s="103"/>
    </row>
    <row r="45" spans="1:102" s="106" customFormat="1" ht="13" x14ac:dyDescent="0.25">
      <c r="A45" s="382"/>
      <c r="B45" s="497"/>
      <c r="C45" s="109"/>
      <c r="D45" s="310"/>
      <c r="E45" s="798"/>
      <c r="F45" s="310"/>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3"/>
      <c r="BQ45" s="103"/>
      <c r="BR45" s="103"/>
      <c r="BS45" s="103"/>
      <c r="BT45" s="103"/>
      <c r="BU45" s="103"/>
      <c r="BV45" s="103"/>
      <c r="BW45" s="103"/>
      <c r="BX45" s="103"/>
      <c r="BY45" s="103"/>
      <c r="BZ45" s="103"/>
      <c r="CA45" s="103"/>
      <c r="CB45" s="103"/>
      <c r="CC45" s="103"/>
      <c r="CD45" s="103"/>
      <c r="CE45" s="103"/>
      <c r="CF45" s="103"/>
      <c r="CG45" s="103"/>
      <c r="CH45" s="103"/>
      <c r="CI45" s="103"/>
      <c r="CJ45" s="103"/>
      <c r="CK45" s="103"/>
      <c r="CL45" s="103"/>
      <c r="CM45" s="103"/>
      <c r="CN45" s="103"/>
      <c r="CO45" s="103"/>
      <c r="CP45" s="103"/>
      <c r="CQ45" s="103"/>
      <c r="CR45" s="103"/>
      <c r="CS45" s="103"/>
      <c r="CT45" s="103"/>
      <c r="CU45" s="103"/>
      <c r="CV45" s="103"/>
      <c r="CW45" s="103"/>
      <c r="CX45" s="103"/>
    </row>
    <row r="46" spans="1:102" s="106" customFormat="1" ht="13" x14ac:dyDescent="0.3">
      <c r="A46" s="382" t="s">
        <v>118</v>
      </c>
      <c r="B46" s="602" t="s">
        <v>226</v>
      </c>
      <c r="C46" s="109"/>
      <c r="D46" s="310"/>
      <c r="E46" s="798"/>
      <c r="F46" s="310"/>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c r="CH46" s="103"/>
      <c r="CI46" s="103"/>
      <c r="CJ46" s="103"/>
      <c r="CK46" s="103"/>
      <c r="CL46" s="103"/>
      <c r="CM46" s="103"/>
      <c r="CN46" s="103"/>
      <c r="CO46" s="103"/>
      <c r="CP46" s="103"/>
      <c r="CQ46" s="103"/>
      <c r="CR46" s="103"/>
      <c r="CS46" s="103"/>
      <c r="CT46" s="103"/>
      <c r="CU46" s="103"/>
      <c r="CV46" s="103"/>
      <c r="CW46" s="103"/>
      <c r="CX46" s="103"/>
    </row>
    <row r="47" spans="1:102" s="106" customFormat="1" ht="25" x14ac:dyDescent="0.25">
      <c r="A47" s="382"/>
      <c r="B47" s="492" t="s">
        <v>227</v>
      </c>
      <c r="C47" s="109"/>
      <c r="D47" s="310"/>
      <c r="E47" s="798"/>
      <c r="F47" s="310"/>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103"/>
      <c r="BC47" s="103"/>
      <c r="BD47" s="103"/>
      <c r="BE47" s="103"/>
      <c r="BF47" s="103"/>
      <c r="BG47" s="103"/>
      <c r="BH47" s="103"/>
      <c r="BI47" s="103"/>
      <c r="BJ47" s="103"/>
      <c r="BK47" s="103"/>
      <c r="BL47" s="103"/>
      <c r="BM47" s="103"/>
      <c r="BN47" s="103"/>
      <c r="BO47" s="103"/>
      <c r="BP47" s="103"/>
      <c r="BQ47" s="103"/>
      <c r="BR47" s="103"/>
      <c r="BS47" s="103"/>
      <c r="BT47" s="103"/>
      <c r="BU47" s="103"/>
      <c r="BV47" s="103"/>
      <c r="BW47" s="103"/>
      <c r="BX47" s="103"/>
      <c r="BY47" s="103"/>
      <c r="BZ47" s="103"/>
      <c r="CA47" s="103"/>
      <c r="CB47" s="103"/>
      <c r="CC47" s="103"/>
      <c r="CD47" s="103"/>
      <c r="CE47" s="103"/>
      <c r="CF47" s="103"/>
      <c r="CG47" s="103"/>
      <c r="CH47" s="103"/>
      <c r="CI47" s="103"/>
      <c r="CJ47" s="103"/>
      <c r="CK47" s="103"/>
      <c r="CL47" s="103"/>
      <c r="CM47" s="103"/>
      <c r="CN47" s="103"/>
      <c r="CO47" s="103"/>
      <c r="CP47" s="103"/>
      <c r="CQ47" s="103"/>
      <c r="CR47" s="103"/>
      <c r="CS47" s="103"/>
      <c r="CT47" s="103"/>
      <c r="CU47" s="103"/>
      <c r="CV47" s="103"/>
      <c r="CW47" s="103"/>
      <c r="CX47" s="103"/>
    </row>
    <row r="48" spans="1:102" s="106" customFormat="1" x14ac:dyDescent="0.25">
      <c r="A48" s="382"/>
      <c r="B48" s="492" t="s">
        <v>223</v>
      </c>
      <c r="C48" s="109"/>
      <c r="D48" s="310"/>
      <c r="E48" s="798"/>
      <c r="F48" s="310"/>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c r="CV48" s="103"/>
      <c r="CW48" s="103"/>
      <c r="CX48" s="103"/>
    </row>
    <row r="49" spans="1:102" s="106" customFormat="1" ht="37.5" x14ac:dyDescent="0.25">
      <c r="A49" s="382"/>
      <c r="B49" s="492" t="s">
        <v>224</v>
      </c>
      <c r="C49" s="383"/>
      <c r="D49" s="310"/>
      <c r="E49" s="798"/>
      <c r="F49" s="56"/>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3"/>
      <c r="BR49" s="103"/>
      <c r="BS49" s="103"/>
      <c r="BT49" s="103"/>
      <c r="BU49" s="103"/>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c r="CV49" s="103"/>
      <c r="CW49" s="103"/>
      <c r="CX49" s="103"/>
    </row>
    <row r="50" spans="1:102" s="106" customFormat="1" ht="20" x14ac:dyDescent="0.25">
      <c r="A50" s="382"/>
      <c r="B50" s="515" t="s">
        <v>194</v>
      </c>
      <c r="C50" s="109"/>
      <c r="D50" s="310"/>
      <c r="E50" s="798"/>
      <c r="F50" s="310"/>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103"/>
    </row>
    <row r="51" spans="1:102" s="106" customFormat="1" x14ac:dyDescent="0.25">
      <c r="A51" s="382"/>
      <c r="B51" s="493" t="s">
        <v>121</v>
      </c>
      <c r="C51" s="383" t="s">
        <v>30</v>
      </c>
      <c r="D51" s="310">
        <v>134</v>
      </c>
      <c r="E51" s="755">
        <v>0</v>
      </c>
      <c r="F51" s="56">
        <f>+E51*D51</f>
        <v>0</v>
      </c>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3"/>
      <c r="BR51" s="103"/>
      <c r="BS51" s="103"/>
      <c r="BT51" s="103"/>
      <c r="BU51" s="103"/>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c r="CV51" s="103"/>
      <c r="CW51" s="103"/>
      <c r="CX51" s="103"/>
    </row>
    <row r="52" spans="1:102" s="106" customFormat="1" x14ac:dyDescent="0.25">
      <c r="A52" s="382"/>
      <c r="B52" s="493"/>
      <c r="D52" s="546"/>
      <c r="E52" s="798"/>
      <c r="F52" s="310"/>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row>
    <row r="53" spans="1:102" s="106" customFormat="1" x14ac:dyDescent="0.25">
      <c r="A53" s="382"/>
      <c r="B53" s="502"/>
      <c r="C53" s="383"/>
      <c r="D53" s="310"/>
      <c r="E53" s="798"/>
      <c r="F53" s="310"/>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3"/>
      <c r="BR53" s="103"/>
      <c r="BS53" s="103"/>
      <c r="BT53" s="103"/>
      <c r="BU53" s="103"/>
      <c r="BV53" s="103"/>
      <c r="BW53" s="103"/>
      <c r="BX53" s="103"/>
      <c r="BY53" s="103"/>
      <c r="BZ53" s="103"/>
      <c r="CA53" s="103"/>
      <c r="CB53" s="103"/>
      <c r="CC53" s="103"/>
      <c r="CD53" s="103"/>
      <c r="CE53" s="103"/>
      <c r="CF53" s="103"/>
      <c r="CG53" s="103"/>
      <c r="CH53" s="103"/>
      <c r="CI53" s="103"/>
      <c r="CJ53" s="103"/>
      <c r="CK53" s="103"/>
      <c r="CL53" s="103"/>
      <c r="CM53" s="103"/>
      <c r="CN53" s="103"/>
      <c r="CO53" s="103"/>
      <c r="CP53" s="103"/>
      <c r="CQ53" s="103"/>
      <c r="CR53" s="103"/>
      <c r="CS53" s="103"/>
      <c r="CT53" s="103"/>
      <c r="CU53" s="103"/>
      <c r="CV53" s="103"/>
      <c r="CW53" s="103"/>
      <c r="CX53" s="103"/>
    </row>
    <row r="54" spans="1:102" s="106" customFormat="1" ht="13" x14ac:dyDescent="0.3">
      <c r="A54" s="382" t="s">
        <v>183</v>
      </c>
      <c r="B54" s="602" t="s">
        <v>228</v>
      </c>
      <c r="C54" s="567"/>
      <c r="D54" s="569"/>
      <c r="E54" s="798"/>
      <c r="F54" s="310"/>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3"/>
      <c r="BR54" s="103"/>
      <c r="BS54" s="103"/>
      <c r="BT54" s="103"/>
      <c r="BU54" s="103"/>
      <c r="BV54" s="103"/>
      <c r="BW54" s="103"/>
      <c r="BX54" s="103"/>
      <c r="BY54" s="103"/>
      <c r="BZ54" s="103"/>
      <c r="CA54" s="103"/>
      <c r="CB54" s="103"/>
      <c r="CC54" s="103"/>
      <c r="CD54" s="103"/>
      <c r="CE54" s="103"/>
      <c r="CF54" s="103"/>
      <c r="CG54" s="103"/>
      <c r="CH54" s="103"/>
      <c r="CI54" s="103"/>
      <c r="CJ54" s="103"/>
      <c r="CK54" s="103"/>
      <c r="CL54" s="103"/>
      <c r="CM54" s="103"/>
      <c r="CN54" s="103"/>
      <c r="CO54" s="103"/>
      <c r="CP54" s="103"/>
      <c r="CQ54" s="103"/>
      <c r="CR54" s="103"/>
      <c r="CS54" s="103"/>
      <c r="CT54" s="103"/>
      <c r="CU54" s="103"/>
      <c r="CV54" s="103"/>
      <c r="CW54" s="103"/>
      <c r="CX54" s="103"/>
    </row>
    <row r="55" spans="1:102" s="106" customFormat="1" x14ac:dyDescent="0.25">
      <c r="A55" s="382"/>
      <c r="B55" s="492" t="s">
        <v>229</v>
      </c>
      <c r="C55" s="566"/>
      <c r="D55" s="419"/>
      <c r="E55" s="798"/>
      <c r="F55" s="310"/>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3"/>
      <c r="BQ55" s="103"/>
      <c r="BR55" s="103"/>
      <c r="BS55" s="103"/>
      <c r="BT55" s="103"/>
      <c r="BU55" s="103"/>
      <c r="BV55" s="103"/>
      <c r="BW55" s="103"/>
      <c r="BX55" s="103"/>
      <c r="BY55" s="103"/>
      <c r="BZ55" s="103"/>
      <c r="CA55" s="103"/>
      <c r="CB55" s="103"/>
      <c r="CC55" s="103"/>
      <c r="CD55" s="103"/>
      <c r="CE55" s="103"/>
      <c r="CF55" s="103"/>
      <c r="CG55" s="103"/>
      <c r="CH55" s="103"/>
      <c r="CI55" s="103"/>
      <c r="CJ55" s="103"/>
      <c r="CK55" s="103"/>
      <c r="CL55" s="103"/>
      <c r="CM55" s="103"/>
      <c r="CN55" s="103"/>
      <c r="CO55" s="103"/>
      <c r="CP55" s="103"/>
      <c r="CQ55" s="103"/>
      <c r="CR55" s="103"/>
      <c r="CS55" s="103"/>
      <c r="CT55" s="103"/>
      <c r="CU55" s="103"/>
      <c r="CV55" s="103"/>
      <c r="CW55" s="103"/>
      <c r="CX55" s="103"/>
    </row>
    <row r="56" spans="1:102" s="106" customFormat="1" x14ac:dyDescent="0.25">
      <c r="A56" s="382"/>
      <c r="B56" s="492" t="s">
        <v>230</v>
      </c>
      <c r="C56" s="568"/>
      <c r="D56" s="419"/>
      <c r="E56" s="798"/>
      <c r="F56" s="310"/>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c r="BW56" s="103"/>
      <c r="BX56" s="103"/>
      <c r="BY56" s="103"/>
      <c r="BZ56" s="103"/>
      <c r="CA56" s="103"/>
      <c r="CB56" s="103"/>
      <c r="CC56" s="103"/>
      <c r="CD56" s="103"/>
      <c r="CE56" s="103"/>
      <c r="CF56" s="103"/>
      <c r="CG56" s="103"/>
      <c r="CH56" s="103"/>
      <c r="CI56" s="103"/>
      <c r="CJ56" s="103"/>
      <c r="CK56" s="103"/>
      <c r="CL56" s="103"/>
      <c r="CM56" s="103"/>
      <c r="CN56" s="103"/>
      <c r="CO56" s="103"/>
      <c r="CP56" s="103"/>
      <c r="CQ56" s="103"/>
      <c r="CR56" s="103"/>
      <c r="CS56" s="103"/>
      <c r="CT56" s="103"/>
      <c r="CU56" s="103"/>
      <c r="CV56" s="103"/>
      <c r="CW56" s="103"/>
      <c r="CX56" s="103"/>
    </row>
    <row r="57" spans="1:102" s="106" customFormat="1" ht="25" x14ac:dyDescent="0.25">
      <c r="A57" s="382"/>
      <c r="B57" s="492" t="s">
        <v>231</v>
      </c>
      <c r="C57" s="568"/>
      <c r="D57" s="419"/>
      <c r="E57" s="798"/>
      <c r="F57" s="310"/>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03"/>
      <c r="BR57" s="103"/>
      <c r="BS57" s="103"/>
      <c r="BT57" s="103"/>
      <c r="BU57" s="103"/>
      <c r="BV57" s="103"/>
      <c r="BW57" s="103"/>
      <c r="BX57" s="103"/>
      <c r="BY57" s="103"/>
      <c r="BZ57" s="103"/>
      <c r="CA57" s="103"/>
      <c r="CB57" s="103"/>
      <c r="CC57" s="103"/>
      <c r="CD57" s="103"/>
      <c r="CE57" s="103"/>
      <c r="CF57" s="103"/>
      <c r="CG57" s="103"/>
      <c r="CH57" s="103"/>
      <c r="CI57" s="103"/>
      <c r="CJ57" s="103"/>
      <c r="CK57" s="103"/>
      <c r="CL57" s="103"/>
      <c r="CM57" s="103"/>
      <c r="CN57" s="103"/>
      <c r="CO57" s="103"/>
      <c r="CP57" s="103"/>
      <c r="CQ57" s="103"/>
      <c r="CR57" s="103"/>
      <c r="CS57" s="103"/>
      <c r="CT57" s="103"/>
      <c r="CU57" s="103"/>
      <c r="CV57" s="103"/>
      <c r="CW57" s="103"/>
      <c r="CX57" s="103"/>
    </row>
    <row r="58" spans="1:102" s="106" customFormat="1" ht="20" x14ac:dyDescent="0.25">
      <c r="A58" s="382"/>
      <c r="B58" s="515" t="s">
        <v>194</v>
      </c>
      <c r="C58" s="568"/>
      <c r="D58" s="419"/>
      <c r="E58" s="798"/>
      <c r="F58" s="310"/>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3"/>
      <c r="BQ58" s="103"/>
      <c r="BR58" s="103"/>
      <c r="BS58" s="103"/>
      <c r="BT58" s="103"/>
      <c r="BU58" s="103"/>
      <c r="BV58" s="103"/>
      <c r="BW58" s="103"/>
      <c r="BX58" s="103"/>
      <c r="BY58" s="103"/>
      <c r="BZ58" s="103"/>
      <c r="CA58" s="103"/>
      <c r="CB58" s="103"/>
      <c r="CC58" s="103"/>
      <c r="CD58" s="103"/>
      <c r="CE58" s="103"/>
      <c r="CF58" s="103"/>
      <c r="CG58" s="103"/>
      <c r="CH58" s="103"/>
      <c r="CI58" s="103"/>
      <c r="CJ58" s="103"/>
      <c r="CK58" s="103"/>
      <c r="CL58" s="103"/>
      <c r="CM58" s="103"/>
      <c r="CN58" s="103"/>
      <c r="CO58" s="103"/>
      <c r="CP58" s="103"/>
      <c r="CQ58" s="103"/>
      <c r="CR58" s="103"/>
      <c r="CS58" s="103"/>
      <c r="CT58" s="103"/>
      <c r="CU58" s="103"/>
      <c r="CV58" s="103"/>
      <c r="CW58" s="103"/>
      <c r="CX58" s="103"/>
    </row>
    <row r="59" spans="1:102" s="106" customFormat="1" x14ac:dyDescent="0.25">
      <c r="A59" s="382"/>
      <c r="B59" s="502" t="s">
        <v>121</v>
      </c>
      <c r="C59" s="383" t="s">
        <v>30</v>
      </c>
      <c r="D59" s="419">
        <v>4.7</v>
      </c>
      <c r="E59" s="755">
        <v>0</v>
      </c>
      <c r="F59" s="56">
        <f>+E59*D59</f>
        <v>0</v>
      </c>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c r="CV59" s="103"/>
      <c r="CW59" s="103"/>
      <c r="CX59" s="103"/>
    </row>
    <row r="60" spans="1:102" s="106" customFormat="1" x14ac:dyDescent="0.25">
      <c r="A60" s="382"/>
      <c r="B60" s="502"/>
      <c r="C60" s="383"/>
      <c r="D60" s="419"/>
      <c r="E60" s="798"/>
      <c r="F60" s="310"/>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3"/>
      <c r="BR60" s="103"/>
      <c r="BS60" s="103"/>
      <c r="BT60" s="103"/>
      <c r="BU60" s="103"/>
      <c r="BV60" s="103"/>
      <c r="BW60" s="103"/>
      <c r="BX60" s="103"/>
      <c r="BY60" s="103"/>
      <c r="BZ60" s="103"/>
      <c r="CA60" s="103"/>
      <c r="CB60" s="103"/>
      <c r="CC60" s="103"/>
      <c r="CD60" s="103"/>
      <c r="CE60" s="103"/>
      <c r="CF60" s="103"/>
      <c r="CG60" s="103"/>
      <c r="CH60" s="103"/>
      <c r="CI60" s="103"/>
      <c r="CJ60" s="103"/>
      <c r="CK60" s="103"/>
      <c r="CL60" s="103"/>
      <c r="CM60" s="103"/>
      <c r="CN60" s="103"/>
      <c r="CO60" s="103"/>
      <c r="CP60" s="103"/>
      <c r="CQ60" s="103"/>
      <c r="CR60" s="103"/>
      <c r="CS60" s="103"/>
      <c r="CT60" s="103"/>
      <c r="CU60" s="103"/>
      <c r="CV60" s="103"/>
      <c r="CW60" s="103"/>
      <c r="CX60" s="103"/>
    </row>
    <row r="61" spans="1:102" s="106" customFormat="1" x14ac:dyDescent="0.25">
      <c r="A61" s="382"/>
      <c r="B61" s="493"/>
      <c r="C61" s="383"/>
      <c r="D61" s="310"/>
      <c r="E61" s="798"/>
      <c r="F61" s="310"/>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3"/>
      <c r="BQ61" s="103"/>
      <c r="BR61" s="103"/>
      <c r="BS61" s="103"/>
      <c r="BT61" s="103"/>
      <c r="BU61" s="103"/>
      <c r="BV61" s="103"/>
      <c r="BW61" s="103"/>
      <c r="BX61" s="103"/>
      <c r="BY61" s="103"/>
      <c r="BZ61" s="103"/>
      <c r="CA61" s="103"/>
      <c r="CB61" s="103"/>
      <c r="CC61" s="103"/>
      <c r="CD61" s="103"/>
      <c r="CE61" s="103"/>
      <c r="CF61" s="103"/>
      <c r="CG61" s="103"/>
      <c r="CH61" s="103"/>
      <c r="CI61" s="103"/>
      <c r="CJ61" s="103"/>
      <c r="CK61" s="103"/>
      <c r="CL61" s="103"/>
      <c r="CM61" s="103"/>
      <c r="CN61" s="103"/>
      <c r="CO61" s="103"/>
      <c r="CP61" s="103"/>
      <c r="CQ61" s="103"/>
      <c r="CR61" s="103"/>
      <c r="CS61" s="103"/>
      <c r="CT61" s="103"/>
      <c r="CU61" s="103"/>
      <c r="CV61" s="103"/>
      <c r="CW61" s="103"/>
      <c r="CX61" s="103"/>
    </row>
    <row r="62" spans="1:102" s="306" customFormat="1" ht="50" x14ac:dyDescent="0.25">
      <c r="A62" s="399" t="s">
        <v>75</v>
      </c>
      <c r="B62" s="304" t="s">
        <v>9</v>
      </c>
      <c r="C62" s="305"/>
      <c r="D62" s="356"/>
      <c r="E62" s="357"/>
      <c r="F62" s="356"/>
    </row>
    <row r="63" spans="1:102" s="306" customFormat="1" ht="25" x14ac:dyDescent="0.25">
      <c r="A63" s="399"/>
      <c r="B63" s="304" t="s">
        <v>10</v>
      </c>
      <c r="C63" s="305"/>
      <c r="D63" s="356"/>
      <c r="E63" s="357"/>
      <c r="F63" s="356"/>
    </row>
    <row r="64" spans="1:102" s="306" customFormat="1" ht="25" x14ac:dyDescent="0.25">
      <c r="A64" s="399"/>
      <c r="B64" s="304" t="s">
        <v>11</v>
      </c>
      <c r="C64" s="305"/>
      <c r="D64" s="356"/>
      <c r="E64" s="357"/>
      <c r="F64" s="356"/>
    </row>
    <row r="65" spans="1:102" s="306" customFormat="1" ht="25" x14ac:dyDescent="0.25">
      <c r="A65" s="399"/>
      <c r="B65" s="304" t="s">
        <v>12</v>
      </c>
      <c r="C65" s="305"/>
      <c r="D65" s="356"/>
      <c r="E65" s="357"/>
      <c r="F65" s="356"/>
    </row>
    <row r="66" spans="1:102" s="306" customFormat="1" ht="25" x14ac:dyDescent="0.25">
      <c r="A66" s="399"/>
      <c r="B66" s="304" t="s">
        <v>13</v>
      </c>
      <c r="C66" s="305"/>
      <c r="D66" s="356"/>
      <c r="E66" s="357"/>
      <c r="F66" s="356"/>
    </row>
    <row r="67" spans="1:102" s="306" customFormat="1" ht="50" x14ac:dyDescent="0.25">
      <c r="A67" s="399"/>
      <c r="B67" s="304" t="s">
        <v>14</v>
      </c>
      <c r="C67" s="307"/>
      <c r="D67" s="370"/>
      <c r="E67" s="801"/>
      <c r="F67" s="358"/>
    </row>
    <row r="68" spans="1:102" s="306" customFormat="1" x14ac:dyDescent="0.25">
      <c r="A68" s="399" t="s">
        <v>116</v>
      </c>
      <c r="B68" s="304" t="s">
        <v>15</v>
      </c>
      <c r="C68" s="305" t="s">
        <v>67</v>
      </c>
      <c r="D68" s="370">
        <v>30</v>
      </c>
      <c r="E68" s="755">
        <v>0</v>
      </c>
      <c r="F68" s="56">
        <f t="shared" ref="F68:F69" si="2">+E68*D68</f>
        <v>0</v>
      </c>
    </row>
    <row r="69" spans="1:102" s="306" customFormat="1" x14ac:dyDescent="0.25">
      <c r="A69" s="399" t="s">
        <v>117</v>
      </c>
      <c r="B69" s="304" t="s">
        <v>16</v>
      </c>
      <c r="C69" s="305" t="s">
        <v>68</v>
      </c>
      <c r="D69" s="370">
        <v>1</v>
      </c>
      <c r="E69" s="755">
        <v>0</v>
      </c>
      <c r="F69" s="56">
        <f t="shared" si="2"/>
        <v>0</v>
      </c>
    </row>
    <row r="70" spans="1:102" s="306" customFormat="1" x14ac:dyDescent="0.25">
      <c r="A70" s="399"/>
      <c r="B70" s="308"/>
      <c r="C70" s="305"/>
      <c r="D70" s="370"/>
      <c r="E70" s="357"/>
      <c r="F70" s="356"/>
    </row>
    <row r="71" spans="1:102" x14ac:dyDescent="0.25">
      <c r="A71" s="398"/>
      <c r="B71" s="309"/>
      <c r="D71" s="310"/>
      <c r="E71" s="798"/>
      <c r="F71" s="310"/>
    </row>
    <row r="72" spans="1:102" ht="62.5" x14ac:dyDescent="0.25">
      <c r="A72" s="398" t="s">
        <v>76</v>
      </c>
      <c r="B72" s="114" t="s">
        <v>108</v>
      </c>
      <c r="C72" s="102" t="s">
        <v>33</v>
      </c>
      <c r="D72" s="310">
        <v>100</v>
      </c>
      <c r="E72" s="755">
        <v>0</v>
      </c>
      <c r="F72" s="56">
        <f>+E72*D72</f>
        <v>0</v>
      </c>
    </row>
    <row r="73" spans="1:102" x14ac:dyDescent="0.25">
      <c r="A73" s="398"/>
      <c r="D73" s="310"/>
      <c r="E73" s="798"/>
      <c r="F73" s="310"/>
    </row>
    <row r="74" spans="1:102" x14ac:dyDescent="0.25">
      <c r="A74" s="398"/>
      <c r="D74" s="310"/>
      <c r="E74" s="798"/>
      <c r="F74" s="310"/>
    </row>
    <row r="75" spans="1:102" ht="87.5" x14ac:dyDescent="0.25">
      <c r="A75" s="398" t="s">
        <v>31</v>
      </c>
      <c r="B75" s="384" t="s">
        <v>120</v>
      </c>
      <c r="C75" s="387" t="s">
        <v>27</v>
      </c>
      <c r="D75" s="310">
        <v>1</v>
      </c>
      <c r="E75" s="755">
        <v>0</v>
      </c>
      <c r="F75" s="56">
        <f>+E75*D75</f>
        <v>0</v>
      </c>
    </row>
    <row r="76" spans="1:102" x14ac:dyDescent="0.25">
      <c r="A76" s="398"/>
      <c r="B76" s="384"/>
      <c r="D76" s="310"/>
      <c r="E76" s="798"/>
      <c r="F76" s="310"/>
    </row>
    <row r="77" spans="1:102" x14ac:dyDescent="0.25">
      <c r="A77" s="398"/>
      <c r="B77" s="384"/>
      <c r="D77" s="310"/>
      <c r="E77" s="798"/>
      <c r="F77" s="310"/>
    </row>
    <row r="78" spans="1:102" s="106" customFormat="1" ht="50" x14ac:dyDescent="0.25">
      <c r="A78" s="398" t="s">
        <v>32</v>
      </c>
      <c r="B78" s="108" t="s">
        <v>109</v>
      </c>
      <c r="C78" s="109" t="s">
        <v>30</v>
      </c>
      <c r="D78" s="310">
        <v>205</v>
      </c>
      <c r="E78" s="755">
        <v>0</v>
      </c>
      <c r="F78" s="56">
        <f>+E78*D78</f>
        <v>0</v>
      </c>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c r="BZ78" s="103"/>
      <c r="CA78" s="103"/>
      <c r="CB78" s="103"/>
      <c r="CC78" s="103"/>
      <c r="CD78" s="103"/>
      <c r="CE78" s="103"/>
      <c r="CF78" s="103"/>
      <c r="CG78" s="103"/>
      <c r="CH78" s="103"/>
      <c r="CI78" s="103"/>
      <c r="CJ78" s="103"/>
      <c r="CK78" s="103"/>
      <c r="CL78" s="103"/>
      <c r="CM78" s="103"/>
      <c r="CN78" s="103"/>
      <c r="CO78" s="103"/>
      <c r="CP78" s="103"/>
      <c r="CQ78" s="103"/>
      <c r="CR78" s="103"/>
      <c r="CS78" s="103"/>
      <c r="CT78" s="103"/>
      <c r="CU78" s="103"/>
      <c r="CV78" s="103"/>
      <c r="CW78" s="103"/>
      <c r="CX78" s="103"/>
    </row>
    <row r="79" spans="1:102" s="120" customFormat="1" x14ac:dyDescent="0.25">
      <c r="A79" s="441"/>
      <c r="B79" s="122"/>
      <c r="C79" s="123"/>
      <c r="D79" s="359"/>
      <c r="E79" s="802"/>
      <c r="F79" s="359"/>
    </row>
    <row r="80" spans="1:102" s="120" customFormat="1" x14ac:dyDescent="0.25">
      <c r="A80" s="417"/>
      <c r="B80" s="147"/>
      <c r="C80" s="148"/>
      <c r="D80" s="326"/>
      <c r="E80" s="803"/>
      <c r="F80" s="326"/>
    </row>
    <row r="81" spans="1:6" ht="13" thickBot="1" x14ac:dyDescent="0.3">
      <c r="A81" s="442"/>
      <c r="B81" s="125" t="s">
        <v>69</v>
      </c>
      <c r="C81" s="126"/>
      <c r="D81" s="360"/>
      <c r="E81" s="804"/>
      <c r="F81" s="361">
        <f>SUM(F1:F79)</f>
        <v>0</v>
      </c>
    </row>
    <row r="82" spans="1:6" ht="13" thickTop="1" x14ac:dyDescent="0.25">
      <c r="A82" s="77"/>
      <c r="B82" s="111"/>
      <c r="C82" s="103"/>
      <c r="D82" s="310"/>
      <c r="E82" s="798"/>
      <c r="F82" s="310"/>
    </row>
    <row r="83" spans="1:6" x14ac:dyDescent="0.25">
      <c r="A83" s="77"/>
      <c r="B83" s="484"/>
      <c r="C83" s="103"/>
      <c r="D83" s="310"/>
      <c r="E83" s="798"/>
      <c r="F83" s="310"/>
    </row>
    <row r="84" spans="1:6" x14ac:dyDescent="0.25">
      <c r="A84" s="77"/>
      <c r="B84" s="111"/>
      <c r="C84" s="103"/>
      <c r="D84" s="310"/>
      <c r="E84" s="798"/>
      <c r="F84" s="310"/>
    </row>
    <row r="85" spans="1:6" x14ac:dyDescent="0.25">
      <c r="A85" s="77"/>
      <c r="B85" s="111"/>
      <c r="C85" s="103"/>
      <c r="D85" s="310"/>
      <c r="E85" s="798"/>
      <c r="F85" s="310"/>
    </row>
    <row r="86" spans="1:6" x14ac:dyDescent="0.25">
      <c r="A86" s="77"/>
      <c r="B86" s="111"/>
      <c r="C86" s="103"/>
      <c r="D86" s="310"/>
      <c r="E86" s="798"/>
      <c r="F86" s="310"/>
    </row>
    <row r="87" spans="1:6" x14ac:dyDescent="0.25">
      <c r="A87" s="77"/>
      <c r="B87" s="111"/>
      <c r="C87" s="103"/>
      <c r="D87" s="310"/>
      <c r="E87" s="798"/>
      <c r="F87" s="310"/>
    </row>
    <row r="88" spans="1:6" x14ac:dyDescent="0.25">
      <c r="A88" s="77"/>
      <c r="B88" s="111"/>
      <c r="C88" s="103"/>
      <c r="D88" s="310"/>
      <c r="E88" s="798"/>
      <c r="F88" s="310"/>
    </row>
    <row r="89" spans="1:6" x14ac:dyDescent="0.25">
      <c r="A89" s="77"/>
      <c r="B89" s="111"/>
      <c r="C89" s="103"/>
      <c r="D89" s="310"/>
      <c r="E89" s="798"/>
      <c r="F89" s="310"/>
    </row>
    <row r="90" spans="1:6" x14ac:dyDescent="0.25">
      <c r="A90" s="77"/>
      <c r="B90" s="111"/>
      <c r="C90" s="103"/>
      <c r="D90" s="310"/>
      <c r="E90" s="798"/>
      <c r="F90" s="310"/>
    </row>
    <row r="91" spans="1:6" x14ac:dyDescent="0.25">
      <c r="A91" s="77"/>
      <c r="B91" s="111"/>
      <c r="C91" s="103"/>
      <c r="D91" s="310"/>
      <c r="E91" s="798"/>
      <c r="F91" s="310"/>
    </row>
    <row r="92" spans="1:6" x14ac:dyDescent="0.25">
      <c r="A92" s="77"/>
      <c r="B92" s="111"/>
      <c r="C92" s="103"/>
      <c r="D92" s="310"/>
      <c r="E92" s="798"/>
      <c r="F92" s="310"/>
    </row>
    <row r="93" spans="1:6" x14ac:dyDescent="0.25">
      <c r="A93" s="77"/>
      <c r="B93" s="111"/>
      <c r="C93" s="103"/>
      <c r="D93" s="310"/>
      <c r="E93" s="798"/>
      <c r="F93" s="310"/>
    </row>
    <row r="94" spans="1:6" x14ac:dyDescent="0.25">
      <c r="A94" s="77"/>
      <c r="B94" s="111"/>
      <c r="C94" s="103"/>
      <c r="D94" s="310"/>
      <c r="E94" s="798"/>
      <c r="F94" s="310"/>
    </row>
    <row r="95" spans="1:6" x14ac:dyDescent="0.25">
      <c r="A95" s="77"/>
      <c r="B95" s="111"/>
      <c r="C95" s="103"/>
      <c r="D95" s="310"/>
      <c r="E95" s="798"/>
      <c r="F95" s="310"/>
    </row>
    <row r="96" spans="1:6" x14ac:dyDescent="0.25">
      <c r="A96" s="77"/>
      <c r="B96" s="111"/>
      <c r="C96" s="103"/>
      <c r="D96" s="310"/>
      <c r="E96" s="798"/>
      <c r="F96" s="310"/>
    </row>
    <row r="97" spans="1:6" x14ac:dyDescent="0.25">
      <c r="A97" s="77"/>
      <c r="B97" s="111"/>
      <c r="C97" s="103"/>
      <c r="D97" s="310"/>
      <c r="E97" s="798"/>
      <c r="F97" s="310"/>
    </row>
    <row r="98" spans="1:6" x14ac:dyDescent="0.25">
      <c r="A98" s="77"/>
      <c r="B98" s="111"/>
      <c r="C98" s="103"/>
      <c r="D98" s="310"/>
      <c r="E98" s="798"/>
      <c r="F98" s="310"/>
    </row>
    <row r="99" spans="1:6" x14ac:dyDescent="0.25">
      <c r="A99" s="77"/>
      <c r="B99" s="111"/>
      <c r="C99" s="103"/>
      <c r="D99" s="310"/>
      <c r="E99" s="798"/>
      <c r="F99" s="310"/>
    </row>
    <row r="100" spans="1:6" x14ac:dyDescent="0.25">
      <c r="A100" s="77"/>
      <c r="B100" s="111"/>
      <c r="C100" s="103"/>
      <c r="D100" s="310"/>
      <c r="E100" s="798"/>
      <c r="F100" s="310"/>
    </row>
    <row r="101" spans="1:6" x14ac:dyDescent="0.25">
      <c r="A101" s="77"/>
      <c r="B101" s="111"/>
      <c r="C101" s="103"/>
      <c r="D101" s="310"/>
      <c r="E101" s="798"/>
      <c r="F101" s="310"/>
    </row>
    <row r="102" spans="1:6" x14ac:dyDescent="0.25">
      <c r="A102" s="77"/>
      <c r="B102" s="111"/>
      <c r="C102" s="103"/>
      <c r="D102" s="310"/>
      <c r="E102" s="798"/>
      <c r="F102" s="310"/>
    </row>
    <row r="103" spans="1:6" x14ac:dyDescent="0.25">
      <c r="A103" s="77"/>
      <c r="B103" s="111"/>
      <c r="C103" s="103"/>
      <c r="D103" s="310"/>
      <c r="E103" s="798"/>
      <c r="F103" s="310"/>
    </row>
    <row r="104" spans="1:6" x14ac:dyDescent="0.25">
      <c r="A104" s="77"/>
      <c r="B104" s="111"/>
      <c r="C104" s="103"/>
      <c r="D104" s="310"/>
      <c r="E104" s="798"/>
      <c r="F104" s="310"/>
    </row>
    <row r="105" spans="1:6" x14ac:dyDescent="0.25">
      <c r="A105" s="77"/>
      <c r="B105" s="111"/>
      <c r="C105" s="103"/>
      <c r="D105" s="310"/>
      <c r="E105" s="798"/>
      <c r="F105" s="310"/>
    </row>
    <row r="106" spans="1:6" x14ac:dyDescent="0.25">
      <c r="A106" s="77"/>
      <c r="B106" s="111"/>
      <c r="C106" s="103"/>
      <c r="D106" s="310"/>
      <c r="E106" s="798"/>
      <c r="F106" s="310"/>
    </row>
    <row r="107" spans="1:6" x14ac:dyDescent="0.25">
      <c r="A107" s="77"/>
      <c r="B107" s="111"/>
      <c r="C107" s="103"/>
      <c r="D107" s="310"/>
      <c r="E107" s="798"/>
      <c r="F107" s="310"/>
    </row>
    <row r="108" spans="1:6" x14ac:dyDescent="0.25">
      <c r="A108" s="77"/>
      <c r="B108" s="111"/>
      <c r="C108" s="103"/>
      <c r="D108" s="310"/>
      <c r="E108" s="798"/>
      <c r="F108" s="310"/>
    </row>
    <row r="109" spans="1:6" x14ac:dyDescent="0.25">
      <c r="A109" s="77"/>
      <c r="B109" s="111"/>
      <c r="C109" s="103"/>
      <c r="D109" s="310"/>
      <c r="E109" s="798"/>
      <c r="F109" s="310"/>
    </row>
    <row r="110" spans="1:6" x14ac:dyDescent="0.25">
      <c r="A110" s="77"/>
      <c r="B110" s="111"/>
      <c r="C110" s="103"/>
      <c r="D110" s="310"/>
      <c r="E110" s="798"/>
      <c r="F110" s="310"/>
    </row>
    <row r="111" spans="1:6" x14ac:dyDescent="0.25">
      <c r="A111" s="77"/>
      <c r="B111" s="111"/>
      <c r="C111" s="103"/>
      <c r="D111" s="310"/>
      <c r="E111" s="798"/>
      <c r="F111" s="310"/>
    </row>
    <row r="112" spans="1:6" x14ac:dyDescent="0.25">
      <c r="A112" s="77"/>
      <c r="B112" s="111"/>
      <c r="C112" s="103"/>
      <c r="D112" s="310"/>
      <c r="E112" s="798"/>
      <c r="F112" s="310"/>
    </row>
    <row r="113" spans="1:6" x14ac:dyDescent="0.25">
      <c r="A113" s="77"/>
      <c r="B113" s="111"/>
      <c r="C113" s="103"/>
      <c r="D113" s="310"/>
      <c r="E113" s="798"/>
      <c r="F113" s="310"/>
    </row>
    <row r="114" spans="1:6" x14ac:dyDescent="0.25">
      <c r="A114" s="77"/>
      <c r="B114" s="111"/>
      <c r="C114" s="103"/>
      <c r="D114" s="310"/>
      <c r="E114" s="798"/>
      <c r="F114" s="310"/>
    </row>
    <row r="115" spans="1:6" x14ac:dyDescent="0.25">
      <c r="A115" s="77"/>
      <c r="B115" s="111"/>
      <c r="C115" s="103"/>
      <c r="D115" s="310"/>
      <c r="E115" s="798"/>
      <c r="F115" s="310"/>
    </row>
    <row r="116" spans="1:6" x14ac:dyDescent="0.25">
      <c r="A116" s="77"/>
      <c r="B116" s="111"/>
      <c r="C116" s="103"/>
      <c r="D116" s="310"/>
      <c r="E116" s="798"/>
      <c r="F116" s="310"/>
    </row>
    <row r="117" spans="1:6" x14ac:dyDescent="0.25">
      <c r="A117" s="77"/>
      <c r="B117" s="111"/>
      <c r="C117" s="103"/>
      <c r="D117" s="310"/>
      <c r="E117" s="798"/>
      <c r="F117" s="310"/>
    </row>
    <row r="118" spans="1:6" x14ac:dyDescent="0.25">
      <c r="A118" s="77"/>
      <c r="B118" s="111"/>
      <c r="C118" s="103"/>
      <c r="D118" s="310"/>
      <c r="E118" s="798"/>
      <c r="F118" s="310"/>
    </row>
    <row r="119" spans="1:6" x14ac:dyDescent="0.25">
      <c r="A119" s="77"/>
      <c r="B119" s="111"/>
      <c r="C119" s="103"/>
      <c r="D119" s="310"/>
      <c r="E119" s="798"/>
      <c r="F119" s="310"/>
    </row>
    <row r="120" spans="1:6" x14ac:dyDescent="0.25">
      <c r="A120" s="77"/>
      <c r="B120" s="111"/>
      <c r="C120" s="103"/>
      <c r="D120" s="310"/>
      <c r="E120" s="798"/>
      <c r="F120" s="310"/>
    </row>
    <row r="121" spans="1:6" x14ac:dyDescent="0.25">
      <c r="A121" s="77"/>
      <c r="B121" s="111"/>
      <c r="C121" s="103"/>
      <c r="D121" s="310"/>
      <c r="E121" s="798"/>
      <c r="F121" s="310"/>
    </row>
    <row r="122" spans="1:6" x14ac:dyDescent="0.25">
      <c r="A122" s="77"/>
      <c r="B122" s="111"/>
      <c r="C122" s="103"/>
      <c r="D122" s="310"/>
      <c r="E122" s="798"/>
      <c r="F122" s="310"/>
    </row>
    <row r="123" spans="1:6" x14ac:dyDescent="0.25">
      <c r="A123" s="77"/>
      <c r="B123" s="111"/>
      <c r="C123" s="103"/>
      <c r="D123" s="310"/>
      <c r="E123" s="798"/>
      <c r="F123" s="310"/>
    </row>
    <row r="124" spans="1:6" x14ac:dyDescent="0.25">
      <c r="A124" s="77"/>
      <c r="B124" s="111"/>
      <c r="C124" s="103"/>
      <c r="D124" s="310"/>
      <c r="E124" s="798"/>
      <c r="F124" s="310"/>
    </row>
    <row r="125" spans="1:6" x14ac:dyDescent="0.25">
      <c r="A125" s="77"/>
      <c r="B125" s="111"/>
      <c r="C125" s="103"/>
      <c r="D125" s="310"/>
      <c r="E125" s="798"/>
      <c r="F125" s="310"/>
    </row>
    <row r="126" spans="1:6" x14ac:dyDescent="0.25">
      <c r="A126" s="77"/>
      <c r="B126" s="111"/>
      <c r="C126" s="103"/>
      <c r="D126" s="310"/>
      <c r="E126" s="798"/>
      <c r="F126" s="310"/>
    </row>
    <row r="127" spans="1:6" x14ac:dyDescent="0.25">
      <c r="A127" s="77"/>
      <c r="B127" s="111"/>
      <c r="C127" s="103"/>
      <c r="D127" s="310"/>
      <c r="E127" s="798"/>
      <c r="F127" s="310"/>
    </row>
    <row r="128" spans="1:6" x14ac:dyDescent="0.25">
      <c r="A128" s="77"/>
      <c r="B128" s="111"/>
      <c r="C128" s="103"/>
      <c r="D128" s="310"/>
      <c r="E128" s="798"/>
      <c r="F128" s="310"/>
    </row>
    <row r="129" spans="1:6" x14ac:dyDescent="0.25">
      <c r="A129" s="77"/>
      <c r="B129" s="111"/>
      <c r="C129" s="103"/>
      <c r="D129" s="310"/>
      <c r="E129" s="798"/>
      <c r="F129" s="310"/>
    </row>
    <row r="130" spans="1:6" x14ac:dyDescent="0.25">
      <c r="A130" s="77"/>
      <c r="B130" s="111"/>
      <c r="C130" s="103"/>
      <c r="D130" s="310"/>
      <c r="E130" s="798"/>
      <c r="F130" s="310"/>
    </row>
    <row r="131" spans="1:6" x14ac:dyDescent="0.25">
      <c r="A131" s="77"/>
      <c r="B131" s="111"/>
      <c r="C131" s="103"/>
      <c r="D131" s="310"/>
      <c r="E131" s="798"/>
      <c r="F131" s="310"/>
    </row>
    <row r="132" spans="1:6" x14ac:dyDescent="0.25">
      <c r="A132" s="77"/>
      <c r="B132" s="111"/>
      <c r="C132" s="103"/>
      <c r="D132" s="310"/>
      <c r="E132" s="798"/>
      <c r="F132" s="310"/>
    </row>
    <row r="133" spans="1:6" x14ac:dyDescent="0.25">
      <c r="A133" s="77"/>
      <c r="B133" s="111"/>
      <c r="C133" s="103"/>
      <c r="D133" s="310"/>
      <c r="E133" s="798"/>
      <c r="F133" s="310"/>
    </row>
    <row r="134" spans="1:6" x14ac:dyDescent="0.25">
      <c r="A134" s="77"/>
      <c r="B134" s="111"/>
      <c r="C134" s="103"/>
      <c r="D134" s="310"/>
      <c r="E134" s="798"/>
      <c r="F134" s="310"/>
    </row>
    <row r="135" spans="1:6" x14ac:dyDescent="0.25">
      <c r="A135" s="77"/>
      <c r="B135" s="111"/>
      <c r="C135" s="103"/>
      <c r="D135" s="310"/>
      <c r="E135" s="798"/>
      <c r="F135" s="310"/>
    </row>
    <row r="136" spans="1:6" x14ac:dyDescent="0.25">
      <c r="A136" s="77"/>
      <c r="B136" s="111"/>
      <c r="C136" s="103"/>
      <c r="D136" s="310"/>
      <c r="E136" s="798"/>
      <c r="F136" s="310"/>
    </row>
    <row r="137" spans="1:6" x14ac:dyDescent="0.25">
      <c r="A137" s="77"/>
      <c r="B137" s="111"/>
      <c r="C137" s="103"/>
      <c r="D137" s="310"/>
      <c r="E137" s="798"/>
      <c r="F137" s="310"/>
    </row>
    <row r="138" spans="1:6" x14ac:dyDescent="0.25">
      <c r="A138" s="77"/>
      <c r="B138" s="111"/>
      <c r="C138" s="103"/>
      <c r="D138" s="310"/>
      <c r="E138" s="798"/>
      <c r="F138" s="310"/>
    </row>
    <row r="139" spans="1:6" x14ac:dyDescent="0.25">
      <c r="A139" s="77"/>
      <c r="B139" s="111"/>
      <c r="C139" s="103"/>
      <c r="D139" s="310"/>
      <c r="E139" s="798"/>
      <c r="F139" s="310"/>
    </row>
    <row r="140" spans="1:6" x14ac:dyDescent="0.25">
      <c r="A140" s="77"/>
      <c r="B140" s="111"/>
      <c r="C140" s="103"/>
      <c r="D140" s="310"/>
      <c r="E140" s="798"/>
      <c r="F140" s="310"/>
    </row>
    <row r="141" spans="1:6" x14ac:dyDescent="0.25">
      <c r="A141" s="77"/>
      <c r="B141" s="111"/>
      <c r="C141" s="103"/>
      <c r="D141" s="310"/>
      <c r="E141" s="798"/>
      <c r="F141" s="310"/>
    </row>
    <row r="142" spans="1:6" x14ac:dyDescent="0.25">
      <c r="A142" s="77"/>
      <c r="B142" s="111"/>
      <c r="C142" s="103"/>
      <c r="D142" s="310"/>
      <c r="E142" s="798"/>
      <c r="F142" s="310"/>
    </row>
    <row r="143" spans="1:6" x14ac:dyDescent="0.25">
      <c r="A143" s="77"/>
      <c r="B143" s="111"/>
      <c r="C143" s="103"/>
      <c r="D143" s="310"/>
      <c r="E143" s="798"/>
      <c r="F143" s="310"/>
    </row>
    <row r="144" spans="1:6" x14ac:dyDescent="0.25">
      <c r="A144" s="77"/>
      <c r="B144" s="111"/>
      <c r="C144" s="103"/>
      <c r="D144" s="310"/>
      <c r="E144" s="798"/>
      <c r="F144" s="310"/>
    </row>
    <row r="145" spans="1:6" x14ac:dyDescent="0.25">
      <c r="A145" s="77"/>
      <c r="B145" s="111"/>
      <c r="C145" s="103"/>
      <c r="D145" s="310"/>
      <c r="E145" s="798"/>
      <c r="F145" s="310"/>
    </row>
    <row r="146" spans="1:6" x14ac:dyDescent="0.25">
      <c r="A146" s="77"/>
      <c r="B146" s="111"/>
      <c r="C146" s="103"/>
      <c r="D146" s="310"/>
      <c r="E146" s="798"/>
      <c r="F146" s="310"/>
    </row>
    <row r="147" spans="1:6" x14ac:dyDescent="0.25">
      <c r="A147" s="77"/>
      <c r="B147" s="111"/>
      <c r="C147" s="103"/>
      <c r="D147" s="310"/>
      <c r="E147" s="798"/>
      <c r="F147" s="310"/>
    </row>
    <row r="148" spans="1:6" x14ac:dyDescent="0.25">
      <c r="A148" s="77"/>
      <c r="B148" s="111"/>
      <c r="C148" s="103"/>
      <c r="D148" s="310"/>
      <c r="E148" s="798"/>
      <c r="F148" s="310"/>
    </row>
    <row r="149" spans="1:6" x14ac:dyDescent="0.25">
      <c r="A149" s="77"/>
      <c r="B149" s="111"/>
      <c r="C149" s="103"/>
      <c r="D149" s="310"/>
      <c r="E149" s="798"/>
      <c r="F149" s="310"/>
    </row>
    <row r="150" spans="1:6" x14ac:dyDescent="0.25">
      <c r="A150" s="77"/>
      <c r="B150" s="111"/>
      <c r="C150" s="103"/>
      <c r="D150" s="310"/>
      <c r="E150" s="798"/>
      <c r="F150" s="310"/>
    </row>
    <row r="151" spans="1:6" x14ac:dyDescent="0.25">
      <c r="A151" s="77"/>
      <c r="B151" s="111"/>
      <c r="C151" s="103"/>
      <c r="D151" s="310"/>
      <c r="E151" s="798"/>
      <c r="F151" s="310"/>
    </row>
    <row r="152" spans="1:6" x14ac:dyDescent="0.25">
      <c r="A152" s="77"/>
      <c r="B152" s="111"/>
      <c r="C152" s="103"/>
      <c r="D152" s="310"/>
      <c r="E152" s="798"/>
      <c r="F152" s="310"/>
    </row>
    <row r="153" spans="1:6" x14ac:dyDescent="0.25">
      <c r="A153" s="77"/>
      <c r="B153" s="111"/>
      <c r="C153" s="103"/>
      <c r="D153" s="310"/>
      <c r="E153" s="798"/>
      <c r="F153" s="310"/>
    </row>
    <row r="154" spans="1:6" x14ac:dyDescent="0.25">
      <c r="A154" s="77"/>
      <c r="B154" s="111"/>
      <c r="C154" s="103"/>
      <c r="D154" s="310"/>
      <c r="E154" s="798"/>
      <c r="F154" s="310"/>
    </row>
    <row r="155" spans="1:6" x14ac:dyDescent="0.25">
      <c r="A155" s="77"/>
      <c r="B155" s="111"/>
      <c r="C155" s="103"/>
      <c r="D155" s="310"/>
      <c r="E155" s="798"/>
      <c r="F155" s="310"/>
    </row>
    <row r="156" spans="1:6" x14ac:dyDescent="0.25">
      <c r="A156" s="77"/>
      <c r="B156" s="111"/>
      <c r="C156" s="103"/>
      <c r="D156" s="310"/>
      <c r="E156" s="798"/>
      <c r="F156" s="310"/>
    </row>
    <row r="157" spans="1:6" x14ac:dyDescent="0.25">
      <c r="A157" s="77"/>
      <c r="B157" s="111"/>
      <c r="C157" s="103"/>
      <c r="D157" s="310"/>
      <c r="E157" s="798"/>
      <c r="F157" s="310"/>
    </row>
    <row r="158" spans="1:6" x14ac:dyDescent="0.25">
      <c r="A158" s="77"/>
      <c r="B158" s="111"/>
      <c r="C158" s="103"/>
      <c r="D158" s="310"/>
      <c r="E158" s="798"/>
      <c r="F158" s="310"/>
    </row>
    <row r="159" spans="1:6" x14ac:dyDescent="0.25">
      <c r="A159" s="77"/>
      <c r="B159" s="111"/>
      <c r="C159" s="103"/>
      <c r="D159" s="310"/>
      <c r="E159" s="798"/>
      <c r="F159" s="310"/>
    </row>
    <row r="160" spans="1:6" x14ac:dyDescent="0.25">
      <c r="A160" s="77"/>
      <c r="B160" s="111"/>
      <c r="C160" s="103"/>
      <c r="D160" s="310"/>
      <c r="E160" s="798"/>
      <c r="F160" s="310"/>
    </row>
    <row r="161" spans="1:6" x14ac:dyDescent="0.25">
      <c r="A161" s="77"/>
      <c r="B161" s="111"/>
      <c r="C161" s="103"/>
      <c r="D161" s="310"/>
      <c r="E161" s="798"/>
      <c r="F161" s="310"/>
    </row>
    <row r="162" spans="1:6" x14ac:dyDescent="0.25">
      <c r="A162" s="77"/>
      <c r="B162" s="111"/>
      <c r="C162" s="103"/>
      <c r="D162" s="310"/>
      <c r="E162" s="798"/>
      <c r="F162" s="310"/>
    </row>
    <row r="163" spans="1:6" x14ac:dyDescent="0.25">
      <c r="A163" s="77"/>
      <c r="B163" s="111"/>
      <c r="C163" s="103"/>
      <c r="D163" s="310"/>
      <c r="E163" s="798"/>
      <c r="F163" s="310"/>
    </row>
    <row r="164" spans="1:6" x14ac:dyDescent="0.25">
      <c r="A164" s="77"/>
      <c r="B164" s="111"/>
      <c r="C164" s="103"/>
      <c r="D164" s="310"/>
      <c r="E164" s="798"/>
      <c r="F164" s="310"/>
    </row>
    <row r="165" spans="1:6" x14ac:dyDescent="0.25">
      <c r="A165" s="77"/>
      <c r="B165" s="111"/>
      <c r="C165" s="103"/>
      <c r="D165" s="310"/>
      <c r="E165" s="798"/>
      <c r="F165" s="310"/>
    </row>
    <row r="166" spans="1:6" x14ac:dyDescent="0.25">
      <c r="A166" s="77"/>
      <c r="B166" s="111"/>
      <c r="C166" s="103"/>
      <c r="D166" s="310"/>
      <c r="E166" s="798"/>
      <c r="F166" s="310"/>
    </row>
    <row r="167" spans="1:6" x14ac:dyDescent="0.25">
      <c r="A167" s="77"/>
      <c r="B167" s="111"/>
      <c r="C167" s="103"/>
      <c r="D167" s="310"/>
      <c r="E167" s="798"/>
      <c r="F167" s="310"/>
    </row>
    <row r="168" spans="1:6" x14ac:dyDescent="0.25">
      <c r="A168" s="77"/>
      <c r="B168" s="111"/>
      <c r="C168" s="103"/>
      <c r="D168" s="310"/>
      <c r="E168" s="798"/>
      <c r="F168" s="310"/>
    </row>
    <row r="169" spans="1:6" x14ac:dyDescent="0.25">
      <c r="A169" s="77"/>
      <c r="B169" s="111"/>
      <c r="C169" s="103"/>
      <c r="D169" s="310"/>
      <c r="E169" s="798"/>
      <c r="F169" s="310"/>
    </row>
    <row r="170" spans="1:6" x14ac:dyDescent="0.25">
      <c r="A170" s="77"/>
      <c r="B170" s="111"/>
      <c r="C170" s="103"/>
      <c r="D170" s="310"/>
      <c r="E170" s="798"/>
      <c r="F170" s="310"/>
    </row>
    <row r="171" spans="1:6" x14ac:dyDescent="0.25">
      <c r="A171" s="77"/>
      <c r="B171" s="111"/>
      <c r="C171" s="103"/>
      <c r="D171" s="310"/>
      <c r="E171" s="798"/>
      <c r="F171" s="310"/>
    </row>
    <row r="172" spans="1:6" x14ac:dyDescent="0.25">
      <c r="A172" s="77"/>
      <c r="B172" s="111"/>
      <c r="C172" s="103"/>
      <c r="D172" s="310"/>
      <c r="E172" s="798"/>
      <c r="F172" s="310"/>
    </row>
    <row r="173" spans="1:6" x14ac:dyDescent="0.25">
      <c r="A173" s="77"/>
      <c r="B173" s="111"/>
      <c r="C173" s="103"/>
      <c r="D173" s="310"/>
      <c r="E173" s="798"/>
      <c r="F173" s="310"/>
    </row>
    <row r="174" spans="1:6" x14ac:dyDescent="0.25">
      <c r="A174" s="77"/>
      <c r="B174" s="111"/>
      <c r="C174" s="103"/>
      <c r="D174" s="310"/>
      <c r="E174" s="798"/>
      <c r="F174" s="310"/>
    </row>
    <row r="175" spans="1:6" x14ac:dyDescent="0.25">
      <c r="A175" s="77"/>
      <c r="B175" s="111"/>
      <c r="C175" s="103"/>
      <c r="D175" s="310"/>
      <c r="E175" s="798"/>
      <c r="F175" s="310"/>
    </row>
    <row r="176" spans="1:6" x14ac:dyDescent="0.25">
      <c r="A176" s="77"/>
      <c r="B176" s="111"/>
      <c r="C176" s="103"/>
      <c r="D176" s="310"/>
      <c r="E176" s="798"/>
      <c r="F176" s="310"/>
    </row>
    <row r="177" spans="1:6" x14ac:dyDescent="0.25">
      <c r="A177" s="77"/>
      <c r="B177" s="111"/>
      <c r="C177" s="103"/>
      <c r="D177" s="310"/>
      <c r="E177" s="798"/>
      <c r="F177" s="310"/>
    </row>
    <row r="178" spans="1:6" x14ac:dyDescent="0.25">
      <c r="A178" s="77"/>
      <c r="B178" s="111"/>
      <c r="C178" s="103"/>
      <c r="D178" s="310"/>
      <c r="E178" s="798"/>
      <c r="F178" s="310"/>
    </row>
    <row r="179" spans="1:6" x14ac:dyDescent="0.25">
      <c r="A179" s="77"/>
      <c r="B179" s="111"/>
      <c r="C179" s="103"/>
      <c r="D179" s="310"/>
      <c r="E179" s="798"/>
      <c r="F179" s="310"/>
    </row>
    <row r="180" spans="1:6" x14ac:dyDescent="0.25">
      <c r="A180" s="77"/>
      <c r="B180" s="111"/>
      <c r="C180" s="103"/>
      <c r="D180" s="310"/>
      <c r="E180" s="798"/>
      <c r="F180" s="310"/>
    </row>
    <row r="181" spans="1:6" x14ac:dyDescent="0.25">
      <c r="A181" s="77"/>
      <c r="B181" s="111"/>
      <c r="C181" s="103"/>
      <c r="D181" s="310"/>
      <c r="E181" s="798"/>
      <c r="F181" s="310"/>
    </row>
    <row r="182" spans="1:6" x14ac:dyDescent="0.25">
      <c r="A182" s="77"/>
      <c r="B182" s="111"/>
      <c r="C182" s="103"/>
      <c r="D182" s="310"/>
      <c r="E182" s="798"/>
      <c r="F182" s="310"/>
    </row>
    <row r="183" spans="1:6" x14ac:dyDescent="0.25">
      <c r="A183" s="77"/>
      <c r="B183" s="111"/>
      <c r="C183" s="103"/>
      <c r="D183" s="310"/>
      <c r="E183" s="798"/>
      <c r="F183" s="310"/>
    </row>
    <row r="184" spans="1:6" x14ac:dyDescent="0.25">
      <c r="A184" s="77"/>
      <c r="B184" s="111"/>
      <c r="C184" s="103"/>
      <c r="D184" s="310"/>
      <c r="E184" s="798"/>
      <c r="F184" s="310"/>
    </row>
    <row r="185" spans="1:6" x14ac:dyDescent="0.25">
      <c r="A185" s="77"/>
      <c r="B185" s="111"/>
      <c r="C185" s="103"/>
      <c r="D185" s="310"/>
      <c r="E185" s="798"/>
      <c r="F185" s="310"/>
    </row>
    <row r="186" spans="1:6" x14ac:dyDescent="0.25">
      <c r="A186" s="77"/>
      <c r="B186" s="111"/>
      <c r="C186" s="103"/>
      <c r="D186" s="310"/>
      <c r="E186" s="798"/>
      <c r="F186" s="310"/>
    </row>
    <row r="187" spans="1:6" x14ac:dyDescent="0.25">
      <c r="A187" s="77"/>
      <c r="B187" s="111"/>
      <c r="C187" s="103"/>
      <c r="D187" s="310"/>
      <c r="E187" s="798"/>
      <c r="F187" s="310"/>
    </row>
    <row r="188" spans="1:6" x14ac:dyDescent="0.25">
      <c r="A188" s="77"/>
      <c r="B188" s="111"/>
      <c r="C188" s="103"/>
      <c r="D188" s="310"/>
      <c r="E188" s="798"/>
      <c r="F188" s="310"/>
    </row>
    <row r="189" spans="1:6" x14ac:dyDescent="0.25">
      <c r="A189" s="77"/>
      <c r="B189" s="111"/>
      <c r="C189" s="103"/>
      <c r="D189" s="310"/>
      <c r="E189" s="798"/>
      <c r="F189" s="310"/>
    </row>
    <row r="190" spans="1:6" x14ac:dyDescent="0.25">
      <c r="A190" s="77"/>
      <c r="B190" s="111"/>
      <c r="C190" s="103"/>
      <c r="D190" s="310"/>
      <c r="E190" s="798"/>
      <c r="F190" s="310"/>
    </row>
    <row r="191" spans="1:6" x14ac:dyDescent="0.25">
      <c r="A191" s="77"/>
      <c r="B191" s="111"/>
      <c r="C191" s="103"/>
      <c r="D191" s="310"/>
      <c r="E191" s="798"/>
      <c r="F191" s="310"/>
    </row>
    <row r="192" spans="1:6" x14ac:dyDescent="0.25">
      <c r="A192" s="77"/>
      <c r="B192" s="111"/>
      <c r="C192" s="103"/>
      <c r="D192" s="310"/>
      <c r="E192" s="798"/>
      <c r="F192" s="310"/>
    </row>
    <row r="193" spans="1:6" x14ac:dyDescent="0.25">
      <c r="A193" s="77"/>
      <c r="B193" s="111"/>
      <c r="C193" s="103"/>
      <c r="D193" s="310"/>
      <c r="E193" s="798"/>
      <c r="F193" s="310"/>
    </row>
    <row r="194" spans="1:6" x14ac:dyDescent="0.25">
      <c r="A194" s="77"/>
      <c r="B194" s="111"/>
      <c r="C194" s="103"/>
      <c r="D194" s="310"/>
      <c r="E194" s="798"/>
      <c r="F194" s="310"/>
    </row>
    <row r="195" spans="1:6" x14ac:dyDescent="0.25">
      <c r="A195" s="77"/>
      <c r="B195" s="111"/>
      <c r="C195" s="103"/>
      <c r="D195" s="310"/>
      <c r="E195" s="798"/>
      <c r="F195" s="310"/>
    </row>
    <row r="196" spans="1:6" x14ac:dyDescent="0.25">
      <c r="A196" s="77"/>
      <c r="B196" s="111"/>
      <c r="C196" s="103"/>
      <c r="D196" s="310"/>
      <c r="E196" s="798"/>
      <c r="F196" s="310"/>
    </row>
    <row r="197" spans="1:6" x14ac:dyDescent="0.25">
      <c r="A197" s="77"/>
      <c r="B197" s="111"/>
      <c r="C197" s="103"/>
      <c r="D197" s="310"/>
      <c r="E197" s="798"/>
      <c r="F197" s="310"/>
    </row>
    <row r="198" spans="1:6" x14ac:dyDescent="0.25">
      <c r="A198" s="77"/>
      <c r="B198" s="111"/>
      <c r="C198" s="103"/>
      <c r="D198" s="310"/>
      <c r="E198" s="798"/>
      <c r="F198" s="310"/>
    </row>
    <row r="199" spans="1:6" x14ac:dyDescent="0.25">
      <c r="A199" s="77"/>
      <c r="B199" s="111"/>
      <c r="C199" s="103"/>
      <c r="D199" s="310"/>
      <c r="E199" s="798"/>
      <c r="F199" s="310"/>
    </row>
    <row r="200" spans="1:6" x14ac:dyDescent="0.25">
      <c r="A200" s="77"/>
      <c r="B200" s="111"/>
      <c r="C200" s="103"/>
      <c r="D200" s="310"/>
      <c r="E200" s="798"/>
      <c r="F200" s="310"/>
    </row>
    <row r="201" spans="1:6" x14ac:dyDescent="0.25">
      <c r="A201" s="77"/>
      <c r="B201" s="111"/>
      <c r="C201" s="103"/>
      <c r="D201" s="310"/>
      <c r="E201" s="798"/>
      <c r="F201" s="310"/>
    </row>
    <row r="202" spans="1:6" x14ac:dyDescent="0.25">
      <c r="A202" s="77"/>
      <c r="B202" s="111"/>
      <c r="C202" s="103"/>
      <c r="D202" s="310"/>
      <c r="E202" s="798"/>
      <c r="F202" s="310"/>
    </row>
    <row r="203" spans="1:6" x14ac:dyDescent="0.25">
      <c r="A203" s="77"/>
      <c r="B203" s="111"/>
      <c r="C203" s="103"/>
      <c r="D203" s="310"/>
      <c r="E203" s="798"/>
      <c r="F203" s="310"/>
    </row>
    <row r="204" spans="1:6" x14ac:dyDescent="0.25">
      <c r="A204" s="77"/>
      <c r="B204" s="111"/>
      <c r="C204" s="103"/>
      <c r="D204" s="310"/>
      <c r="E204" s="798"/>
      <c r="F204" s="310"/>
    </row>
    <row r="205" spans="1:6" x14ac:dyDescent="0.25">
      <c r="A205" s="77"/>
      <c r="B205" s="111"/>
      <c r="C205" s="103"/>
      <c r="D205" s="310"/>
      <c r="E205" s="798"/>
      <c r="F205" s="310"/>
    </row>
    <row r="206" spans="1:6" x14ac:dyDescent="0.25">
      <c r="A206" s="77"/>
      <c r="B206" s="111"/>
      <c r="C206" s="103"/>
      <c r="D206" s="310"/>
      <c r="E206" s="798"/>
      <c r="F206" s="310"/>
    </row>
    <row r="207" spans="1:6" x14ac:dyDescent="0.25">
      <c r="A207" s="77"/>
      <c r="B207" s="111"/>
      <c r="C207" s="103"/>
      <c r="D207" s="310"/>
      <c r="E207" s="798"/>
      <c r="F207" s="310"/>
    </row>
    <row r="208" spans="1:6" x14ac:dyDescent="0.25">
      <c r="A208" s="398"/>
    </row>
    <row r="209" spans="1:1" x14ac:dyDescent="0.25">
      <c r="A209" s="398"/>
    </row>
    <row r="210" spans="1:1" x14ac:dyDescent="0.25">
      <c r="A210" s="398"/>
    </row>
    <row r="211" spans="1:1" x14ac:dyDescent="0.25">
      <c r="A211" s="398"/>
    </row>
    <row r="212" spans="1:1" x14ac:dyDescent="0.25">
      <c r="A212" s="398"/>
    </row>
    <row r="213" spans="1:1" x14ac:dyDescent="0.25">
      <c r="A213" s="398"/>
    </row>
    <row r="214" spans="1:1" x14ac:dyDescent="0.25">
      <c r="A214" s="398"/>
    </row>
    <row r="215" spans="1:1" x14ac:dyDescent="0.25">
      <c r="A215" s="398"/>
    </row>
    <row r="216" spans="1:1" x14ac:dyDescent="0.25">
      <c r="A216" s="398"/>
    </row>
    <row r="217" spans="1:1" x14ac:dyDescent="0.25">
      <c r="A217" s="398"/>
    </row>
    <row r="218" spans="1:1" x14ac:dyDescent="0.25">
      <c r="A218" s="398"/>
    </row>
    <row r="219" spans="1:1" x14ac:dyDescent="0.25">
      <c r="A219" s="398"/>
    </row>
    <row r="220" spans="1:1" x14ac:dyDescent="0.25">
      <c r="A220" s="398"/>
    </row>
    <row r="221" spans="1:1" x14ac:dyDescent="0.25">
      <c r="A221" s="398"/>
    </row>
    <row r="222" spans="1:1" x14ac:dyDescent="0.25">
      <c r="A222" s="398"/>
    </row>
    <row r="223" spans="1:1" x14ac:dyDescent="0.25">
      <c r="A223" s="398"/>
    </row>
    <row r="224" spans="1:1" x14ac:dyDescent="0.25">
      <c r="A224" s="398"/>
    </row>
    <row r="225" spans="1:1" x14ac:dyDescent="0.25">
      <c r="A225" s="398"/>
    </row>
    <row r="226" spans="1:1" x14ac:dyDescent="0.25">
      <c r="A226" s="398"/>
    </row>
    <row r="227" spans="1:1" x14ac:dyDescent="0.25">
      <c r="A227" s="398"/>
    </row>
    <row r="228" spans="1:1" x14ac:dyDescent="0.25">
      <c r="A228" s="398"/>
    </row>
    <row r="229" spans="1:1" x14ac:dyDescent="0.25">
      <c r="A229" s="398"/>
    </row>
    <row r="230" spans="1:1" x14ac:dyDescent="0.25">
      <c r="A230" s="398"/>
    </row>
    <row r="231" spans="1:1" x14ac:dyDescent="0.25">
      <c r="A231" s="398"/>
    </row>
    <row r="232" spans="1:1" x14ac:dyDescent="0.25">
      <c r="A232" s="398"/>
    </row>
    <row r="233" spans="1:1" x14ac:dyDescent="0.25">
      <c r="A233" s="398"/>
    </row>
    <row r="234" spans="1:1" x14ac:dyDescent="0.25">
      <c r="A234" s="398"/>
    </row>
    <row r="235" spans="1:1" x14ac:dyDescent="0.25">
      <c r="A235" s="398"/>
    </row>
    <row r="236" spans="1:1" x14ac:dyDescent="0.25">
      <c r="A236" s="398"/>
    </row>
  </sheetData>
  <sheetProtection algorithmName="SHA-512" hashValue="4JzerkOvaokLYSjEwXojKR5/4U9HEbuGAQzdUk6iTMcW11G8p7GVG/iBl4JpzCTpgGB0T7E2ovbwxF3ouxpqpg==" saltValue="SBLqn8QkyK+HlGJ0KRCvFA==" spinCount="100000" sheet="1" objects="1" scenarios="1"/>
  <phoneticPr fontId="5" type="noConversion"/>
  <conditionalFormatting sqref="E11">
    <cfRule type="cellIs" dxfId="125" priority="13" operator="lessThanOrEqual">
      <formula>0</formula>
    </cfRule>
  </conditionalFormatting>
  <conditionalFormatting sqref="E15:E16">
    <cfRule type="cellIs" dxfId="124" priority="12" operator="lessThanOrEqual">
      <formula>0</formula>
    </cfRule>
  </conditionalFormatting>
  <conditionalFormatting sqref="E21">
    <cfRule type="cellIs" dxfId="123" priority="11" operator="lessThanOrEqual">
      <formula>0</formula>
    </cfRule>
  </conditionalFormatting>
  <conditionalFormatting sqref="E22">
    <cfRule type="cellIs" dxfId="122" priority="10" operator="lessThanOrEqual">
      <formula>0</formula>
    </cfRule>
  </conditionalFormatting>
  <conditionalFormatting sqref="E23">
    <cfRule type="cellIs" dxfId="121" priority="9" operator="lessThanOrEqual">
      <formula>0</formula>
    </cfRule>
  </conditionalFormatting>
  <conditionalFormatting sqref="E35">
    <cfRule type="cellIs" dxfId="120" priority="8" operator="lessThanOrEqual">
      <formula>0</formula>
    </cfRule>
  </conditionalFormatting>
  <conditionalFormatting sqref="E43">
    <cfRule type="cellIs" dxfId="119" priority="7" operator="lessThanOrEqual">
      <formula>0</formula>
    </cfRule>
  </conditionalFormatting>
  <conditionalFormatting sqref="E51">
    <cfRule type="cellIs" dxfId="118" priority="6" operator="lessThanOrEqual">
      <formula>0</formula>
    </cfRule>
  </conditionalFormatting>
  <conditionalFormatting sqref="E59">
    <cfRule type="cellIs" dxfId="117" priority="5" operator="lessThanOrEqual">
      <formula>0</formula>
    </cfRule>
  </conditionalFormatting>
  <conditionalFormatting sqref="E68:E69">
    <cfRule type="cellIs" dxfId="116" priority="4" operator="lessThanOrEqual">
      <formula>0</formula>
    </cfRule>
  </conditionalFormatting>
  <conditionalFormatting sqref="E72">
    <cfRule type="cellIs" dxfId="115" priority="3" operator="lessThanOrEqual">
      <formula>0</formula>
    </cfRule>
  </conditionalFormatting>
  <conditionalFormatting sqref="E75">
    <cfRule type="cellIs" dxfId="114" priority="2" operator="lessThanOrEqual">
      <formula>0</formula>
    </cfRule>
  </conditionalFormatting>
  <conditionalFormatting sqref="E78">
    <cfRule type="cellIs" dxfId="113" priority="1" operator="lessThanOrEqual">
      <formula>0</formula>
    </cfRule>
  </conditionalFormatting>
  <printOptions horizontalCentered="1"/>
  <pageMargins left="0.98425196850393704" right="0.39370078740157483" top="0.98425196850393704" bottom="0.78740157480314965" header="0.51181102362204722" footer="0.51181102362204722"/>
  <pageSetup paperSize="9" orientation="portrait" r:id="rId1"/>
  <headerFooter alignWithMargins="0">
    <oddHeader>&amp;C&amp;6Vrtec Smlednik</oddHeader>
    <oddFooter>&amp;C&amp;A&amp;R&amp;P od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19</vt:i4>
      </vt:variant>
      <vt:variant>
        <vt:lpstr>Imenovani obsegi</vt:lpstr>
      </vt:variant>
      <vt:variant>
        <vt:i4>20</vt:i4>
      </vt:variant>
    </vt:vector>
  </HeadingPairs>
  <TitlesOfParts>
    <vt:vector size="39" baseType="lpstr">
      <vt:lpstr>GLAVNA REKAPITULACIJA</vt:lpstr>
      <vt:lpstr>REKAPITULACIJA GO</vt:lpstr>
      <vt:lpstr>OPOMBE</vt:lpstr>
      <vt:lpstr>PRIPRAVLJALNA IN OSTALA DELA</vt:lpstr>
      <vt:lpstr>RUŠITVE</vt:lpstr>
      <vt:lpstr>ZEMELJSKA </vt:lpstr>
      <vt:lpstr>BETONSKA </vt:lpstr>
      <vt:lpstr>TESARSKA </vt:lpstr>
      <vt:lpstr>ZIDARSKA </vt:lpstr>
      <vt:lpstr>FASADA</vt:lpstr>
      <vt:lpstr>KROVSKA</vt:lpstr>
      <vt:lpstr>KLJUČAVNIČARSKA</vt:lpstr>
      <vt:lpstr>OKNA, VRATA</vt:lpstr>
      <vt:lpstr>MIZARSKA DELA</vt:lpstr>
      <vt:lpstr>MONTAŽNA DELA</vt:lpstr>
      <vt:lpstr>SLIKOPLESKARSKA </vt:lpstr>
      <vt:lpstr>KERAMIKA </vt:lpstr>
      <vt:lpstr>PODOPOLAGALSKA</vt:lpstr>
      <vt:lpstr>ZUNANJA UREDITEV, OPREMA</vt:lpstr>
      <vt:lpstr>'BETONSKA '!Področje_tiskanja</vt:lpstr>
      <vt:lpstr>FASADA!Področje_tiskanja</vt:lpstr>
      <vt:lpstr>'GLAVNA REKAPITULACIJA'!Področje_tiskanja</vt:lpstr>
      <vt:lpstr>'KERAMIKA '!Področje_tiskanja</vt:lpstr>
      <vt:lpstr>KLJUČAVNIČARSKA!Področje_tiskanja</vt:lpstr>
      <vt:lpstr>OPOMBE!Področje_tiskanja</vt:lpstr>
      <vt:lpstr>RUŠITVE!Področje_tiskanja</vt:lpstr>
      <vt:lpstr>'TESARSKA '!Področje_tiskanja</vt:lpstr>
      <vt:lpstr>'ZIDARSKA '!Področje_tiskanja</vt:lpstr>
      <vt:lpstr>'ZUNANJA UREDITEV, OPREMA'!Področje_tiskanja</vt:lpstr>
      <vt:lpstr>'BETONSKA '!Tiskanje_naslovov</vt:lpstr>
      <vt:lpstr>FASADA!Tiskanje_naslovov</vt:lpstr>
      <vt:lpstr>'KERAMIKA '!Tiskanje_naslovov</vt:lpstr>
      <vt:lpstr>KLJUČAVNIČARSKA!Tiskanje_naslovov</vt:lpstr>
      <vt:lpstr>KROVSKA!Tiskanje_naslovov</vt:lpstr>
      <vt:lpstr>'MONTAŽNA DELA'!Tiskanje_naslovov</vt:lpstr>
      <vt:lpstr>PODOPOLAGALSKA!Tiskanje_naslovov</vt:lpstr>
      <vt:lpstr>'SLIKOPLESKARSKA '!Tiskanje_naslovov</vt:lpstr>
      <vt:lpstr>'TESARSKA '!Tiskanje_naslovov</vt:lpstr>
      <vt:lpstr>'ZIDARSKA '!Tiskanje_naslovov</vt:lpstr>
    </vt:vector>
  </TitlesOfParts>
  <Company>___</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___</dc:creator>
  <cp:lastModifiedBy>Marko Košir</cp:lastModifiedBy>
  <cp:lastPrinted>2021-11-10T22:37:41Z</cp:lastPrinted>
  <dcterms:created xsi:type="dcterms:W3CDTF">2004-11-18T13:58:29Z</dcterms:created>
  <dcterms:modified xsi:type="dcterms:W3CDTF">2021-12-27T14:32:17Z</dcterms:modified>
</cp:coreProperties>
</file>