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dominik.dezman\Downloads\"/>
    </mc:Choice>
  </mc:AlternateContent>
  <bookViews>
    <workbookView xWindow="0" yWindow="0" windowWidth="28800" windowHeight="14100" tabRatio="770"/>
  </bookViews>
  <sheets>
    <sheet name="Rekapitulacija" sheetId="6" r:id="rId1"/>
    <sheet name="0-Preddela" sheetId="52" r:id="rId2"/>
    <sheet name="A - Kanalizacija KOV, TV" sheetId="50" r:id="rId3"/>
    <sheet name="B - Kanalizacija PV, LO" sheetId="60" r:id="rId4"/>
    <sheet name="C-ČRP1-gradbeno_strojno" sheetId="62" r:id="rId5"/>
    <sheet name="ČRP1-elektro" sheetId="65" r:id="rId6"/>
    <sheet name="D-ČRP2-gradbeno_strojno" sheetId="63" r:id="rId7"/>
    <sheet name="ČRP2-elektro" sheetId="66" r:id="rId8"/>
    <sheet name="E-ČRP3-gradbeno_strojno" sheetId="64" r:id="rId9"/>
    <sheet name="ČRP3-elektro" sheetId="67" r:id="rId10"/>
    <sheet name="F - Asfaltiranje" sheetId="61" r:id="rId11"/>
    <sheet name="D- ČN-gradbeni" sheetId="68" r:id="rId12"/>
    <sheet name="ČN-strojni" sheetId="69" r:id="rId13"/>
    <sheet name="ČN-elektro rekapitulacija" sheetId="70" r:id="rId14"/>
    <sheet name="MATERIAL 180421" sheetId="71" r:id="rId15"/>
    <sheet name="KABEL LISTA 180421" sheetId="72" r:id="rId16"/>
    <sheet name="INSTALACIJSKI MAT. 180421" sheetId="73" r:id="rId17"/>
    <sheet name="IO LISTA 180421" sheetId="74" r:id="rId18"/>
  </sheets>
  <definedNames>
    <definedName name="_Hlk9417092" localSheetId="0">Rekapitulacija!$C$40</definedName>
    <definedName name="OLE_LINK1" localSheetId="12">'ČN-strojni'!#REF!</definedName>
    <definedName name="_xlnm.Print_Area" localSheetId="1">'0-Preddela'!$B$1:$G$16</definedName>
    <definedName name="_xlnm.Print_Area" localSheetId="2">'A - Kanalizacija KOV, TV'!$B$1:$G$204</definedName>
    <definedName name="_xlnm.Print_Area" localSheetId="3">'B - Kanalizacija PV, LO'!$B$1:$G$138</definedName>
    <definedName name="_xlnm.Print_Area" localSheetId="4">'C-ČRP1-gradbeno_strojno'!$B$1:$G$125</definedName>
    <definedName name="_xlnm.Print_Area" localSheetId="5">'ČRP1-elektro'!$A$1:$I$135</definedName>
    <definedName name="_xlnm.Print_Area" localSheetId="7">'ČRP2-elektro'!$A$1:$I$134</definedName>
    <definedName name="_xlnm.Print_Area" localSheetId="9">'ČRP3-elektro'!$A$1:$I$134</definedName>
    <definedName name="_xlnm.Print_Area" localSheetId="11">'D- ČN-gradbeni'!$B$1:$G$405</definedName>
    <definedName name="_xlnm.Print_Area" localSheetId="6">'D-ČRP2-gradbeno_strojno'!$B$1:$G$121</definedName>
    <definedName name="_xlnm.Print_Area" localSheetId="8">'E-ČRP3-gradbeno_strojno'!$B$1:$G$115</definedName>
    <definedName name="_xlnm.Print_Area" localSheetId="10">'F - Asfaltiranje'!$B$1:$G$21</definedName>
    <definedName name="_xlnm.Print_Area" localSheetId="0">Rekapitulacija!$A$1:$D$79</definedName>
    <definedName name="_xlnm.Print_Titles" localSheetId="2">'A - Kanalizacija KOV, TV'!$17:$17</definedName>
    <definedName name="_xlnm.Print_Titles" localSheetId="3">'B - Kanalizacija PV, LO'!$17:$17</definedName>
    <definedName name="_xlnm.Print_Titles" localSheetId="4">'C-ČRP1-gradbeno_strojno'!$12:$12</definedName>
    <definedName name="_xlnm.Print_Titles" localSheetId="12">'ČN-strojni'!#REF!</definedName>
    <definedName name="_xlnm.Print_Titles" localSheetId="6">'D-ČRP2-gradbeno_strojno'!$12:$12</definedName>
    <definedName name="_xlnm.Print_Titles" localSheetId="8">'E-ČRP3-gradbeno_strojno'!$12:$12</definedName>
    <definedName name="_xlnm.Print_Titles" localSheetId="10">'F - Asfaltiranje'!$7:$7</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65" l="1"/>
  <c r="H131" i="66"/>
  <c r="A5" i="73"/>
  <c r="H5" i="73"/>
  <c r="G32" i="73" s="1"/>
  <c r="H32" i="73" s="1"/>
  <c r="A6" i="73"/>
  <c r="A7" i="73"/>
  <c r="A8" i="73" s="1"/>
  <c r="A9" i="73" s="1"/>
  <c r="A10" i="73" s="1"/>
  <c r="A11" i="73" s="1"/>
  <c r="A12" i="73" s="1"/>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H7" i="73"/>
  <c r="H8" i="73"/>
  <c r="H10" i="73"/>
  <c r="H11" i="73"/>
  <c r="H12" i="73"/>
  <c r="H13" i="73"/>
  <c r="H14" i="73"/>
  <c r="H15" i="73"/>
  <c r="H17" i="73"/>
  <c r="H18" i="73"/>
  <c r="H19" i="73"/>
  <c r="H21" i="73"/>
  <c r="H22" i="73"/>
  <c r="H23" i="73"/>
  <c r="H24" i="73"/>
  <c r="H25" i="73"/>
  <c r="H26" i="73"/>
  <c r="H27" i="73"/>
  <c r="H28" i="73"/>
  <c r="H29" i="73"/>
  <c r="H30" i="73"/>
  <c r="H31" i="73"/>
  <c r="H4" i="72"/>
  <c r="A5" i="72"/>
  <c r="A6" i="72" s="1"/>
  <c r="A7" i="72" s="1"/>
  <c r="A8" i="72" s="1"/>
  <c r="A9" i="72" s="1"/>
  <c r="A10" i="72" s="1"/>
  <c r="A11" i="72" s="1"/>
  <c r="A12" i="72" s="1"/>
  <c r="A13" i="72" s="1"/>
  <c r="A14" i="72" s="1"/>
  <c r="A15" i="72" s="1"/>
  <c r="A16" i="72" s="1"/>
  <c r="A17" i="72" s="1"/>
  <c r="A18" i="72" s="1"/>
  <c r="A19" i="72" s="1"/>
  <c r="A20" i="72" s="1"/>
  <c r="A21" i="72" s="1"/>
  <c r="A22" i="72" s="1"/>
  <c r="A23" i="72" s="1"/>
  <c r="A24" i="72" s="1"/>
  <c r="A25" i="72" s="1"/>
  <c r="A26" i="72" s="1"/>
  <c r="A27" i="72" s="1"/>
  <c r="A28" i="72" s="1"/>
  <c r="A29" i="72" s="1"/>
  <c r="A30" i="72" s="1"/>
  <c r="H5" i="72"/>
  <c r="H7" i="72"/>
  <c r="H8" i="72"/>
  <c r="H9" i="72"/>
  <c r="H10" i="72"/>
  <c r="H11" i="72"/>
  <c r="H12" i="72"/>
  <c r="H13" i="72"/>
  <c r="H14" i="72"/>
  <c r="H15" i="72"/>
  <c r="H16" i="72"/>
  <c r="H17" i="72"/>
  <c r="H18" i="72"/>
  <c r="H19" i="72"/>
  <c r="H20" i="72"/>
  <c r="H21" i="72"/>
  <c r="H22" i="72"/>
  <c r="H23" i="72"/>
  <c r="H24" i="72"/>
  <c r="H25" i="72"/>
  <c r="H26" i="72"/>
  <c r="H27" i="72"/>
  <c r="H28" i="72"/>
  <c r="H29" i="72"/>
  <c r="H37" i="72"/>
  <c r="A38" i="72"/>
  <c r="H38" i="72"/>
  <c r="A39" i="72"/>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H40" i="72"/>
  <c r="H41" i="72"/>
  <c r="H42" i="72"/>
  <c r="H43" i="72"/>
  <c r="H44" i="72"/>
  <c r="H45" i="72"/>
  <c r="H46" i="72"/>
  <c r="H47" i="72"/>
  <c r="H48" i="72"/>
  <c r="H49" i="72"/>
  <c r="H50" i="72"/>
  <c r="H51" i="72"/>
  <c r="H52" i="72"/>
  <c r="H53" i="72"/>
  <c r="H54" i="72"/>
  <c r="H55" i="72"/>
  <c r="H56" i="72"/>
  <c r="H57" i="72"/>
  <c r="H58" i="72"/>
  <c r="H59" i="72"/>
  <c r="H60" i="72"/>
  <c r="H61" i="72"/>
  <c r="H62" i="72"/>
  <c r="H5" i="71"/>
  <c r="H6" i="71"/>
  <c r="H7" i="71"/>
  <c r="H8" i="71"/>
  <c r="H9" i="71"/>
  <c r="H10" i="71"/>
  <c r="H11" i="71"/>
  <c r="H12" i="71"/>
  <c r="H13" i="71"/>
  <c r="H14" i="71"/>
  <c r="H15" i="71"/>
  <c r="H16" i="71"/>
  <c r="H17" i="71"/>
  <c r="H18" i="71"/>
  <c r="H19" i="71"/>
  <c r="H20" i="71"/>
  <c r="H21" i="71"/>
  <c r="H22" i="71"/>
  <c r="H23" i="71"/>
  <c r="H24" i="71"/>
  <c r="H25" i="71"/>
  <c r="H26" i="71"/>
  <c r="H27" i="71"/>
  <c r="H28" i="71"/>
  <c r="H29" i="71"/>
  <c r="H30" i="71"/>
  <c r="H31" i="71"/>
  <c r="H32" i="71"/>
  <c r="A33" i="71"/>
  <c r="H33" i="71"/>
  <c r="A34" i="71"/>
  <c r="H34" i="71"/>
  <c r="A35" i="7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58" i="71" s="1"/>
  <c r="A59" i="71" s="1"/>
  <c r="A60" i="71" s="1"/>
  <c r="A61" i="71" s="1"/>
  <c r="A62" i="71" s="1"/>
  <c r="A63" i="71" s="1"/>
  <c r="A64" i="71" s="1"/>
  <c r="A65" i="71" s="1"/>
  <c r="A66" i="71" s="1"/>
  <c r="A67" i="71" s="1"/>
  <c r="A68" i="71" s="1"/>
  <c r="A69" i="71" s="1"/>
  <c r="A70" i="71" s="1"/>
  <c r="A71" i="71" s="1"/>
  <c r="A72" i="71" s="1"/>
  <c r="A73" i="71" s="1"/>
  <c r="A74" i="71" s="1"/>
  <c r="A75" i="71" s="1"/>
  <c r="A76" i="71" s="1"/>
  <c r="A77" i="71" s="1"/>
  <c r="A78" i="71" s="1"/>
  <c r="A79" i="71" s="1"/>
  <c r="A80" i="71" s="1"/>
  <c r="A81" i="71" s="1"/>
  <c r="A82" i="71" s="1"/>
  <c r="A83" i="71" s="1"/>
  <c r="A84" i="71" s="1"/>
  <c r="A85" i="71" s="1"/>
  <c r="H35" i="71"/>
  <c r="H36" i="71"/>
  <c r="H37" i="71"/>
  <c r="H38" i="71"/>
  <c r="H39" i="71"/>
  <c r="H40" i="71"/>
  <c r="H41" i="71"/>
  <c r="H42" i="71"/>
  <c r="H43" i="71"/>
  <c r="H44" i="71"/>
  <c r="H45" i="71"/>
  <c r="H46" i="71"/>
  <c r="H47" i="71"/>
  <c r="H48" i="71"/>
  <c r="H49" i="71"/>
  <c r="H50" i="71"/>
  <c r="H51" i="71"/>
  <c r="H52" i="71"/>
  <c r="H53" i="71"/>
  <c r="H54" i="71"/>
  <c r="H55" i="71"/>
  <c r="H56" i="71"/>
  <c r="H57" i="71"/>
  <c r="H58" i="71"/>
  <c r="H59" i="71"/>
  <c r="H60" i="71"/>
  <c r="H61" i="71"/>
  <c r="H62" i="71"/>
  <c r="H63" i="71"/>
  <c r="H64" i="71"/>
  <c r="H65" i="71"/>
  <c r="H66" i="71"/>
  <c r="H67" i="71"/>
  <c r="H68" i="71"/>
  <c r="H69" i="71"/>
  <c r="H70" i="71"/>
  <c r="H71" i="71"/>
  <c r="H72" i="71"/>
  <c r="H73" i="71"/>
  <c r="H74" i="71"/>
  <c r="H75" i="71"/>
  <c r="H76" i="71"/>
  <c r="H77" i="71"/>
  <c r="H78" i="71"/>
  <c r="H79" i="71"/>
  <c r="H80" i="71"/>
  <c r="H81" i="71"/>
  <c r="H82" i="71"/>
  <c r="H83" i="71"/>
  <c r="H84" i="71"/>
  <c r="G85" i="71"/>
  <c r="H85" i="71" s="1"/>
  <c r="B6" i="70"/>
  <c r="C6" i="70"/>
  <c r="B8" i="70"/>
  <c r="C8" i="70"/>
  <c r="B9" i="70"/>
  <c r="C9" i="70"/>
  <c r="B10" i="70"/>
  <c r="C10" i="70"/>
  <c r="G14" i="69"/>
  <c r="G18" i="69"/>
  <c r="B46" i="69"/>
  <c r="G49" i="69"/>
  <c r="G56" i="69"/>
  <c r="G61" i="69"/>
  <c r="G65" i="69"/>
  <c r="G69" i="69"/>
  <c r="G74" i="69"/>
  <c r="G77" i="69"/>
  <c r="G28" i="68"/>
  <c r="G31" i="68"/>
  <c r="G34" i="68"/>
  <c r="G37" i="68"/>
  <c r="G41" i="68"/>
  <c r="G44" i="68"/>
  <c r="G48" i="68"/>
  <c r="G51" i="68"/>
  <c r="G54" i="68"/>
  <c r="G57" i="68"/>
  <c r="G61" i="68"/>
  <c r="G85" i="68"/>
  <c r="G88" i="68"/>
  <c r="G142" i="68" s="1"/>
  <c r="G10" i="68" s="1"/>
  <c r="G91" i="68"/>
  <c r="G94" i="68"/>
  <c r="G97" i="68"/>
  <c r="G104" i="68"/>
  <c r="G109" i="68"/>
  <c r="G112" i="68"/>
  <c r="G115" i="68"/>
  <c r="G118" i="68"/>
  <c r="G124" i="68"/>
  <c r="G130" i="68"/>
  <c r="G133" i="68"/>
  <c r="G136" i="68"/>
  <c r="G139" i="68"/>
  <c r="G170" i="68"/>
  <c r="G174" i="68"/>
  <c r="G178" i="68"/>
  <c r="G214" i="68" s="1"/>
  <c r="G11" i="68" s="1"/>
  <c r="G184" i="68"/>
  <c r="G191" i="68"/>
  <c r="G197" i="68"/>
  <c r="G203" i="68"/>
  <c r="G208" i="68"/>
  <c r="G211" i="68"/>
  <c r="G233" i="68"/>
  <c r="G238" i="68"/>
  <c r="G243" i="68"/>
  <c r="G246" i="68"/>
  <c r="G249" i="68"/>
  <c r="G252" i="68"/>
  <c r="G256" i="68"/>
  <c r="G259" i="68"/>
  <c r="G262" i="68"/>
  <c r="G265" i="68"/>
  <c r="G268" i="68"/>
  <c r="G271" i="68"/>
  <c r="G293" i="68"/>
  <c r="G296" i="68"/>
  <c r="G322" i="68"/>
  <c r="G329" i="68"/>
  <c r="G342" i="68"/>
  <c r="G345" i="68"/>
  <c r="G346" i="68"/>
  <c r="G349" i="68"/>
  <c r="G352" i="68"/>
  <c r="G355" i="68"/>
  <c r="G358" i="68"/>
  <c r="G361" i="68"/>
  <c r="G364" i="68"/>
  <c r="G368" i="68"/>
  <c r="G372" i="68"/>
  <c r="G383" i="68"/>
  <c r="G386" i="68"/>
  <c r="G389" i="68"/>
  <c r="G391" i="68"/>
  <c r="G395" i="68"/>
  <c r="G399" i="68"/>
  <c r="G402" i="68"/>
  <c r="F12" i="67"/>
  <c r="H12" i="67" s="1"/>
  <c r="F14" i="67"/>
  <c r="H14" i="67" s="1"/>
  <c r="F16" i="67"/>
  <c r="H16" i="67" s="1"/>
  <c r="F17" i="67"/>
  <c r="H17" i="67"/>
  <c r="F18" i="67"/>
  <c r="H18" i="67" s="1"/>
  <c r="F19" i="67"/>
  <c r="H19" i="67" s="1"/>
  <c r="F21" i="67"/>
  <c r="H21" i="67" s="1"/>
  <c r="F23" i="67"/>
  <c r="H23" i="67"/>
  <c r="F24" i="67"/>
  <c r="H24" i="67" s="1"/>
  <c r="F25" i="67"/>
  <c r="H25" i="67" s="1"/>
  <c r="F26" i="67"/>
  <c r="H26" i="67" s="1"/>
  <c r="F27" i="67"/>
  <c r="H27" i="67"/>
  <c r="F28" i="67"/>
  <c r="H28" i="67" s="1"/>
  <c r="F31" i="67"/>
  <c r="H31" i="67" s="1"/>
  <c r="F32" i="67"/>
  <c r="H32" i="67" s="1"/>
  <c r="F33" i="67"/>
  <c r="H33" i="67"/>
  <c r="F35" i="67"/>
  <c r="H35" i="67" s="1"/>
  <c r="F38" i="67"/>
  <c r="H38" i="67" s="1"/>
  <c r="F39" i="67"/>
  <c r="H39" i="67" s="1"/>
  <c r="F40" i="67"/>
  <c r="H40" i="67"/>
  <c r="F41" i="67"/>
  <c r="H41" i="67" s="1"/>
  <c r="F42" i="67"/>
  <c r="H42" i="67" s="1"/>
  <c r="F48" i="67"/>
  <c r="H48" i="67"/>
  <c r="F49" i="67"/>
  <c r="H49" i="67" s="1"/>
  <c r="F50" i="67"/>
  <c r="H50" i="67"/>
  <c r="F51" i="67"/>
  <c r="H51" i="67" s="1"/>
  <c r="F52" i="67"/>
  <c r="H52" i="67" s="1"/>
  <c r="F53" i="67"/>
  <c r="H53" i="67" s="1"/>
  <c r="F54" i="67"/>
  <c r="H54" i="67" s="1"/>
  <c r="F55" i="67"/>
  <c r="H55" i="67" s="1"/>
  <c r="F56" i="67"/>
  <c r="H56" i="67"/>
  <c r="F57" i="67"/>
  <c r="H57" i="67" s="1"/>
  <c r="F58" i="67"/>
  <c r="H58" i="67"/>
  <c r="F59" i="67"/>
  <c r="H59" i="67" s="1"/>
  <c r="F64" i="67"/>
  <c r="H64" i="67" s="1"/>
  <c r="H69" i="67" s="1"/>
  <c r="H125" i="67" s="1"/>
  <c r="F65" i="67"/>
  <c r="H65" i="67"/>
  <c r="F66" i="67"/>
  <c r="H66" i="67" s="1"/>
  <c r="F67" i="67"/>
  <c r="H67" i="67"/>
  <c r="F73" i="67"/>
  <c r="H73" i="67" s="1"/>
  <c r="F74" i="67"/>
  <c r="H74" i="67" s="1"/>
  <c r="F75" i="67"/>
  <c r="H75" i="67" s="1"/>
  <c r="F76" i="67"/>
  <c r="H76" i="67" s="1"/>
  <c r="F82" i="67"/>
  <c r="H82" i="67" s="1"/>
  <c r="F83" i="67"/>
  <c r="H83" i="67"/>
  <c r="F84" i="67"/>
  <c r="H84" i="67" s="1"/>
  <c r="F85" i="67"/>
  <c r="H85" i="67"/>
  <c r="F86" i="67"/>
  <c r="H86" i="67" s="1"/>
  <c r="F87" i="67"/>
  <c r="H87" i="67"/>
  <c r="F88" i="67"/>
  <c r="H88" i="67" s="1"/>
  <c r="F89" i="67"/>
  <c r="H89" i="67"/>
  <c r="F90" i="67"/>
  <c r="H90" i="67" s="1"/>
  <c r="F91" i="67"/>
  <c r="H91" i="67"/>
  <c r="F101" i="67"/>
  <c r="H101" i="67" s="1"/>
  <c r="H104" i="67" s="1"/>
  <c r="H128" i="67" s="1"/>
  <c r="F102" i="67"/>
  <c r="H102" i="67" s="1"/>
  <c r="F103" i="67"/>
  <c r="H103" i="67" s="1"/>
  <c r="F107" i="67"/>
  <c r="H107" i="67" s="1"/>
  <c r="H109" i="67" s="1"/>
  <c r="H129" i="67" s="1"/>
  <c r="F108" i="67"/>
  <c r="H108" i="67"/>
  <c r="F110" i="67"/>
  <c r="H110" i="67" s="1"/>
  <c r="H130" i="67" s="1"/>
  <c r="F112" i="67"/>
  <c r="H112" i="67" s="1"/>
  <c r="H131" i="67" s="1"/>
  <c r="F12" i="66"/>
  <c r="H12" i="66" s="1"/>
  <c r="F14" i="66"/>
  <c r="H14" i="66" s="1"/>
  <c r="F16" i="66"/>
  <c r="H16" i="66" s="1"/>
  <c r="F17" i="66"/>
  <c r="H17" i="66" s="1"/>
  <c r="F18" i="66"/>
  <c r="H18" i="66" s="1"/>
  <c r="F19" i="66"/>
  <c r="H19" i="66" s="1"/>
  <c r="F21" i="66"/>
  <c r="H21" i="66" s="1"/>
  <c r="F23" i="66"/>
  <c r="H23" i="66"/>
  <c r="F24" i="66"/>
  <c r="H24" i="66" s="1"/>
  <c r="F25" i="66"/>
  <c r="H25" i="66" s="1"/>
  <c r="F26" i="66"/>
  <c r="H26" i="66" s="1"/>
  <c r="F27" i="66"/>
  <c r="H27" i="66" s="1"/>
  <c r="F28" i="66"/>
  <c r="H28" i="66"/>
  <c r="F31" i="66"/>
  <c r="H31" i="66" s="1"/>
  <c r="F32" i="66"/>
  <c r="H32" i="66"/>
  <c r="F33" i="66"/>
  <c r="H33" i="66" s="1"/>
  <c r="F35" i="66"/>
  <c r="H35" i="66" s="1"/>
  <c r="F38" i="66"/>
  <c r="H38" i="66"/>
  <c r="F39" i="66"/>
  <c r="H39" i="66" s="1"/>
  <c r="F40" i="66"/>
  <c r="H40" i="66"/>
  <c r="F41" i="66"/>
  <c r="H41" i="66" s="1"/>
  <c r="F42" i="66"/>
  <c r="H42" i="66" s="1"/>
  <c r="F48" i="66"/>
  <c r="H48" i="66"/>
  <c r="F49" i="66"/>
  <c r="H49" i="66" s="1"/>
  <c r="F50" i="66"/>
  <c r="H50" i="66" s="1"/>
  <c r="F51" i="66"/>
  <c r="H51" i="66" s="1"/>
  <c r="F52" i="66"/>
  <c r="H52" i="66"/>
  <c r="F53" i="66"/>
  <c r="H53" i="66" s="1"/>
  <c r="F54" i="66"/>
  <c r="H54" i="66" s="1"/>
  <c r="F55" i="66"/>
  <c r="H55" i="66" s="1"/>
  <c r="F56" i="66"/>
  <c r="H56" i="66" s="1"/>
  <c r="F57" i="66"/>
  <c r="H57" i="66" s="1"/>
  <c r="F58" i="66"/>
  <c r="H58" i="66" s="1"/>
  <c r="F59" i="66"/>
  <c r="H59" i="66" s="1"/>
  <c r="F64" i="66"/>
  <c r="H64" i="66" s="1"/>
  <c r="F65" i="66"/>
  <c r="H65" i="66" s="1"/>
  <c r="F66" i="66"/>
  <c r="H66" i="66" s="1"/>
  <c r="F67" i="66"/>
  <c r="H67" i="66"/>
  <c r="F73" i="66"/>
  <c r="H73" i="66" s="1"/>
  <c r="F74" i="66"/>
  <c r="H74" i="66" s="1"/>
  <c r="F75" i="66"/>
  <c r="H75" i="66" s="1"/>
  <c r="F76" i="66"/>
  <c r="H76" i="66" s="1"/>
  <c r="F82" i="66"/>
  <c r="H82" i="66" s="1"/>
  <c r="F83" i="66"/>
  <c r="H83" i="66" s="1"/>
  <c r="F84" i="66"/>
  <c r="H84" i="66"/>
  <c r="F85" i="66"/>
  <c r="H85" i="66" s="1"/>
  <c r="F86" i="66"/>
  <c r="H86" i="66" s="1"/>
  <c r="F87" i="66"/>
  <c r="H87" i="66"/>
  <c r="F88" i="66"/>
  <c r="H88" i="66" s="1"/>
  <c r="F89" i="66"/>
  <c r="H89" i="66"/>
  <c r="F90" i="66"/>
  <c r="H90" i="66" s="1"/>
  <c r="F91" i="66"/>
  <c r="H91" i="66" s="1"/>
  <c r="F101" i="66"/>
  <c r="H101" i="66" s="1"/>
  <c r="F102" i="66"/>
  <c r="H102" i="66" s="1"/>
  <c r="F103" i="66"/>
  <c r="H103" i="66" s="1"/>
  <c r="F107" i="66"/>
  <c r="H107" i="66" s="1"/>
  <c r="F108" i="66"/>
  <c r="H108" i="66" s="1"/>
  <c r="F110" i="66"/>
  <c r="H110" i="66"/>
  <c r="H130" i="66" s="1"/>
  <c r="F112" i="66"/>
  <c r="H112" i="66" s="1"/>
  <c r="F13" i="65"/>
  <c r="H13" i="65"/>
  <c r="F15" i="65"/>
  <c r="H15" i="65" s="1"/>
  <c r="F17" i="65"/>
  <c r="H17" i="65"/>
  <c r="F18" i="65"/>
  <c r="H18" i="65" s="1"/>
  <c r="F19" i="65"/>
  <c r="H19" i="65"/>
  <c r="F20" i="65"/>
  <c r="H20" i="65" s="1"/>
  <c r="F22" i="65"/>
  <c r="H22" i="65"/>
  <c r="F24" i="65"/>
  <c r="H24" i="65" s="1"/>
  <c r="F25" i="65"/>
  <c r="H25" i="65"/>
  <c r="F26" i="65"/>
  <c r="H26" i="65" s="1"/>
  <c r="F27" i="65"/>
  <c r="H27" i="65"/>
  <c r="F28" i="65"/>
  <c r="H28" i="65" s="1"/>
  <c r="F29" i="65"/>
  <c r="H29" i="65"/>
  <c r="F32" i="65"/>
  <c r="H32" i="65" s="1"/>
  <c r="F33" i="65"/>
  <c r="H33" i="65"/>
  <c r="F34" i="65"/>
  <c r="H34" i="65" s="1"/>
  <c r="F36" i="65"/>
  <c r="H36" i="65"/>
  <c r="F39" i="65"/>
  <c r="H39" i="65" s="1"/>
  <c r="F40" i="65"/>
  <c r="H40" i="65"/>
  <c r="F41" i="65"/>
  <c r="H41" i="65" s="1"/>
  <c r="F42" i="65"/>
  <c r="H42" i="65"/>
  <c r="F43" i="65"/>
  <c r="H43" i="65" s="1"/>
  <c r="F49" i="65"/>
  <c r="H49" i="65"/>
  <c r="F50" i="65"/>
  <c r="H50" i="65" s="1"/>
  <c r="F51" i="65"/>
  <c r="H51" i="65" s="1"/>
  <c r="F52" i="65"/>
  <c r="H52" i="65" s="1"/>
  <c r="F53" i="65"/>
  <c r="H53" i="65" s="1"/>
  <c r="F54" i="65"/>
  <c r="H54" i="65" s="1"/>
  <c r="F55" i="65"/>
  <c r="H55" i="65" s="1"/>
  <c r="F56" i="65"/>
  <c r="H56" i="65" s="1"/>
  <c r="F57" i="65"/>
  <c r="H57" i="65"/>
  <c r="F58" i="65"/>
  <c r="H58" i="65" s="1"/>
  <c r="F59" i="65"/>
  <c r="H59" i="65"/>
  <c r="F60" i="65"/>
  <c r="H60" i="65" s="1"/>
  <c r="F65" i="65"/>
  <c r="H65" i="65" s="1"/>
  <c r="H70" i="65" s="1"/>
  <c r="H126" i="65" s="1"/>
  <c r="F66" i="65"/>
  <c r="H66" i="65"/>
  <c r="F67" i="65"/>
  <c r="H67" i="65" s="1"/>
  <c r="F68" i="65"/>
  <c r="H68" i="65"/>
  <c r="F74" i="65"/>
  <c r="H74" i="65" s="1"/>
  <c r="F75" i="65"/>
  <c r="H75" i="65" s="1"/>
  <c r="F76" i="65"/>
  <c r="H76" i="65" s="1"/>
  <c r="F77" i="65"/>
  <c r="H77" i="65" s="1"/>
  <c r="F83" i="65"/>
  <c r="H83" i="65"/>
  <c r="F84" i="65"/>
  <c r="H84" i="65" s="1"/>
  <c r="F85" i="65"/>
  <c r="H85" i="65"/>
  <c r="F86" i="65"/>
  <c r="H86" i="65" s="1"/>
  <c r="F87" i="65"/>
  <c r="H87" i="65"/>
  <c r="F88" i="65"/>
  <c r="H88" i="65" s="1"/>
  <c r="F89" i="65"/>
  <c r="H89" i="65"/>
  <c r="F90" i="65"/>
  <c r="H90" i="65" s="1"/>
  <c r="F91" i="65"/>
  <c r="H91" i="65"/>
  <c r="F92" i="65"/>
  <c r="H92" i="65" s="1"/>
  <c r="F102" i="65"/>
  <c r="H102" i="65"/>
  <c r="F103" i="65"/>
  <c r="H103" i="65" s="1"/>
  <c r="F104" i="65"/>
  <c r="H104" i="65"/>
  <c r="F108" i="65"/>
  <c r="H108" i="65" s="1"/>
  <c r="H110" i="65" s="1"/>
  <c r="H130" i="65" s="1"/>
  <c r="F109" i="65"/>
  <c r="H109" i="65" s="1"/>
  <c r="F111" i="65"/>
  <c r="H111" i="65"/>
  <c r="H131" i="65" s="1"/>
  <c r="F113" i="65"/>
  <c r="H113" i="65" s="1"/>
  <c r="G30" i="72" l="1"/>
  <c r="H30" i="72" s="1"/>
  <c r="H31" i="72" s="1"/>
  <c r="D8" i="70" s="1"/>
  <c r="G63" i="72"/>
  <c r="H63" i="72" s="1"/>
  <c r="H64" i="72" s="1"/>
  <c r="D9" i="70" s="1"/>
  <c r="D24" i="70" s="1"/>
  <c r="D70" i="6" s="1"/>
  <c r="H33" i="73"/>
  <c r="D10" i="70" s="1"/>
  <c r="H86" i="71"/>
  <c r="D6" i="70" s="1"/>
  <c r="G80" i="69"/>
  <c r="D69" i="6" s="1"/>
  <c r="G405" i="68"/>
  <c r="G14" i="68" s="1"/>
  <c r="G299" i="68"/>
  <c r="G12" i="68" s="1"/>
  <c r="G375" i="68"/>
  <c r="G331" i="68"/>
  <c r="G13" i="68" s="1"/>
  <c r="G64" i="68"/>
  <c r="G9" i="68" s="1"/>
  <c r="H93" i="67"/>
  <c r="H127" i="67" s="1"/>
  <c r="H61" i="67"/>
  <c r="H124" i="67" s="1"/>
  <c r="H109" i="66"/>
  <c r="H129" i="66" s="1"/>
  <c r="H104" i="66"/>
  <c r="H128" i="66" s="1"/>
  <c r="H93" i="66"/>
  <c r="H127" i="66" s="1"/>
  <c r="H78" i="66"/>
  <c r="H126" i="66" s="1"/>
  <c r="H69" i="66"/>
  <c r="H125" i="66" s="1"/>
  <c r="H105" i="65"/>
  <c r="H129" i="65" s="1"/>
  <c r="H45" i="65"/>
  <c r="H94" i="65"/>
  <c r="H128" i="65" s="1"/>
  <c r="H79" i="65"/>
  <c r="H127" i="65" s="1"/>
  <c r="H78" i="67"/>
  <c r="H126" i="67" s="1"/>
  <c r="H44" i="67"/>
  <c r="H61" i="66"/>
  <c r="H124" i="66" s="1"/>
  <c r="H44" i="66"/>
  <c r="H124" i="65"/>
  <c r="H62" i="65"/>
  <c r="H125" i="65" s="1"/>
  <c r="G15" i="68" l="1"/>
  <c r="G16" i="68"/>
  <c r="G18" i="68" s="1"/>
  <c r="D68" i="6" s="1"/>
  <c r="H115" i="67"/>
  <c r="H123" i="67"/>
  <c r="H133" i="67" s="1"/>
  <c r="D63" i="6" s="1"/>
  <c r="H115" i="66"/>
  <c r="H123" i="66"/>
  <c r="H133" i="66" s="1"/>
  <c r="D60" i="6" s="1"/>
  <c r="H134" i="65"/>
  <c r="D57" i="6" s="1"/>
  <c r="H116" i="65"/>
  <c r="D73" i="6" l="1"/>
  <c r="G17" i="63"/>
  <c r="G17" i="62"/>
  <c r="G17" i="64"/>
  <c r="G101" i="60"/>
  <c r="E61" i="62" l="1"/>
  <c r="G41" i="64" l="1"/>
  <c r="G43" i="63"/>
  <c r="G66" i="64" l="1"/>
  <c r="G68" i="63"/>
  <c r="G71" i="62"/>
  <c r="G65" i="64" l="1"/>
  <c r="G42" i="63"/>
  <c r="G67" i="63"/>
  <c r="G70" i="62"/>
  <c r="G44" i="62"/>
  <c r="G163" i="50" l="1"/>
  <c r="G120" i="50"/>
  <c r="G7" i="52" l="1"/>
  <c r="G98" i="64" l="1"/>
  <c r="G97" i="64"/>
  <c r="G110" i="64"/>
  <c r="G109" i="64"/>
  <c r="G108" i="64"/>
  <c r="G107" i="64"/>
  <c r="G106" i="64"/>
  <c r="G105" i="64"/>
  <c r="G104" i="64"/>
  <c r="G103" i="64"/>
  <c r="G102" i="64"/>
  <c r="G101" i="64"/>
  <c r="G99" i="64"/>
  <c r="G96" i="64"/>
  <c r="G116" i="63"/>
  <c r="G115" i="63"/>
  <c r="G114" i="63"/>
  <c r="G113" i="63"/>
  <c r="G112" i="63"/>
  <c r="G108" i="63"/>
  <c r="G107" i="63"/>
  <c r="G110" i="63"/>
  <c r="G109" i="63"/>
  <c r="G105" i="63"/>
  <c r="G104" i="63"/>
  <c r="G103" i="63"/>
  <c r="G102" i="63"/>
  <c r="G115" i="62"/>
  <c r="G116" i="62"/>
  <c r="G114" i="62"/>
  <c r="G110" i="62"/>
  <c r="G109" i="62"/>
  <c r="G108" i="62"/>
  <c r="G107" i="62"/>
  <c r="G118" i="62"/>
  <c r="G121" i="60" l="1"/>
  <c r="G108" i="60"/>
  <c r="G106" i="60"/>
  <c r="G103" i="60" l="1"/>
  <c r="G102" i="60"/>
  <c r="G33" i="60"/>
  <c r="G31" i="60"/>
  <c r="G178" i="50" l="1"/>
  <c r="G177" i="50"/>
  <c r="G176" i="50"/>
  <c r="G175" i="50"/>
  <c r="G185" i="50" l="1"/>
  <c r="G67" i="50" l="1"/>
  <c r="G66" i="50"/>
  <c r="G11" i="52" l="1"/>
  <c r="G151" i="50" l="1"/>
  <c r="G150" i="50"/>
  <c r="G149" i="50"/>
  <c r="G148" i="50"/>
  <c r="G147" i="50"/>
  <c r="G146" i="50"/>
  <c r="G145" i="50"/>
  <c r="G144" i="50"/>
  <c r="G143" i="50"/>
  <c r="G142" i="50"/>
  <c r="G141" i="50"/>
  <c r="G140" i="50"/>
  <c r="G139" i="50"/>
  <c r="G138" i="50"/>
  <c r="G137" i="50"/>
  <c r="G136" i="50"/>
  <c r="G134" i="50"/>
  <c r="G155" i="50"/>
  <c r="G83" i="63"/>
  <c r="G82" i="63"/>
  <c r="G38" i="60" l="1"/>
  <c r="G37" i="60"/>
  <c r="G36" i="60"/>
  <c r="G113" i="64" l="1"/>
  <c r="G112" i="64"/>
  <c r="G111" i="64"/>
  <c r="G94" i="64"/>
  <c r="G92" i="64"/>
  <c r="G77" i="64"/>
  <c r="G76" i="64"/>
  <c r="G75" i="64"/>
  <c r="G74" i="64"/>
  <c r="G73" i="64"/>
  <c r="G72" i="64"/>
  <c r="G71" i="64"/>
  <c r="G67" i="64"/>
  <c r="G64" i="64"/>
  <c r="G63" i="64"/>
  <c r="G58" i="64"/>
  <c r="G57" i="64"/>
  <c r="G56" i="64"/>
  <c r="G59" i="64"/>
  <c r="G54" i="64"/>
  <c r="G52" i="64"/>
  <c r="G51" i="64"/>
  <c r="G50" i="64"/>
  <c r="G48" i="64"/>
  <c r="G47" i="64"/>
  <c r="G46" i="64"/>
  <c r="G45" i="64"/>
  <c r="G40" i="64"/>
  <c r="G39" i="64"/>
  <c r="G38" i="64"/>
  <c r="G37" i="64"/>
  <c r="G36" i="64"/>
  <c r="G35" i="64"/>
  <c r="G34" i="64"/>
  <c r="G29" i="64"/>
  <c r="G28" i="64"/>
  <c r="G27" i="64"/>
  <c r="G26" i="64"/>
  <c r="G25" i="64"/>
  <c r="G20" i="64"/>
  <c r="G19" i="64"/>
  <c r="G18" i="64"/>
  <c r="G16" i="64"/>
  <c r="G15" i="64"/>
  <c r="G14" i="64"/>
  <c r="G119" i="63"/>
  <c r="G118" i="63"/>
  <c r="G117" i="63"/>
  <c r="G111" i="63"/>
  <c r="G100" i="63"/>
  <c r="G98" i="63"/>
  <c r="G81" i="63"/>
  <c r="G80" i="63"/>
  <c r="G79" i="63"/>
  <c r="G78" i="63"/>
  <c r="G77" i="63"/>
  <c r="G76" i="63"/>
  <c r="G75" i="63"/>
  <c r="G74" i="63"/>
  <c r="G73" i="63"/>
  <c r="G69" i="63"/>
  <c r="G66" i="63"/>
  <c r="G65" i="63"/>
  <c r="G60" i="63"/>
  <c r="G59" i="63"/>
  <c r="G58" i="63"/>
  <c r="G61" i="63"/>
  <c r="G56" i="63"/>
  <c r="G54" i="63"/>
  <c r="G53" i="63"/>
  <c r="G52" i="63"/>
  <c r="G50" i="63"/>
  <c r="G49" i="63"/>
  <c r="G48" i="63"/>
  <c r="G47" i="63"/>
  <c r="G41" i="63"/>
  <c r="G40" i="63"/>
  <c r="G39" i="63"/>
  <c r="G38" i="63"/>
  <c r="G37" i="63"/>
  <c r="G36" i="63"/>
  <c r="G31" i="63"/>
  <c r="G30" i="63"/>
  <c r="G29" i="63"/>
  <c r="G28" i="63"/>
  <c r="G27" i="63"/>
  <c r="G26" i="63"/>
  <c r="G21" i="63"/>
  <c r="G20" i="63"/>
  <c r="G19" i="63"/>
  <c r="G18" i="63"/>
  <c r="G16" i="63"/>
  <c r="G15" i="63"/>
  <c r="G14" i="63"/>
  <c r="G123" i="62"/>
  <c r="G122" i="62"/>
  <c r="G121" i="62"/>
  <c r="G119" i="62"/>
  <c r="G117" i="62"/>
  <c r="G120" i="62"/>
  <c r="G113" i="62"/>
  <c r="G112" i="62"/>
  <c r="G105" i="62"/>
  <c r="G103" i="62"/>
  <c r="G88" i="62"/>
  <c r="G87" i="62"/>
  <c r="G86" i="62"/>
  <c r="G85" i="62"/>
  <c r="G84" i="62"/>
  <c r="G83" i="62"/>
  <c r="G82" i="62"/>
  <c r="G81" i="62"/>
  <c r="G80" i="62"/>
  <c r="G79" i="62"/>
  <c r="G78" i="62"/>
  <c r="G77" i="62"/>
  <c r="G76" i="62"/>
  <c r="G72" i="62"/>
  <c r="G69" i="62"/>
  <c r="G68" i="62"/>
  <c r="G67" i="62"/>
  <c r="G66" i="62"/>
  <c r="G61" i="62"/>
  <c r="G60" i="62"/>
  <c r="G59" i="62"/>
  <c r="G62" i="62"/>
  <c r="G57" i="62"/>
  <c r="G55" i="62"/>
  <c r="G54" i="62"/>
  <c r="G53" i="62"/>
  <c r="G51" i="62"/>
  <c r="G50" i="62"/>
  <c r="G49" i="62"/>
  <c r="G48" i="62"/>
  <c r="G43" i="62"/>
  <c r="G42" i="62"/>
  <c r="G41" i="62"/>
  <c r="G40" i="62"/>
  <c r="G39" i="62"/>
  <c r="G38" i="62"/>
  <c r="G37" i="62"/>
  <c r="G32" i="62"/>
  <c r="G31" i="62"/>
  <c r="G30" i="62"/>
  <c r="G28" i="62"/>
  <c r="G22" i="62"/>
  <c r="G21" i="62"/>
  <c r="G20" i="62"/>
  <c r="G19" i="62"/>
  <c r="G18" i="62"/>
  <c r="G16" i="62"/>
  <c r="G15" i="62"/>
  <c r="G14" i="62"/>
  <c r="G32" i="63" l="1"/>
  <c r="G33" i="63" s="1"/>
  <c r="G4" i="63" s="1"/>
  <c r="G68" i="64"/>
  <c r="G69" i="64" s="1"/>
  <c r="G6" i="64" s="1"/>
  <c r="G29" i="62"/>
  <c r="G22" i="63"/>
  <c r="G23" i="63" s="1"/>
  <c r="G3" i="63" s="1"/>
  <c r="G84" i="63"/>
  <c r="G85" i="63" s="1"/>
  <c r="G7" i="63" s="1"/>
  <c r="G57" i="63"/>
  <c r="G23" i="62"/>
  <c r="G24" i="62" s="1"/>
  <c r="G3" i="62" s="1"/>
  <c r="G70" i="63"/>
  <c r="G71" i="63" s="1"/>
  <c r="G6" i="63" s="1"/>
  <c r="G78" i="64"/>
  <c r="G79" i="64" s="1"/>
  <c r="G7" i="64" s="1"/>
  <c r="G58" i="62"/>
  <c r="G63" i="62" s="1"/>
  <c r="G64" i="62" s="1"/>
  <c r="G5" i="62" s="1"/>
  <c r="G27" i="62"/>
  <c r="G114" i="64"/>
  <c r="G115" i="64" s="1"/>
  <c r="G8" i="64" s="1"/>
  <c r="G21" i="64"/>
  <c r="G22" i="64" s="1"/>
  <c r="G3" i="64" s="1"/>
  <c r="G30" i="64"/>
  <c r="G31" i="64" s="1"/>
  <c r="G4" i="64" s="1"/>
  <c r="G55" i="64"/>
  <c r="G120" i="63"/>
  <c r="G121" i="63" s="1"/>
  <c r="G8" i="63" s="1"/>
  <c r="G89" i="62"/>
  <c r="G90" i="62" s="1"/>
  <c r="G7" i="62" s="1"/>
  <c r="G73" i="62"/>
  <c r="G74" i="62" s="1"/>
  <c r="G6" i="62" s="1"/>
  <c r="G124" i="62"/>
  <c r="G125" i="62" s="1"/>
  <c r="G8" i="62" s="1"/>
  <c r="G88" i="60"/>
  <c r="G117" i="60"/>
  <c r="G116" i="60"/>
  <c r="G62" i="63" l="1"/>
  <c r="G63" i="63" s="1"/>
  <c r="G5" i="63" s="1"/>
  <c r="G9" i="63" s="1"/>
  <c r="D59" i="6" s="1"/>
  <c r="G33" i="62"/>
  <c r="G34" i="62" s="1"/>
  <c r="G4" i="62" s="1"/>
  <c r="G9" i="62" s="1"/>
  <c r="D56" i="6" s="1"/>
  <c r="G60" i="64"/>
  <c r="G61" i="64" s="1"/>
  <c r="G5" i="64" s="1"/>
  <c r="G9" i="64" s="1"/>
  <c r="D62" i="6" s="1"/>
  <c r="G17" i="61" l="1"/>
  <c r="G35" i="60"/>
  <c r="G94" i="60"/>
  <c r="G85" i="60"/>
  <c r="G118" i="50"/>
  <c r="G117" i="50"/>
  <c r="G84" i="60"/>
  <c r="G115" i="60"/>
  <c r="G125" i="50" l="1"/>
  <c r="G124" i="50"/>
  <c r="G93" i="60"/>
  <c r="G114" i="60"/>
  <c r="G113" i="60"/>
  <c r="G90" i="60" l="1"/>
  <c r="G91" i="60"/>
  <c r="G133" i="60"/>
  <c r="G105" i="60"/>
  <c r="G107" i="60"/>
  <c r="G87" i="60" l="1"/>
  <c r="G121" i="50"/>
  <c r="G162" i="50" l="1"/>
  <c r="G13" i="61" l="1"/>
  <c r="G16" i="61"/>
  <c r="G20" i="61"/>
  <c r="G15" i="61" l="1"/>
  <c r="G19" i="61"/>
  <c r="G12" i="61"/>
  <c r="G11" i="61"/>
  <c r="G18" i="61" l="1"/>
  <c r="G21" i="61" s="1"/>
  <c r="G3" i="61" s="1"/>
  <c r="G4" i="61" l="1"/>
  <c r="D65" i="6" s="1"/>
  <c r="G136" i="60" l="1"/>
  <c r="G135" i="60"/>
  <c r="G132" i="60"/>
  <c r="G128" i="60"/>
  <c r="G127" i="60"/>
  <c r="G119" i="60"/>
  <c r="G120" i="60"/>
  <c r="G112" i="60"/>
  <c r="G111" i="60"/>
  <c r="G99" i="60"/>
  <c r="G86" i="60"/>
  <c r="G58" i="60"/>
  <c r="G57" i="60"/>
  <c r="G54" i="60"/>
  <c r="G53" i="60"/>
  <c r="G49" i="60"/>
  <c r="G48" i="60"/>
  <c r="G47" i="60"/>
  <c r="G30" i="60"/>
  <c r="G21" i="60"/>
  <c r="G188" i="50"/>
  <c r="G184" i="50"/>
  <c r="G202" i="50"/>
  <c r="G200" i="50"/>
  <c r="G196" i="50"/>
  <c r="G89" i="60" l="1"/>
  <c r="G95" i="60" s="1"/>
  <c r="G52" i="60"/>
  <c r="G39" i="60"/>
  <c r="G41" i="60" s="1"/>
  <c r="G42" i="60" s="1"/>
  <c r="G5" i="60" s="1"/>
  <c r="G134" i="60"/>
  <c r="G56" i="60"/>
  <c r="G63" i="60"/>
  <c r="G64" i="60"/>
  <c r="G187" i="50"/>
  <c r="G186" i="50"/>
  <c r="G96" i="60" l="1"/>
  <c r="G7" i="60"/>
  <c r="G137" i="60"/>
  <c r="G138" i="60" s="1"/>
  <c r="G9" i="60" s="1"/>
  <c r="G61" i="60"/>
  <c r="G65" i="60" l="1"/>
  <c r="G27" i="60"/>
  <c r="G4" i="60" s="1"/>
  <c r="G201" i="50" l="1"/>
  <c r="G194" i="50"/>
  <c r="G193" i="50"/>
  <c r="G190" i="50"/>
  <c r="G166" i="50"/>
  <c r="G132" i="50"/>
  <c r="G161" i="50"/>
  <c r="G159" i="50"/>
  <c r="G158" i="50"/>
  <c r="G154" i="50" l="1"/>
  <c r="G153" i="50"/>
  <c r="G85" i="50"/>
  <c r="G83" i="50"/>
  <c r="G79" i="50"/>
  <c r="G78" i="50"/>
  <c r="G68" i="50"/>
  <c r="G86" i="50"/>
  <c r="G80" i="50"/>
  <c r="G73" i="50"/>
  <c r="G72" i="50"/>
  <c r="G71" i="50"/>
  <c r="G47" i="50" l="1"/>
  <c r="G167" i="50"/>
  <c r="G197" i="50"/>
  <c r="G195" i="50"/>
  <c r="G84" i="50"/>
  <c r="G77" i="50"/>
  <c r="G198" i="50" l="1"/>
  <c r="G192" i="50"/>
  <c r="G191" i="50"/>
  <c r="G199" i="50"/>
  <c r="G203" i="50" l="1"/>
  <c r="G204" i="50" s="1"/>
  <c r="G24" i="50" l="1"/>
  <c r="G25" i="50"/>
  <c r="G26" i="50"/>
  <c r="G27" i="50"/>
  <c r="G28" i="50"/>
  <c r="G36" i="50"/>
  <c r="G37" i="50"/>
  <c r="G38" i="50"/>
  <c r="G39" i="50"/>
  <c r="G40" i="50"/>
  <c r="G93" i="50" l="1"/>
  <c r="G5" i="52"/>
  <c r="G122" i="50" l="1"/>
  <c r="G119" i="50" l="1"/>
  <c r="G20" i="60"/>
  <c r="G24" i="60" s="1"/>
  <c r="G3" i="60" s="1"/>
  <c r="G60" i="60"/>
  <c r="G62" i="60"/>
  <c r="G88" i="50"/>
  <c r="G124" i="60" l="1"/>
  <c r="G125" i="60"/>
  <c r="G123" i="60"/>
  <c r="G80" i="60"/>
  <c r="G81" i="60" s="1"/>
  <c r="G6" i="60" s="1"/>
  <c r="G129" i="60" l="1"/>
  <c r="G130" i="60" s="1"/>
  <c r="G8" i="60" s="1"/>
  <c r="G10" i="60" s="1"/>
  <c r="D53" i="6" l="1"/>
  <c r="D84" i="6"/>
  <c r="G13" i="52"/>
  <c r="G126" i="50" l="1"/>
  <c r="G127" i="50" s="1"/>
  <c r="G112" i="50"/>
  <c r="G15" i="52" l="1"/>
  <c r="G10" i="52"/>
  <c r="G9" i="52"/>
  <c r="G8" i="52"/>
  <c r="G6" i="52"/>
  <c r="G179" i="50"/>
  <c r="G31" i="50"/>
  <c r="G171" i="50"/>
  <c r="G16" i="52" l="1"/>
  <c r="D48" i="6" s="1"/>
  <c r="G9" i="50"/>
  <c r="G165" i="50" l="1"/>
  <c r="G133" i="50"/>
  <c r="G130" i="50"/>
  <c r="G97" i="50" l="1"/>
  <c r="G96" i="50"/>
  <c r="G95" i="50"/>
  <c r="G92" i="50"/>
  <c r="G94" i="50"/>
  <c r="G90" i="50"/>
  <c r="G89" i="50"/>
  <c r="G58" i="50"/>
  <c r="G56" i="50"/>
  <c r="G51" i="50"/>
  <c r="G113" i="50" l="1"/>
  <c r="G114" i="50" s="1"/>
  <c r="G60" i="50"/>
  <c r="G61" i="50" s="1"/>
  <c r="G7" i="50"/>
  <c r="G6" i="50" l="1"/>
  <c r="G5" i="50"/>
  <c r="G49" i="50" l="1"/>
  <c r="G46" i="50"/>
  <c r="G48" i="50"/>
  <c r="G41" i="50" l="1"/>
  <c r="G34" i="50"/>
  <c r="G32" i="50"/>
  <c r="G30" i="50"/>
  <c r="G52" i="50" l="1"/>
  <c r="G53" i="50" s="1"/>
  <c r="G4" i="50" s="1"/>
  <c r="G29" i="50"/>
  <c r="G21" i="50"/>
  <c r="G20" i="50" l="1"/>
  <c r="G42" i="50" l="1"/>
  <c r="G43" i="50" s="1"/>
  <c r="G3" i="50" s="1"/>
  <c r="G170" i="50"/>
  <c r="G172" i="50"/>
  <c r="G169" i="50" l="1"/>
  <c r="G180" i="50" l="1"/>
  <c r="G181" i="50" s="1"/>
  <c r="G8" i="50" s="1"/>
  <c r="G10" i="50" s="1"/>
  <c r="D50" i="6" l="1"/>
  <c r="D75" i="6" l="1"/>
  <c r="D78" i="6" s="1"/>
  <c r="D85" i="6"/>
</calcChain>
</file>

<file path=xl/sharedStrings.xml><?xml version="1.0" encoding="utf-8"?>
<sst xmlns="http://schemas.openxmlformats.org/spreadsheetml/2006/main" count="3579" uniqueCount="1431">
  <si>
    <t>SKUPAJ</t>
  </si>
  <si>
    <t>m1</t>
  </si>
  <si>
    <t>kom</t>
  </si>
  <si>
    <t>m2</t>
  </si>
  <si>
    <t>m3</t>
  </si>
  <si>
    <t>SKUPNA REKAPITULACIJA</t>
  </si>
  <si>
    <t>PRIPRAVLJALNA DELA</t>
  </si>
  <si>
    <t>Skupaj pripravljalna dela</t>
  </si>
  <si>
    <t>ZEMELJSKA DELA</t>
  </si>
  <si>
    <t>GRADBENA DELA</t>
  </si>
  <si>
    <t>KANALIZACIJSKA DELA</t>
  </si>
  <si>
    <t>ur</t>
  </si>
  <si>
    <t>1.0</t>
  </si>
  <si>
    <t>2.0</t>
  </si>
  <si>
    <t>3.0</t>
  </si>
  <si>
    <t>Šifra</t>
  </si>
  <si>
    <t>Opis postavke</t>
  </si>
  <si>
    <t>Enota</t>
  </si>
  <si>
    <t>Količina</t>
  </si>
  <si>
    <t>1.1</t>
  </si>
  <si>
    <t>2.1</t>
  </si>
  <si>
    <t>2.2</t>
  </si>
  <si>
    <t>kos</t>
  </si>
  <si>
    <t>A.</t>
  </si>
  <si>
    <t>B.</t>
  </si>
  <si>
    <t>C.</t>
  </si>
  <si>
    <t>Ostala dodatna in nepredvidena dela. Obračun po dejanskih stroških porabe časa in materiala po vpisu v gradbeni dnevnik. Ocena stroškov 10 % od vrednosti del.</t>
  </si>
  <si>
    <t>m</t>
  </si>
  <si>
    <t>1.2</t>
  </si>
  <si>
    <t>IZKOPI</t>
  </si>
  <si>
    <t>PREDDELA</t>
  </si>
  <si>
    <t>4.0</t>
  </si>
  <si>
    <t>4.1</t>
  </si>
  <si>
    <t>Skupna dolžina kanalizacije za kom. odpadno vodo:</t>
  </si>
  <si>
    <t>Davek na dodano vrednost  (22%)</t>
  </si>
  <si>
    <t>kg</t>
  </si>
  <si>
    <t>Investicija (brez DDV) na m1:</t>
  </si>
  <si>
    <t>kpl</t>
  </si>
  <si>
    <t>4.2</t>
  </si>
  <si>
    <t>POPIS DEL S PREDIZMERAMI</t>
  </si>
  <si>
    <t>Naziv gradnje:</t>
  </si>
  <si>
    <t>Naziv  načrta:</t>
  </si>
  <si>
    <t>Investitor:</t>
  </si>
  <si>
    <t>Št. načrta:</t>
  </si>
  <si>
    <t>2 – Načrt s področja gradbeništva</t>
  </si>
  <si>
    <t>Preddela in gradbiščna dokumentacija</t>
  </si>
  <si>
    <t>0.</t>
  </si>
  <si>
    <t>Ponudbena cena</t>
  </si>
  <si>
    <t>Znesek</t>
  </si>
  <si>
    <t>Zakoličenje osi kanalizacije, z zavarovanjem osi in oznako revizijskih jaškov in vsa druga geodetska dela v času gradnje, ki so potrebna za nemoteno izvajanje del (smeri, višine, vmesne, začasne in končne zakoličbe…)</t>
  </si>
  <si>
    <t>Postavitev gradbenih profilov na vzpostavljeno os trase cevovoda, ter določitev nivoja za merjenje globine izkopa in polaganje cevovoda.</t>
  </si>
  <si>
    <t>1201</t>
  </si>
  <si>
    <t>1202</t>
  </si>
  <si>
    <t>1204</t>
  </si>
  <si>
    <t>ZAKOLIČBA</t>
  </si>
  <si>
    <t>1.3</t>
  </si>
  <si>
    <t>1301</t>
  </si>
  <si>
    <t>1302</t>
  </si>
  <si>
    <t>Izdelava lesenih mostičkov oziroma provizorij dostopov za pešce do objektov preko izkopanih jarkov iz plohov debeline 5 cm. Na provizorij dostopih se uredi ograja iz desk in tramičev. Vse po statičnem izračunu in načrtu izvajalca.</t>
  </si>
  <si>
    <t>POSEGI V OBSTOJEČE VOZIŠČE</t>
  </si>
  <si>
    <t>POSEGI V VOZIŠČNO KONSTRUKCIJO</t>
  </si>
  <si>
    <t>Izdelava posteljice iz drobljenih kamnitih zrn v debelini 40 cm vključno z nabavo in dobavo materiala</t>
  </si>
  <si>
    <t xml:space="preserve"> Izdelava nevezane nosilne plasti enakomerno zrnatega drobljenca iz kamnine v debelini 21 do 30 cm vključno z nabavo in dobavo materiala</t>
  </si>
  <si>
    <t>Izdelava obrabne in zaporne plasti bituminizirane zmesi AC 11 surf B 50/70 A3 v debelini 4 cm vključno z nabavo in dobavo materiala</t>
  </si>
  <si>
    <t>Dobava in vgraditev predfabriciranega dvignjenega robnika iz cementnega betona  s prerezom 15/25 cm</t>
  </si>
  <si>
    <t>POSEGI V OPREMO CEST</t>
  </si>
  <si>
    <t>Skupaj posegi v obstoječe vozišče</t>
  </si>
  <si>
    <t>DRUGI POSEGI NA TERENU</t>
  </si>
  <si>
    <t>3.1</t>
  </si>
  <si>
    <t>3102</t>
  </si>
  <si>
    <t>3.2</t>
  </si>
  <si>
    <t>ZASADITVE</t>
  </si>
  <si>
    <t>Navoz plodne zemlje v debelini 15 cm, ročno razgrinjanje, grobo in fino planiranje, dognojevanje, nabava in setev travne mešanice (cca. 25-50 g travne mešanice na m²), zagrabljanje, uvaljanje in čiščenje po končanih delih (material z začasne deponije, odriv).</t>
  </si>
  <si>
    <t>3.3</t>
  </si>
  <si>
    <t>DRUGE UREDITVE</t>
  </si>
  <si>
    <t>Skupaj drugi posegi na terenu</t>
  </si>
  <si>
    <t>Ureditev črpalnih jaškov in črpanje talne vode iz gradbene jame pri izvedbi del.</t>
  </si>
  <si>
    <t>ZASIPI</t>
  </si>
  <si>
    <t>Ročno planiranje dna jarka s točnostjo +/- 3 cm po projektiranem padcu.</t>
  </si>
  <si>
    <t>Dobava in vgraditev peščenega materiala granulacije 8 do 16 mm s komprimacijo, v coni cevovoda v debelini 30 cm nad temenom, s komprimacijo v plasteh po 20 cm, zbitost 95% po proctorju, vključno z nabavo in transportom materiala.</t>
  </si>
  <si>
    <t>Skupaj zemeljska dela</t>
  </si>
  <si>
    <t>5.0</t>
  </si>
  <si>
    <t>5.1</t>
  </si>
  <si>
    <t>RUŠITVENA IN PRIPRAVLJALNA DELA</t>
  </si>
  <si>
    <t>5.2</t>
  </si>
  <si>
    <t>5201</t>
  </si>
  <si>
    <t>5202</t>
  </si>
  <si>
    <t>5203</t>
  </si>
  <si>
    <t>GRADBENO - OBRTNIŠKA DELA</t>
  </si>
  <si>
    <t>Skupaj gradbena dela</t>
  </si>
  <si>
    <t>6.0</t>
  </si>
  <si>
    <t>6.1</t>
  </si>
  <si>
    <t>CEVI</t>
  </si>
  <si>
    <t>6.2</t>
  </si>
  <si>
    <t>JAŠKI</t>
  </si>
  <si>
    <t>6.3</t>
  </si>
  <si>
    <t>ODCEPI ZA HIŠNE PRIKLJUČKE</t>
  </si>
  <si>
    <t>Čiščenje kanala pred izvedbo preizkusa tesnosti.</t>
  </si>
  <si>
    <t>6.4</t>
  </si>
  <si>
    <t>PREGLED</t>
  </si>
  <si>
    <t>Preizkus tesnosti kanala po standardu SIST EN 1610  - gravitacijski kanal. Vključno z vsemi dodatnimi in zaščitnimi deli.</t>
  </si>
  <si>
    <t>Preizkus tesnosti kanala po standardu SIST EN 1610  - tlačni kanal. Vključno z vsemi dodatnimi in zaščitnimi deli.</t>
  </si>
  <si>
    <t>6.5</t>
  </si>
  <si>
    <t>KRIŽANJA</t>
  </si>
  <si>
    <t>Skupaj kanalizacijska dela</t>
  </si>
  <si>
    <t>7.0</t>
  </si>
  <si>
    <t>NAVEZAVE NA HIŠNE PRIKLJUČKE</t>
  </si>
  <si>
    <t>Vzdrževanje vseh prekopanih javnih površin v času od rušitve cestišča do vzpostavitve v prvotno stanje, ki zajema polivanje-protiprašna zaščito, dosip udarnih jam, izdelava nasipov za dostope do objektov, utrjevanje in planiranje vključno z dobavo materiala in delom.</t>
  </si>
  <si>
    <t>Skupaj navezava na hišne priključke</t>
  </si>
  <si>
    <t>0.1</t>
  </si>
  <si>
    <t>IZDELAVA NAČRTOV</t>
  </si>
  <si>
    <t>0.2</t>
  </si>
  <si>
    <t>OBVESTILNE TABLE NA GRADBIŠČU</t>
  </si>
  <si>
    <t>0201</t>
  </si>
  <si>
    <t>Skupaj preddela in gradbiščna dokumentacija</t>
  </si>
  <si>
    <t>Nabava, dobava in postavitev obvestilne table na gradbišču, skladno z zakonodajo. Odstranitev obvestilne table po izgradnji.</t>
  </si>
  <si>
    <t>1102</t>
  </si>
  <si>
    <t>0101</t>
  </si>
  <si>
    <t>0102</t>
  </si>
  <si>
    <t>0103</t>
  </si>
  <si>
    <t>0104</t>
  </si>
  <si>
    <t>0105</t>
  </si>
  <si>
    <t xml:space="preserve">Koordinacija za varnost in zdravje pri delu na gradbišču v skladu s predpisi, ki obravnavajo to področje (Uredba o zagotavljanju varnosti in zdravja pri delu na začasnih in premičnih gradbiščih), vključno z vodenjem knjige ukrepov.  </t>
  </si>
  <si>
    <t>0.3</t>
  </si>
  <si>
    <t>OSTALI STROŠKI</t>
  </si>
  <si>
    <t>0301</t>
  </si>
  <si>
    <t>SKUPAJ  (vključno z DDV) :</t>
  </si>
  <si>
    <t>D.</t>
  </si>
  <si>
    <t>1101</t>
  </si>
  <si>
    <t xml:space="preserve">Priprava gradbišča: odstranitev eventuelnih ovir, prometnih znakov in ureditev delovnega platoja, zavarovanje ograja. Po končanih delih gradbišče pospraviti in vzpostaviti v prvotno stanje. </t>
  </si>
  <si>
    <t>1303</t>
  </si>
  <si>
    <t>1304</t>
  </si>
  <si>
    <t>ZUNANJA UREDITEV</t>
  </si>
  <si>
    <t>HIDROMEHANSKA OPREMA IN OBRTNIŠKA DELA</t>
  </si>
  <si>
    <t>2101</t>
  </si>
  <si>
    <t>2102</t>
  </si>
  <si>
    <t>2103</t>
  </si>
  <si>
    <t>2104</t>
  </si>
  <si>
    <t>2105</t>
  </si>
  <si>
    <t>2201</t>
  </si>
  <si>
    <t>2202</t>
  </si>
  <si>
    <t>3101</t>
  </si>
  <si>
    <t>BETONSKA DELA</t>
  </si>
  <si>
    <r>
      <t xml:space="preserve">Nabava, dobava in vgradnja cementnega betona C25/30, XC2, preseka 0,12-0,3 m3/m2 - </t>
    </r>
    <r>
      <rPr>
        <i/>
        <sz val="10"/>
        <rFont val="Arial"/>
        <family val="2"/>
        <charset val="238"/>
      </rPr>
      <t xml:space="preserve">Temeljna plošča črpališča </t>
    </r>
  </si>
  <si>
    <r>
      <t xml:space="preserve">Nabava, dobava in vgradnja cementnega betona C30/37, XC4, XF1, PV2, preseka 0,12-0,3 m3/m2 - </t>
    </r>
    <r>
      <rPr>
        <i/>
        <sz val="10"/>
        <rFont val="Arial"/>
        <family val="2"/>
        <charset val="238"/>
      </rPr>
      <t>Krovna plošča črpališča</t>
    </r>
  </si>
  <si>
    <r>
      <t xml:space="preserve">Nabava, dobava in vgradnja cementnega betona C30/37, XC4, XF1, PV2, preseka 0,12-0,3 m3/m2 - </t>
    </r>
    <r>
      <rPr>
        <i/>
        <sz val="10"/>
        <rFont val="Arial"/>
        <family val="2"/>
        <charset val="238"/>
      </rPr>
      <t>Vstopni jašek v črpališče</t>
    </r>
  </si>
  <si>
    <r>
      <t xml:space="preserve">Nabava, dobava in vgradnja cementnega betona C25/30, XC2, PV2, preseka 0,12-0,3 m3/m2 - </t>
    </r>
    <r>
      <rPr>
        <i/>
        <sz val="10"/>
        <rFont val="Arial"/>
        <family val="2"/>
        <charset val="238"/>
      </rPr>
      <t>Krovna plošča armaturnega jaška</t>
    </r>
  </si>
  <si>
    <r>
      <t xml:space="preserve">Dobava, ravnanje, rezanje, krivljenje, dovoz na gradbišče, polaganje in vezanje armature za AB konstrukcije; Rebrasta
armatura RA 400/500 - </t>
    </r>
    <r>
      <rPr>
        <i/>
        <sz val="10"/>
        <rFont val="Arial"/>
        <family val="2"/>
        <charset val="238"/>
      </rPr>
      <t>Črpališče</t>
    </r>
  </si>
  <si>
    <r>
      <t xml:space="preserve">Dobava, ravnanje, rezanje, krivljenje, dovoz na gradbišče, polaganje in vezanje armature za AB konstrukcije; Mrežna
armatura Q MAG 500/560 - </t>
    </r>
    <r>
      <rPr>
        <i/>
        <sz val="10"/>
        <rFont val="Arial"/>
        <family val="2"/>
        <charset val="238"/>
      </rPr>
      <t>Črpališče</t>
    </r>
  </si>
  <si>
    <r>
      <t xml:space="preserve">Dobava, ravnanje, rezanje, krivljenje, dovoz na gradbišče, polaganje in vezanje armature za AB konstrukcije; Rebrasta
armatura RA 400/500 - </t>
    </r>
    <r>
      <rPr>
        <i/>
        <sz val="10"/>
        <rFont val="Arial"/>
        <family val="2"/>
        <charset val="238"/>
      </rPr>
      <t>Armaturni jašek</t>
    </r>
  </si>
  <si>
    <r>
      <t xml:space="preserve">Dobava, ravnanje, rezanje, krivljenje, dovoz na gradbišče, polaganje in vezanje armature za AB konstrukcije; Mrežna
armatura Q MAG 500/560 - </t>
    </r>
    <r>
      <rPr>
        <i/>
        <sz val="10"/>
        <rFont val="Arial"/>
        <family val="2"/>
        <charset val="238"/>
      </rPr>
      <t>Armaturni jašek</t>
    </r>
  </si>
  <si>
    <t>Nabava, dobava in vgradnja zemeljsko vlažnega  betona. Podložni beton pod jaški.</t>
  </si>
  <si>
    <t>TESARSKA DELA</t>
  </si>
  <si>
    <t>Zakoličenje vogalov zaščite gradbene jame s postavitvijo gradbenih profilov in označbo višin.</t>
  </si>
  <si>
    <t>Zakoličenje objekta, z zavarovanjem osi  in vsa druga geodetska dela v času gradnje, ki so potrebna za nemoteno izvajanje del (smeri, višine, vmesne, začasne in končne zakoličbe…)</t>
  </si>
  <si>
    <r>
      <t xml:space="preserve">Izdelava gladkega dvostranskega opaža za ravne AB stene s prenosom materiala do mesta vgraditve, razopaženjem in vsemi pomožnimi deli za neometane gladke betonske konstrukcije. Upoštevati je treba odprtine v stenah na stikih sten s cevovodi. - </t>
    </r>
    <r>
      <rPr>
        <i/>
        <sz val="10"/>
        <rFont val="Arial"/>
        <family val="2"/>
        <charset val="238"/>
      </rPr>
      <t>Črpališče, arm. jašek</t>
    </r>
  </si>
  <si>
    <r>
      <t xml:space="preserve">Izdelava gladkega opaža za AB ploščo, s prenosom materiala do mesta vgradnje, razopaženjem in vesmi pomožnimi deli za neometane gladke bet. konstrukcije; upoštevati je treba odprtine v plošči za vgradno vstopnih jaškov. </t>
    </r>
    <r>
      <rPr>
        <i/>
        <sz val="10"/>
        <rFont val="Arial"/>
        <family val="2"/>
        <charset val="238"/>
      </rPr>
      <t>Črpališče, arm. jašek</t>
    </r>
  </si>
  <si>
    <t>Skupaj zunanja ureditev</t>
  </si>
  <si>
    <t>MONTAŽNA IN DRUGA DELA</t>
  </si>
  <si>
    <t>Skupaj montažna in druga dela</t>
  </si>
  <si>
    <t>GRADBENA DELA ZA ELEKTRO INŠTALACIJE</t>
  </si>
  <si>
    <t>Izkop jarka za kabelsko kanalizacijo in ozemljitev v terenu III.ktg, s planiranjem dna; prerez jarka 60x90 cm</t>
  </si>
  <si>
    <t>Nabava, dobava in polaganje ozemljitvenega traku AISI 316 30x3 mm med črpališčem in ozemljili ob dovodnem kablu, do MCC in ob zaščitni ograji. Priključen na ozemljitve pri omarici in ozemljila črpališča z vsem montažnim in pritrdilnim materialom.</t>
  </si>
  <si>
    <t>Nabava, dobava in polaganje opozorilnih trakov</t>
  </si>
  <si>
    <t>5101</t>
  </si>
  <si>
    <t>Ureditev planuma utrjene/stabilizirane vezljive zemljine – 3. kategorije</t>
  </si>
  <si>
    <t>Nabava, dobava in vgraditev geotekstila za ločilno plast, natezna trdnost 14 do 16 kN/m2, gostote minimalno 300 g/m2. V ceni so zajeti preklopi in ves potreben pritrdilni material.</t>
  </si>
  <si>
    <t>5102</t>
  </si>
  <si>
    <t>5103</t>
  </si>
  <si>
    <t>5104</t>
  </si>
  <si>
    <t>5105</t>
  </si>
  <si>
    <t>Dobava in vgraditev predfabriciranega robnika iz cementnega betona s prerezom 8/25 cm</t>
  </si>
  <si>
    <t>5106</t>
  </si>
  <si>
    <t>5107</t>
  </si>
  <si>
    <t>5108</t>
  </si>
  <si>
    <t>5109</t>
  </si>
  <si>
    <t>Planiranje in valjanje planuma spodnjega ustroja - kamnite posteljice do 80 MPa.</t>
  </si>
  <si>
    <t>Polaganje betonskih travnih plošč na pesek, vibriranje tlakovcev z vibracijsko ploščo prevlečeno z gumo. Zasip s humusom in zasaditev travnega semena.</t>
  </si>
  <si>
    <t>Razgrinjanje in planiranje humusa s transportom materiala iz začasne deponije v plasteh do 20cm. Ocena</t>
  </si>
  <si>
    <t>Setev trave: planiranje, setev in prekrivanje semena, valjanje in zalivanje</t>
  </si>
  <si>
    <t>Kompletna izvedba tlačnih vodov od črpalk do priključitve na cevovod pred armaturnim jaškom izven objekta črpališča; Material: AISI 316. Posamezni elementi tlačnega voda so varjeni. Dolžino in obliko tlačnega voda je potrebno prilagoditi dejanskemu stanju na terenu.</t>
  </si>
  <si>
    <t>SKUPAJ 2 kos črpalka z zaščitami in priborom</t>
  </si>
  <si>
    <t xml:space="preserve">Dobava in montaža pohodnega pokrova na vhodni odprtini črpališča (poz. 8) iz profilirane pločevine s ključavnico: Pokrov dimenzij 1200×800mm,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</si>
  <si>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 xml:space="preserve">Dobava in montaža pohodnega pokrova na vhodni odprtini armaturnega jaška iz profilirane pločevine s ključavnico: Pokrov dimenzij 800×800mm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</si>
  <si>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Nabava, dobava in montaža tlačnih vodov v armaturnem jašku, material nerjaveče jeklo AISI 316.</t>
  </si>
  <si>
    <t>Motorni kabel S3x2,5+3x2,5/3+S(4x0,5) – 10m; 2 kos</t>
  </si>
  <si>
    <t>Držalo kabla 19-27mm; 2 kos</t>
  </si>
  <si>
    <t>Sidrni vijaki 4xM16 z ampulami za sidranje; 2 kos</t>
  </si>
  <si>
    <t>Zgornje držalo vodil iz AISI 316 s pritrdilnim kpl.; 2 kos</t>
  </si>
  <si>
    <t>Veriga iz AISI 316, nosilnost 500 kg, dolžina 5m; 2 kos</t>
  </si>
  <si>
    <t>Vponka iz AISI 316; 2 kos</t>
  </si>
  <si>
    <t>OPOMBI: Vsi vijaki in podložke iz nerjevečega jekla min. kvalitete AISI 316 ali pocinkani. Vse vgrajene armature (lopute, zasuni,) morajo biti obvezno izvedbe za kanalizacijo za komunalno odpadno vodo! Deli iz nodularne litine so zunaj in znotraj premazani z epoksi barvo min 250 μm.</t>
  </si>
  <si>
    <t>Skupaj hidromehanska oprema in obrtniška dela</t>
  </si>
  <si>
    <t>Strojno čiščenje utrjene/odrezkane površine/podlage pred pobrizgom z bitumenskim vezivom</t>
  </si>
  <si>
    <t>Pobrizg podlage s polimerno bitumensko emulzijo 0,31 do 0,50 kg/m2</t>
  </si>
  <si>
    <t>Premaz stika z bitumensko zmesjo za tesnenje stikov pri vgradnji asfaltnih oblog (npr. sika dilaplast). V ceni je zajeta nabava, dobava in vgradnja materiala, vključno z vsemi pripravljalnimi, pomožnimi in dodatnimi deli.</t>
  </si>
  <si>
    <t>7101</t>
  </si>
  <si>
    <t>7102</t>
  </si>
  <si>
    <t>7201</t>
  </si>
  <si>
    <t>7202</t>
  </si>
  <si>
    <t>7203</t>
  </si>
  <si>
    <t>7204</t>
  </si>
  <si>
    <t>7206</t>
  </si>
  <si>
    <t>Nabava, dobava in namestitev table na ograjo črpališča z napisom »Nepooblaščenim dostop prepovedan«.</t>
  </si>
  <si>
    <t>SANACIJA JAVNE KANALIZACIJE IN ČISTILNE NAPRAVE NASELJA BREZOVEC</t>
  </si>
  <si>
    <t>2/1 - Načrt javne kanalizacije s črpališči</t>
  </si>
  <si>
    <t>Izdelava varnostnega načrta za zagotavljanje varnosti in zdravja pri delu na gradbišču skladno s predpisi, ki obravnavajo to področje (Uredba o zagotavljanju varnosti in zdravja pri delu na začasnih in premičnih gradbiščih (Ur.list RS št. 83/05 in spremembe) in drugi ukrepi za VZD, ki sledijo iz ZVZD-1.</t>
  </si>
  <si>
    <t>Izdelava Dokazila o zanesljivosti objekta v skladu s Pravilnikom o podrobnejši vsebini dokumentacije in obrazcih, povezanih z graditvijo objektov in dopolnitvami, ter po zahtevah bodočega upravljalca (4 × v projektni obliki, 1 × v elektronski obliki).  KOMPLET</t>
  </si>
  <si>
    <t>Stroški izdelave elaborata o ravnanju z odpadki, ki nastanejo pri gradbenih delih, s končnim poročilom in zahtevano dokumentacijo v skladu z Uredbo o ravnanju z odpadki, ki nastanejo pri gradbenih delih oziroma drugimi predpisi za to področje.</t>
  </si>
  <si>
    <t>Načrt organizacije gradbišča (skladno z Gradbenim zakonom in dopolnitvami, ter Pravilnikom o gradbiščih) in prijava gradbišča. KOMPLET</t>
  </si>
  <si>
    <t>Kanalizacija za komunalne odpadne vode</t>
  </si>
  <si>
    <t>Zakoličba obstoječih komunalnih vodov s strani predstavnikov prizadetih komunalnih organizacij. Posebej za vsako skupino komunalnih vodov.</t>
  </si>
  <si>
    <t xml:space="preserve"> - elektrika</t>
  </si>
  <si>
    <t xml:space="preserve"> - javna razsvetljava</t>
  </si>
  <si>
    <t xml:space="preserve"> - telekomunikacije (Telekom)</t>
  </si>
  <si>
    <t xml:space="preserve"> - vodovod</t>
  </si>
  <si>
    <t xml:space="preserve"> - plinovod</t>
  </si>
  <si>
    <t>Znesek                    [€]</t>
  </si>
  <si>
    <t>Ponudbena cena [€]</t>
  </si>
  <si>
    <t>Izvedba projektantskega nadzora, obračun na podlagi potrditve nadzornega organa.</t>
  </si>
  <si>
    <t>Rezkanje in odvoz asfaltne krovne plasti v debelini 4 do 7 cm vključno z nakladanjem na prevozno sredstvo, z odvozom na začasno deponijo izvajalca za kasnejšo uporabo oz. na stalno gradbeno deponijo in plačilom deponijske takse.</t>
  </si>
  <si>
    <t>Rezanje asfaltne plasti s talno diamantno žago, debeline 4 do 10 cm.</t>
  </si>
  <si>
    <t>Opomba: Pri posegih v obstoječe vozišče je upoštevana obnova spodnjega ustroja in nosilnega sloja vozišča v širini jarka (širina jarka od 1,55m do 3,25m), pri obrabni plasti vozišča pa je upoštevana preplastitev celotne ceste v širini od 5,0m do 6,20m odsekoma tudi več. Poseg je prikazan v 2/1.4.3 Situaciji vzpostavitve asfaltnih površin.</t>
  </si>
  <si>
    <t>Porušitev in odstranitev asfaltne plasti v debelini 6-10 cm vključno z nakladanjem na prevozno sredstvo, odvozom na stalno gradbeno deponijo in plačilom deponijske takse.</t>
  </si>
  <si>
    <t>Izdelava nosilne plasti bituminizirane zmesi AC 22 base B 50/70 A3 v debelini 6 cm vključno z nabavo in dobavo materiala.</t>
  </si>
  <si>
    <t>Odriv humusa debeline 30cm, oziroma odvoz na začasno gradbiščno deponijo za kasnejšo uporabo.</t>
  </si>
  <si>
    <t>Strojni izkop kanalizacijskega jarka globine 0-2,0  m1, v terenu III. ktg. Naklon brežine 50°. Slab izkopan material. Nakladanje materiala in odvoz na stalno gradbeno deponijo s plačilom deponijske takse.</t>
  </si>
  <si>
    <t>Strojni izkop kanalizacijskega jarka globine 2,0-4,0  m1, v terenu III. ktg. Naklon brežine 50°. Slab izkopan material. Nakladanje materiala in odvoz na stalno gradbeno deponijo s plačilom deponijske takse.</t>
  </si>
  <si>
    <t>Strojni izkop kanalizacijskega jarka globine 2,0-4,0  m1, v terenu III. ktg. Naklon brežine 60°. Slab izkopan material. Nakladanje materiala in odvoz na stalno gradbeno deponijo s plačilom deponijske takse.</t>
  </si>
  <si>
    <t>Strojni izkop kanalizacijskega jarka globine 2,0-4,0  m1, v terenu III. ktg. Naklon brežine 70°. Slab izkopan material. Nakladanje materiala in odvoz na stalno gradbeno deponijo s plačilom deponijske takse.</t>
  </si>
  <si>
    <t>4.1.1</t>
  </si>
  <si>
    <t>ŠIROKI IZKOP - 50°</t>
  </si>
  <si>
    <t>4.1.2</t>
  </si>
  <si>
    <t>ŠIROKI IZKOP - 60° (izkop za tlačne vode)</t>
  </si>
  <si>
    <t>4.1.3</t>
  </si>
  <si>
    <t>ŠIROKI IZKOP Z RAZPIRANJEM BREŽIN - 70° (izkop v območju cest)</t>
  </si>
  <si>
    <t>4.1.4</t>
  </si>
  <si>
    <t>1203</t>
  </si>
  <si>
    <t>4.1.5</t>
  </si>
  <si>
    <t>DODATNI IZKOP</t>
  </si>
  <si>
    <t>Dodatni izkop za tamponsko blazino debeline 30 cm. Slab izkopan material. Nakladanje materiala in odvoz na trajno deponijo.</t>
  </si>
  <si>
    <t>Zavarovanje gradbene jame z razpiranjem z lesenimi opaži. Globina jarka do 3,5 m. Vključno z vsemi pomožnimi materiali, deli in transporti.</t>
  </si>
  <si>
    <r>
      <t xml:space="preserve">Zavarovanje gradbene jame z razpiranjem z jeklenimi opaži -sistem z vodili (kot npr. SBH, KRINGS ali podobno). Širina izkopa 1,55, globina jarka do 4,2m. Vključno z vsemi pomožnimi materiali, deli in transporti. </t>
    </r>
    <r>
      <rPr>
        <i/>
        <sz val="10"/>
        <rFont val="Arial"/>
        <family val="2"/>
      </rPr>
      <t>Obračunano dolžina x višina x 2.</t>
    </r>
  </si>
  <si>
    <t>IZKOP S SITEMSKIMI OPAŽI - 90° (izkop v območju cest - glavna napajalna cesta 1)</t>
  </si>
  <si>
    <t>Strojni izkop kanalizacijskega jarka globine 2,0-4,0  m1, v terenu III. ktg. Naklon brežine 90°. Slab izkopan material. Nakladanje materiala in odvoz na stalno gradbeno deponijo s plačilom deponijske takse.</t>
  </si>
  <si>
    <t xml:space="preserve">Strojni izkop kanalizacijskega jarka globine 0-2,0  m1, v terenu III. ktg. Naklon brežine 60°. </t>
  </si>
  <si>
    <r>
      <t>Slab izkopan material.</t>
    </r>
    <r>
      <rPr>
        <i/>
        <sz val="9"/>
        <rFont val="Arial"/>
        <family val="2"/>
      </rPr>
      <t xml:space="preserve"> Nakladanje materiala in odvoz na stalno gradbeno deponijo s plačilom deponijske takse.</t>
    </r>
  </si>
  <si>
    <t>4121</t>
  </si>
  <si>
    <t>4122</t>
  </si>
  <si>
    <t>Strojni izkop kanalizacijskega jarka globine 0-2,0  m1, v terenu III. ktg. Naklon brežine 70°.</t>
  </si>
  <si>
    <t>4131</t>
  </si>
  <si>
    <t>4132</t>
  </si>
  <si>
    <t>4133</t>
  </si>
  <si>
    <t>Strojni izkop kanalizacijskega jarka globine 0-2,0  m1, v terenu III. ktg. Naklon brežine 90°.</t>
  </si>
  <si>
    <t>Ročni izkop jarka globine 0,0-2,0 m, z nakladanjem na kamion. Ocena 10% celotnega izkopa v območu izkopa 0,0-2,0 m.</t>
  </si>
  <si>
    <t>Dobava in vgraditev peščenega materiala granulacije 8 do 16 mm za peščeno ležišče cevi (POSTELJICA) s sprotno višinsko kontrolo do predpisane kote dna cevi (10cm + D/10) s komprimacijo do stopnje 97% SPP (standardni Proctorjev preizkus), vključno z nabavo in transportom materiala.</t>
  </si>
  <si>
    <t>Nabava, dobava in vgrajevanje geotekstil folije gramature 200 g/m2. V ceni so zajeti preklopi in ves potreben pritrdilni material.</t>
  </si>
  <si>
    <t>odbiti vgrajeni material:</t>
  </si>
  <si>
    <t>tamponska blazina</t>
  </si>
  <si>
    <t>posteljica</t>
  </si>
  <si>
    <t>obsip in zasip cevi</t>
  </si>
  <si>
    <t>odbitki</t>
  </si>
  <si>
    <t>celoten izkop:</t>
  </si>
  <si>
    <t>potreben zasip:</t>
  </si>
  <si>
    <t>kanalizacijske cevi DN250</t>
  </si>
  <si>
    <t>kanalizacijske cevi PEd90</t>
  </si>
  <si>
    <t>kanalizacijske cevi DN160 - hišni odcepi</t>
  </si>
  <si>
    <t>kaskada, vpadni jaški</t>
  </si>
  <si>
    <t>revizijski jaški, armaturni jaški, črpališča</t>
  </si>
  <si>
    <t>zgornji ustroj ceste</t>
  </si>
  <si>
    <t>Zasip gradbenega jarka z izkopanim zasipnim materialom (dovoz iz začasne deponije) z utrjevanjem v slojih po 30 cm, do 95 % trdnosti po standardnem Proktorjevem postopku. V ceni je upoštevan tudi transport iz začasne gradbiščne deponije.</t>
  </si>
  <si>
    <r>
      <t>Dober izkopan material.</t>
    </r>
    <r>
      <rPr>
        <sz val="9"/>
        <rFont val="Arial"/>
        <family val="2"/>
      </rPr>
      <t xml:space="preserve"> </t>
    </r>
    <r>
      <rPr>
        <i/>
        <sz val="9"/>
        <rFont val="Arial"/>
        <family val="2"/>
      </rPr>
      <t>Nakladanje materiala in odvoz na začasno deponijo (spodnji in zgornji ustroj ceste d=75cm). Potrdi geomehanik.</t>
    </r>
  </si>
  <si>
    <t>4141</t>
  </si>
  <si>
    <t>-</t>
  </si>
  <si>
    <t>Nabava, dobava in montaža kanalizacijskih cevi DN 250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</si>
  <si>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Nabava, dobava in montaža PE100 cevi d90 16 bar za tlačne cevovode s prevozom in prenosom kanalizacijskih cevi do mesta vgraditve. V ceni je všteta nabava, dobava in montaža PEHD fazonskih kosov za tlačni cevovod.</t>
  </si>
  <si>
    <t>fi1000; gl.  1,0 do 1,5 m</t>
  </si>
  <si>
    <t>fi1000; gl.  1,5 do 2,0 m</t>
  </si>
  <si>
    <t>fi1000; gl.  2,0 do 2,5 m</t>
  </si>
  <si>
    <t>Izdelava odcepa hišnega priključnega kanala na javnem kanalu GRP DN 250, s prefabriciranim sedlastim nastavkom  DN 250/160-45° in lokom PVC DN 160-45°, polno obbetonirano z betonom C16/20; po detajlu.</t>
  </si>
  <si>
    <t>Nabava, dobava in montaža dodatnih poliestrskih spojk z EPDM gumi tesnili.</t>
  </si>
  <si>
    <t>Izdelava odcepa hišnega priključnega kanala na revizijskem jašku, polno obbetonirano z betonom C16/20; po detajlu.</t>
  </si>
  <si>
    <t>HIŠNI PRIKLJUČEK HPK40, parc. 1023/72</t>
  </si>
  <si>
    <t>Strojni izkop kanalizacijskega jarka globine 0-2,0  m1, v terenu III. ktg. Naklon brežine 70°; razpiranje brežin z lesenimi opaži.</t>
  </si>
  <si>
    <t>Zasip jarka z dovozom novega zasipnega materiala z utrjevanjem v slojih po 30 cm, do 95 % trdnosti po standardnem Proktorjevem postopku; vključno z nabavo in dobavo zasipnega materiala.</t>
  </si>
  <si>
    <t>Varovanje obstoječe betonske ograje v območju izkopa kanalizacijskega jarka. Podpiranje z nabavo in transportom potrebnih materialov.</t>
  </si>
  <si>
    <t>Rušenje obstoječega hišnega priključka za komunalne odpadne vode iz PVC cevi DN160, dolžine 7,5 m in revizijskega jaška fi1000 globine do 2,0 m. Z nalaganjem materialov na prevozno sredstvo in odvoz na stalno gradbeno deponijo s plačilom deponijske takse.</t>
  </si>
  <si>
    <t>Zapolnitev obstoječe cevi PVC DN160, dolžine 10 m, s črpnim betonom.</t>
  </si>
  <si>
    <t>Nabava, dobava in montaža cevi PVC SN8 DN160. Stiki so tesnjeni s spojkami z gumi tesnili.</t>
  </si>
  <si>
    <t>Razgrinjanje humusa, zatravitev in vzpostavitev prvotnega stanja.</t>
  </si>
  <si>
    <t>Pregled in snemanje s TV kamero vseh gravitacijskih kanalizacijskih cevi, jaškov in vseh cevnih odsekov. Snemanje kanala po standardu SIST EN 13508-2:2003 in skladno z nemškimi smernicami ATV-M 143-2.</t>
  </si>
  <si>
    <t>Prečno zavarovanje obstoječih komunalnih vodov v času gradnje. Podpiranje z lesenimi gredami, podbetoniranje in obbetoniranje obstoječih komunalnih vodov, po potrebi zamenjava cevi,… Vključno z nabavo potrebnega materiala. Pri križanjih upoštevati navodila upravljalca komunalnega voda.</t>
  </si>
  <si>
    <t>Zaščita obstoječih komunalnih vodov z obešanjem ali podpiranjem z vsemi deli in materiali. V primeru poškodb ali minimalne prestavitve se upošteva nabavo, dobavo in izdelavo skupaj s prevezavo na obstoječ vod. Vse v skladu z navodili upravljavcev komunalnih vodov.</t>
  </si>
  <si>
    <t>7.1</t>
  </si>
  <si>
    <t>Kanalizacija za padavinske vode</t>
  </si>
  <si>
    <t>(del Kanala M1, in kanala M6, zamenjava lovilcev olj)</t>
  </si>
  <si>
    <t>Preddela, gradbiščna dokumentacija in skupne storitve</t>
  </si>
  <si>
    <t>Izvedba geotehniškega nadzora, nadzor nad izvajanjem tekoče kontrole izvajanja zemeljskih del, obračun na podlagi potrditve nadzornega organa.</t>
  </si>
  <si>
    <t>Priprava gradbišča, zavarovanje gradbene jame in gradbišča, odstranitev eventuelnih ovir in utrditev delovnega platoja. Po končanih delih se gradbišče pospravi in vzpostavi v prvotno stanje. Obračun po m1 predvidene kanalizacije.</t>
  </si>
  <si>
    <t>PRIPRAVA GRADBIŠČA (UPOŠTEVANO ZA A. IN B.)</t>
  </si>
  <si>
    <t>NADZOR (UPOŠTEVANO ZA A. IN B.)</t>
  </si>
  <si>
    <t>PRIPRAVA GRADBIŠČA (UPOŠTEVANO PRI A.)</t>
  </si>
  <si>
    <t>NADZOR (UPOŠTEVANO PRI A.)</t>
  </si>
  <si>
    <t>OPOMBE:</t>
  </si>
  <si>
    <t>Asfaltiranje</t>
  </si>
  <si>
    <t>1205</t>
  </si>
  <si>
    <t>Pri vseh izkopih in zasipih je potrebno faktor razrahljivosti (razsutja) upoštevati v ceni na enoto!</t>
  </si>
  <si>
    <t>OPOMBA: Upoštevan je sočasni izkop kanalov S4 in dela kanala M6 med jaški mRJ6 in mRJ7, kjer poteka vzporedni potek kanalov.</t>
  </si>
  <si>
    <t>Dobava in vgradnja LTŽ pokrova fi 600mm, skladno s SIST EN 124-1:2015 D 400 kN, kjer je predviden promet s težkimi vozili ali vzdrževanje 30T. Pokrov izveden na zaklep z odprtinami za zračenje. Kot npr. tip: Norinco, PAM ali enakovredno. Skupaj z razbremenilno AB ploščo za montažo na cev DN 1000 mm, ter vsemi potrebnimi deli in materiali. Vključno z AB vencem za vgradnjo LTŽ pokrova ter  dobavo in vgrajevanjem betona C16/20 in vso potrebno armaturo za betoniranje pete revizijskih jaškov.</t>
  </si>
  <si>
    <t>Upoštevan je skupni izkop dela kanala M6 v delu kjer poteka vzporedno s kanalom S4. Izkopi in zasipi v skupnem izkopu so upoštevani v A. Kanalizacija za komunalne odpadne vode.</t>
  </si>
  <si>
    <t>kanalizacijske cevi DN300</t>
  </si>
  <si>
    <t>kanalizacijske cevi DN500</t>
  </si>
  <si>
    <t>revizijski jaški</t>
  </si>
  <si>
    <t>Odstranitev pokrova obstoječih revizijskih jaškov in odstranitev ter razrez jaškov do globine 4,0 m, vključno z odvozom materiala na stalno deponijo in plačilom deponijske takse.</t>
  </si>
  <si>
    <t>Rušenje obstoječega kanala za padavinsko vodo iz cevi PE300 z odvozom na stalno deponijo in plačilom deponijske takse.</t>
  </si>
  <si>
    <t>Odstranitev pokrova obstoječih revizijskih jaškov in odstranitev ter razrez jaškov do globine 4,0 m, vključno z odvozom materiala na stalno deponijo in plačilom deponijske takse. Vključno z obstoječimi lovilci olj.</t>
  </si>
  <si>
    <r>
      <t xml:space="preserve">Zapolnitev obstoječe cevi PE300, dolžine 32 m, s črpnim betonom. </t>
    </r>
    <r>
      <rPr>
        <i/>
        <sz val="9"/>
        <color theme="1" tint="0.499984740745262"/>
        <rFont val="Arial"/>
        <family val="2"/>
      </rPr>
      <t>(Odsek kanala M6 med RJ7 in LO6)</t>
    </r>
  </si>
  <si>
    <t>Nabava, dobava in montaža kanalizacijskih cevi DN 300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</si>
  <si>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ODCEPI ZA CP ZVEZE IN HIŠNE PRIKLJUČKE</t>
  </si>
  <si>
    <t>Izdelava odcepa za CP zvezo na javnem kanalu GRP DN 300, s prefabriciranim sedlastim nastavkom DN 300/200-90°, polno obbetonirano z betonom C16/20; po detajlu.</t>
  </si>
  <si>
    <t>OBEŠANJE NA MOST</t>
  </si>
  <si>
    <t>NAVEZAVE NA HIŠNE PRIKLJUČKE in CP ZVEZE</t>
  </si>
  <si>
    <t>Odstranitev obstoječega cestnega požiralnika CP v območju gradbenega jarka kanalizacije za komunalne odpadne vode z nalaganjem in deponiranjem na gradbiščni deponiji. Vključno s čiščenjem in vzpostavitvijo v prvotno stanje. V primeru poškodovanja obstoječega cestnega požiralnika, se ga nadomesti z novim, skladno z zahtevami investitorja.</t>
  </si>
  <si>
    <t>Nabava, dobava in vgradnja tipskega lovilca olja s koalescentnim filtrom in 10% obvodom fi 2000mm, pretočnost Qmin=250 l/s, pretok skozi lovilec olja Qmin=25 l/s, z enim kanalskim pokrovom LTŽ Ø60cm po standardu SIST EN124, 250kN z zaklepom in protihrupnim vložkom, Cevi morajo biti vgrajene vertikalno, minimalna debelina stene revizijskega jaška je 15 mm, vtok iztok DN400. Po detajlu.</t>
  </si>
  <si>
    <t>Nabava, dobava in vgradnja tipskega lovilca olja s koalescentnim filtrom in 10% obvodom fi 2000mm, pretočnost Qmin=250 l/s, pretok skozi lovilec olja Qmin=25 l/s, z enim kanalskim pokrovom LTŽ Ø60cm po standardu SIST EN124, 250kN z zaklepom in protihrupnim vložkom, Cevi morajo biti vgrajene vertikalno, minimalna debelina stene revizijskega jaška je 15 mm, vtok, iztok DN500. Po detajlu.</t>
  </si>
  <si>
    <t>Nabava, dobava in vgradnja tipskega lovilca olja s koalescentnim filtrom in 10% obvodom fi 1200mm, pretočnost Qmin=40 l/s, pretok skozi lovilec olja Qmin=4 l/s, z enim kanalskim pokrovom LTŽ Ø60cm po standardu SIST EN124, 400kN z zaklepom in protihrupnim vložkom, Cevi morajo biti vgrajene vertikalno, minimalna debelina stene revizijskega jaška je 15 mm, vtok iztok DN300. Po detajlu.</t>
  </si>
  <si>
    <t>3303</t>
  </si>
  <si>
    <t>4111</t>
  </si>
  <si>
    <t>4112</t>
  </si>
  <si>
    <t>4123</t>
  </si>
  <si>
    <t>4144</t>
  </si>
  <si>
    <t>4145</t>
  </si>
  <si>
    <t>4151</t>
  </si>
  <si>
    <t>4152</t>
  </si>
  <si>
    <t>4153</t>
  </si>
  <si>
    <t>4201</t>
  </si>
  <si>
    <t>4202</t>
  </si>
  <si>
    <t>4203</t>
  </si>
  <si>
    <t>4204</t>
  </si>
  <si>
    <t>4205</t>
  </si>
  <si>
    <t>4206</t>
  </si>
  <si>
    <t>4207</t>
  </si>
  <si>
    <t>4208</t>
  </si>
  <si>
    <t>6101</t>
  </si>
  <si>
    <t>6102</t>
  </si>
  <si>
    <t>6103</t>
  </si>
  <si>
    <t>6201</t>
  </si>
  <si>
    <t>6202</t>
  </si>
  <si>
    <t>6203</t>
  </si>
  <si>
    <t>6301</t>
  </si>
  <si>
    <t>6302</t>
  </si>
  <si>
    <t>6303</t>
  </si>
  <si>
    <t>6401</t>
  </si>
  <si>
    <t>6402</t>
  </si>
  <si>
    <t>6403</t>
  </si>
  <si>
    <t>6404</t>
  </si>
  <si>
    <t>6501</t>
  </si>
  <si>
    <t>6502</t>
  </si>
  <si>
    <t>6503</t>
  </si>
  <si>
    <t>7103</t>
  </si>
  <si>
    <t>7104</t>
  </si>
  <si>
    <t>7.2</t>
  </si>
  <si>
    <t>7205</t>
  </si>
  <si>
    <t>7207</t>
  </si>
  <si>
    <t>7208</t>
  </si>
  <si>
    <t>7209</t>
  </si>
  <si>
    <t>7210</t>
  </si>
  <si>
    <t>7211</t>
  </si>
  <si>
    <t>7212</t>
  </si>
  <si>
    <t>7213</t>
  </si>
  <si>
    <t>7214</t>
  </si>
  <si>
    <t>3201</t>
  </si>
  <si>
    <t>3301</t>
  </si>
  <si>
    <t>4113</t>
  </si>
  <si>
    <t>6104</t>
  </si>
  <si>
    <t>6204</t>
  </si>
  <si>
    <t>6206</t>
  </si>
  <si>
    <t>6207</t>
  </si>
  <si>
    <t>Črpališče ČRP1 - gradbeni in strojni del</t>
  </si>
  <si>
    <t>E.</t>
  </si>
  <si>
    <t>Črpališče ČRP2 - gradbeni in strojni del</t>
  </si>
  <si>
    <t>F.</t>
  </si>
  <si>
    <t>Črpališče ČRP3 - gradbeni in strojni del</t>
  </si>
  <si>
    <t>Izvedba geomehanskega nadzora, prevzem gradbene jame in temeljnih tal, obračun na podlagi potrditve nadzornga organa.</t>
  </si>
  <si>
    <t>Odriv humusa debeline 30cm minimalno 5m od roba gradbene jame, oziroma odvoz na začasno deponijo izvajalca za kasnejšo uporabo.</t>
  </si>
  <si>
    <t>Porušitev in odstranitev robnika iz cementnega betona, temeljem, vključno z nakladanjem na prevozno sredstvo, odvozom na stalno gradbeno deponijo in plačilom deponijske takse.</t>
  </si>
  <si>
    <t>Porušitev in odstranitev vrtnega robnika s temeljem vključno z nakladanjem na prevozno sredstvo, odvozom na stalno gradbeno depoinijo in plačilom deponijske takse.</t>
  </si>
  <si>
    <t>Vzpostavitev robnika iz cementnega betona, vključno s temeljem z nabavo, dobavo in polaganjem.</t>
  </si>
  <si>
    <t>Vzpostavitev vrtnega robnika s temeljem vključno z nabavo, dobavo in polaganjem.</t>
  </si>
  <si>
    <t>Črpališče ČRP1 z armaturnim jaškom A1 - gradbeni in strojni del</t>
  </si>
  <si>
    <t>3.1.1</t>
  </si>
  <si>
    <t>Zasip jarka z dovozom novega zasipnega materiala  z utrjevanjem v slojih po 95 % trdnosti po standardnem Proktorjevem postopku</t>
  </si>
  <si>
    <r>
      <t xml:space="preserve">Izdelava obrabne in zaporne plasti bituminizirane zmesi AC 11 surf B 50/70 A3 v debelini 4 cm vključno z nabavo in dobavo materiala </t>
    </r>
    <r>
      <rPr>
        <i/>
        <sz val="10"/>
        <rFont val="Arial"/>
        <family val="2"/>
      </rPr>
      <t>(območje črpališča ČRP1)</t>
    </r>
  </si>
  <si>
    <t>1206</t>
  </si>
  <si>
    <t>Odstranitev obstoječe linijske kanalete v območju gradbenega jarka z nalaganjem in deponiranjem na gradbiščni deponiji. Vključno s čiščenjem in vzpostavitvijo v prvotno stanje. V primeru poškodovanja obstoječe linijske kanalete, se jo nadomesti z novo skladno z zahtevami investitorja.</t>
  </si>
  <si>
    <t>Prevezava obstoječega kanala za padavinske vode, v območju zamenjave obstoječih lovilcev olj (LO) in revizijskih jaškov. V ceni upoštevana nabava, dobava in izdelava prevezave skupaj z dvojno vtično spojko in tesnilnimi obroči iz EPDM ter dodatnimi cevmi, posteljico in obsipom cevi. Prevezava se izvede v območju gradbenega jarka v dolžini max. 2m na dolvodno in gorvodno od revizijskega jaška/LO.</t>
  </si>
  <si>
    <t>HIŠNI PRIKLJUČKI</t>
  </si>
  <si>
    <r>
      <t xml:space="preserve">Odstranitev/izvlek obstoječega tlačnega voda PEd75 z odvozom na stalno deponijo in plačilom deponijske takse. </t>
    </r>
    <r>
      <rPr>
        <i/>
        <sz val="10"/>
        <rFont val="Arial"/>
        <family val="2"/>
      </rPr>
      <t>(TV1, TV2, TV3)</t>
    </r>
  </si>
  <si>
    <t>Izdelava iztočne glave DN400 iz betona C25/30 - po detajlu . TIP1</t>
  </si>
  <si>
    <t>Nabava, dobava in montaža žabjega poklopca DN400 - montaža na iztoku cevi v vodotok.</t>
  </si>
  <si>
    <t>6208</t>
  </si>
  <si>
    <t>6209</t>
  </si>
  <si>
    <t>Rezanje in blindiranje kanalizacijske cevi PE300, vključno z nabavo in transportom materiala in odvozom rušenega kanala na stalno deponijo in plačilom deponijske takse. (Odsek kanala M6 med RJ7 in LO6)</t>
  </si>
  <si>
    <t>Nabava, dobava in montaža kanalizacijskih cevi DN 400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</si>
  <si>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6105</t>
  </si>
  <si>
    <r>
      <t>Nabava, dobava in montaža revizijskih jaškov iz armiranega poliestra po SIST EN 14364, min. SN 5.000 N/m2, komplet z izdelano muldo in priključnimi cevmi (vtok, Iztok) DN300-DN500. Premer jaška 1000mm. Minimalna debelina sten revizijskega jaška je 15mm. Jaški morajo biti izdelani po enaki tehnologiji kot kanalizacijske cevi.</t>
    </r>
    <r>
      <rPr>
        <sz val="10"/>
        <rFont val="Arial"/>
        <family val="2"/>
        <charset val="238"/>
      </rPr>
      <t xml:space="preserve"> Vgradnja po detajlu.</t>
    </r>
  </si>
  <si>
    <t>Prevezava obstoječe CP zveze na obstoječ odcep za CP zvezo PVC DN160 v primeru poškode v času gradnje kanalov za komunalne odpadne vode. V ceni upoštevana nabava, dobava in izdelava prevezave skupaj s posteljico in obsipom cevi. Prevezava se izvede v območju gradbenega jarka v dolžini max. 3m.</t>
  </si>
  <si>
    <t>Prevezava obstoječega hišnega priključka PVC DN160 na nov odcep za hišni priključek v primeru poškode v času gradnje kanalov za komunalne odpadne vode. V ceni upoštevana nabava, dobava in izdelava prevezave skupaj s posteljico in obsipom cevi. Prevezava se izvede v območju gradbenega jarka v dolžini max. 3m.</t>
  </si>
  <si>
    <r>
      <t>Nabava, dobava in montaža revizijskih jaškov iz armiranega poliestra po SIST EN 14364, min. SN 5.000 N/m2, komplet z izdelano muldo in priključnimi cevmi (vtok, Iztok) DN160.  Premer jaška 1000mm. Minimalna debelina sten revizijskega jaška je 15mm.</t>
    </r>
    <r>
      <rPr>
        <sz val="10"/>
        <rFont val="Arial"/>
        <family val="2"/>
        <charset val="238"/>
      </rPr>
      <t xml:space="preserve"> Vgradnja po detajlu. fi1000; gl.  2,0 do 2,5 m </t>
    </r>
  </si>
  <si>
    <t xml:space="preserve">Praznenje obstoječega črpališča, dezinfekcija, odstranitev pokrovov in ostalih elementov črpališča, razrez jaška črpališča ter zasip gradbene jame z zasipnim materialom. Odvoz na stalno gradbeno deponijo s plačilom deponijske takse. </t>
  </si>
  <si>
    <t>Strojno rezanje in rušenje asfalta z nakladanjem materiala na kamion in odvozom na stalno gradbeno deponijo.</t>
  </si>
  <si>
    <t>Rušenje obstoječih betonskih travnih plošč z nakladanjem materiala na kamion in odvozom na stalno gradbeno deponijo.</t>
  </si>
  <si>
    <t>Ročni izkop jarka z nakladanjem na kamion. Ocena 5% celotnega izkopa.</t>
  </si>
  <si>
    <t>Izdelava zasipa črpališča z novim zasipnim materialom</t>
  </si>
  <si>
    <t>2106</t>
  </si>
  <si>
    <t>Nabava, dobava in izdelava tamponske blazine pod armaturnim jaškom v d=30cm</t>
  </si>
  <si>
    <t>2107</t>
  </si>
  <si>
    <r>
      <t xml:space="preserve">Nabava, dobava in vgradnja cementnega betona C25/30, XC2, preseka 0,12-0,3 m3/m2 - </t>
    </r>
    <r>
      <rPr>
        <i/>
        <sz val="10"/>
        <rFont val="Arial"/>
        <family val="2"/>
        <charset val="238"/>
      </rPr>
      <t xml:space="preserve">Obbetoniranje črpališča </t>
    </r>
  </si>
  <si>
    <r>
      <t xml:space="preserve">Izvedba točkovnega AB temelja za montažo stebra za panelno ograjo črpališča dim. </t>
    </r>
    <r>
      <rPr>
        <sz val="10"/>
        <rFont val="Calibri"/>
        <family val="2"/>
        <charset val="238"/>
      </rPr>
      <t>Ø</t>
    </r>
    <r>
      <rPr>
        <sz val="10"/>
        <rFont val="Arial"/>
        <family val="2"/>
        <charset val="238"/>
      </rPr>
      <t>30cm, iz betona C16/20. V ceni je zajeta izdelava opaža, armature in betoniranje temeljev, kompletno z nabavo, dobavo in vgradnjo materialov.</t>
    </r>
  </si>
  <si>
    <r>
      <t xml:space="preserve">Izdelava enostranskega opaža za AB talno ploščo, s prenosom materiala do mesta vgradnje, razopaženjem in vsemi pomožnimi deli. Vključno z opažem za izvedbo poglobitve. - </t>
    </r>
    <r>
      <rPr>
        <i/>
        <sz val="10"/>
        <rFont val="Arial"/>
        <family val="2"/>
        <charset val="238"/>
      </rPr>
      <t>Črpališče</t>
    </r>
  </si>
  <si>
    <t>Dobava in vgrajevanje betona C16/20 za polaganje cevi kabelske  kanalizacije v deb. 10-15 cm pod cevjo in 30 cm nad cevjo; s postopnim utrjevanjem obsipa in zasipa cevi.</t>
  </si>
  <si>
    <r>
      <t xml:space="preserve">Dobava in montaža armaturnega jaška premera D=1400 mm in višine H=1480 mm, z odprtinami za tlačni vod. Posoda je izdelana iz materiala, ki zagotavlja vodotesnost in odpornost mehanskim ter kemijskim vplivom (armirani poliester, polietilen, inp.).  </t>
    </r>
    <r>
      <rPr>
        <u/>
        <sz val="10"/>
        <rFont val="Arial"/>
        <family val="2"/>
        <charset val="238"/>
      </rPr>
      <t>Vsi preboji za inštalacije v armaturnem jašku se morajo ustrezno zatesniti, zaplastificirati.  Na vrhu črpalnega jaška namestiti gumi tesnila na stiku krovne AB plošče in stene jaška.</t>
    </r>
  </si>
  <si>
    <t>Dobava in postavitev panelne ograje okoli črpališča. Ograjni elementi so jekleni, vroče cinkani in plastificirani s poliestrom. Premer žice je min. fi 5mm, velikost okenc je 50x200mm, višina panela 1,8m. V ceno so všteti pripadajoči nosilni stebri ograje in kompleten potrebni pritrdilni in drugi pomožni material ter montaža ograje. Barva panelne ograje po navodilih upravljalca oz. RAL 6005</t>
  </si>
  <si>
    <t xml:space="preserve">Dvo krilna vrata na ročni odpiranje širine 2,1 metre. Nosilna konstrukcija in mreža so jekleni, vroče cinkani in barvani z barvo po navodilih upravljalca oz. RAL 6005. Vrata se dobavi s ključavnico. Vključno z dobavo, nabavo in montažo vrat z vodilnim profilom in vodilnimi valji ter nosilnim stebrom na betonsko gredo. </t>
  </si>
  <si>
    <t>Izdelava nasipa delovnega platoja črpališča z nasipnim materilom</t>
  </si>
  <si>
    <r>
      <t xml:space="preserve">Izdelava enoslojnega asfalta iz bituminizirane zmesi AC 16 surf B 50/70 A4 v debelini 8 cm vključno z nabavo in dobavo materiala. </t>
    </r>
    <r>
      <rPr>
        <i/>
        <sz val="10"/>
        <rFont val="Arial"/>
        <family val="2"/>
        <charset val="238"/>
      </rPr>
      <t>Opomba: Asfaltiranje cestišča je upoštevano v popisu asfaltiranja celotnega območja.</t>
    </r>
  </si>
  <si>
    <t>Polaganje betonskih pranih plošč na pesek.</t>
  </si>
  <si>
    <t>Nabava, dobava in montaža kompletnega vodila za dvig črpalke; vodilo sestavljeno iz dveh cevi dimenzije 2", pritrjeno na stojalo črpalke na spodnjem delu in betonsko steno na vhodu v črpališče, material nerjaveče jeklo AISI 316; dolžino vodila 2700mm preveriti na mestu vgradnje; kompletno z vsem priborom in materialom za montažo.</t>
  </si>
  <si>
    <t>tlačni vod FF DN80, L=1750mm; 2 kos</t>
  </si>
  <si>
    <t>Nabava, dobava in montaža spojke s prirobnico DN80 za PEHD d90, sidrni spoj (kot npr GF MJ3057)</t>
  </si>
  <si>
    <t>tlačni vod FF DN80, L=500mm; 1 kos</t>
  </si>
  <si>
    <t>Nabava, dobava in montaža servisnega drsnega zasuna šiber izvedbe s prirobničnimi priključki DIN 2642/EN 1092-2; dimenzijaDN 80</t>
  </si>
  <si>
    <t>Nabava, dobava in montaža prirobničnega montažno demontažnega kosa; DN80</t>
  </si>
  <si>
    <t>Kompletna izvedba prezračevanja črpalnega jaška: cevi iz PVC cevi DN 110. Izvede se prezračevanje in odzračevanje  jaška. Skupna dolžina cevi L=4m (mere kontrolirati na terenu!), kolena 90° - 1 kos. Posamezni elementi so med seboj varjeni. zračnik je na zunanjem delu pokrit z zaščitno kapo (1 kos). Višina zračnikov nad končnim terenom H=1,2m. Kompletno z vsemi potrebnimi deli in pritrditvenim materialom.</t>
  </si>
  <si>
    <t>Črpališče ČRP2 z armaturnim jaškom A2 - gradbeni in strojni del</t>
  </si>
  <si>
    <t>Strojni izkop kanalizacijskega jarka globine 0-4,0  m1 s sitemskimi opaži, v terenu III. ktg. Naklon brežine 90°. Slab izkopan material. Nakladanje materiala in odvoz na stalno gradbeno deponijo s plačilom deponijske takse.</t>
  </si>
  <si>
    <t xml:space="preserve">Zavarovanje gradbene jame z razpiranjem z jeklenimi opaži -sistem z vodili (kot npr. SBH, KRINGS ali podobno). Izkop 4,00x4,00, globina jarka do 4,2m. Vključno z vsemi pomožnimi materiali, deli in transporti. </t>
  </si>
  <si>
    <t>Varovanje obstoječe betonske ograje h=2,2m</t>
  </si>
  <si>
    <r>
      <t xml:space="preserve">Dobava in montaža jaška črpališča premera D=1200 mm in višine H=2870 mm, s sidrnimi elementi pri dnu za pritrditev jaška na AB temelj; z odprtinami za tlačni vod in dotočne kanalske cevi.  Posoda je izdelana iz materiala, ki zagotavlja vodotesnost in odpornost mehanskim ter kemijskim vplivom (armirani poliester, polietilen, inp.).  Dno jaška je oblikovano s poševninami za preprečevanje "mrtvih con" in nabiranja usedlin na dnu jaška. Poševnine se izdelajo po načrtu oz. po navodilih dobavitelja črpalk. Poševnine so izdelane iz enakega materiala kot stene jaška, prazen prostor pod poševninami je zapolnjen z betonom.  </t>
    </r>
    <r>
      <rPr>
        <u/>
        <sz val="10"/>
        <rFont val="Arial"/>
        <family val="2"/>
        <charset val="238"/>
      </rPr>
      <t>Vsi preboji za inštalacije v črpalnem jašku se morajo ustrezno zatesniti, zaplastificirati.  Na vrhu črpalnega jaška namestiti gumi tesnila na stiku krovne AB plošče in stene jaška.</t>
    </r>
  </si>
  <si>
    <r>
      <t xml:space="preserve">Nabava, dobava in namestitev table na stebriček h=1,8m položen v betonski temelj </t>
    </r>
    <r>
      <rPr>
        <sz val="10"/>
        <rFont val="Calibri"/>
        <family val="2"/>
        <charset val="238"/>
      </rPr>
      <t>Ø</t>
    </r>
    <r>
      <rPr>
        <sz val="11.5"/>
        <rFont val="Arial"/>
        <family val="2"/>
        <charset val="238"/>
      </rPr>
      <t>300mm, globine 0,5m</t>
    </r>
    <r>
      <rPr>
        <sz val="10"/>
        <rFont val="Arial"/>
        <family val="2"/>
        <charset val="238"/>
      </rPr>
      <t xml:space="preserve"> z napisom »Nepooblaščenim dostop prepovedan«.</t>
    </r>
  </si>
  <si>
    <t>Črpališče ČRP3 z armaturnim jaškom A3 - gradbeni in strojni del</t>
  </si>
  <si>
    <t>5112</t>
  </si>
  <si>
    <t>3111</t>
  </si>
  <si>
    <t>3112</t>
  </si>
  <si>
    <t>7001</t>
  </si>
  <si>
    <t>7002</t>
  </si>
  <si>
    <t>7003</t>
  </si>
  <si>
    <t>7004</t>
  </si>
  <si>
    <t>7005</t>
  </si>
  <si>
    <t>7006</t>
  </si>
  <si>
    <t>1002</t>
  </si>
  <si>
    <t>1003</t>
  </si>
  <si>
    <t>1004</t>
  </si>
  <si>
    <t>1005</t>
  </si>
  <si>
    <t>1006</t>
  </si>
  <si>
    <t>1007</t>
  </si>
  <si>
    <t>1008</t>
  </si>
  <si>
    <t>1009</t>
  </si>
  <si>
    <t>1010</t>
  </si>
  <si>
    <t>3302</t>
  </si>
  <si>
    <t>3304</t>
  </si>
  <si>
    <t>3305</t>
  </si>
  <si>
    <t>3306</t>
  </si>
  <si>
    <t>3307</t>
  </si>
  <si>
    <t>6001</t>
  </si>
  <si>
    <t>6002</t>
  </si>
  <si>
    <t>6003</t>
  </si>
  <si>
    <t>1001</t>
  </si>
  <si>
    <t>5001</t>
  </si>
  <si>
    <t>5002</t>
  </si>
  <si>
    <t>5003</t>
  </si>
  <si>
    <t>5004</t>
  </si>
  <si>
    <t>5005</t>
  </si>
  <si>
    <t>5006</t>
  </si>
  <si>
    <t>5007</t>
  </si>
  <si>
    <t>5008</t>
  </si>
  <si>
    <t xml:space="preserve">IZKOP S SITEMSKIMI OPAŽI - 90° </t>
  </si>
  <si>
    <t>Odstranitev in čiščenje pranih plošč z nalaganjem in prevozom do gradbiščne deponije.</t>
  </si>
  <si>
    <t>3113</t>
  </si>
  <si>
    <t>Vzpostavitev dostopne poti do kontejnerja iz pranih plošč v prvotno stanje vključno s prevozom iz gradbiščne deponije. V primeru poškodovanja obstoječih pranih plošč, se jih nadomesti z novimi.</t>
  </si>
  <si>
    <t>Prenos/prevoz kontejnerja na prvotno lokacijo vključno z izvedbo novih temeljev in pripravo podlage z utrjevanjem, s priklopom na elektriko in zasaditvijo cipres (3).</t>
  </si>
  <si>
    <t xml:space="preserve">Začasen umik konejnerja, vključno z odklopom elektrike, prestavitev z mehanizacijo za prestavitev, odkopom obstoječih temeljev, začasnim odkopom cipres (3x). </t>
  </si>
  <si>
    <t>Rušenje obstoječih granitnih kock in odvoz na začasno gradbeno deponijo</t>
  </si>
  <si>
    <t>Vzpostavitev obstoječih granitnih kock v prvotno stanje</t>
  </si>
  <si>
    <t>Najem avtodvigala z delovno košaro za 2 delavca in dvižno roko (dosega do 2,5m pod most) vključno z upravljalcem avtodvigala in dovozom na lokacijo Smlednik-Breovec.</t>
  </si>
  <si>
    <t>Nabava in dobava predizolirane NL DN80 cevi 16 bar za tlačne cevovode. Debelina izolacije 8 cm. S prevozom in prenosom  cevi do mesta vgraditve. V ceni je všteta nabava, dobava in montaža cevi.</t>
  </si>
  <si>
    <t>Nabava, dobava in montaža NL DN80 cevi 16 bar za tlačne cevovode s prevozom in prenosom kanalizacijskih cevi do mesta vgraditve. V ceni je všteta nabava, dobava in montaža cevi.</t>
  </si>
  <si>
    <t>Vmesni kos NL DN80, l=3,80m*</t>
  </si>
  <si>
    <t>Vmesni kos NL DN80, l=0,53m*</t>
  </si>
  <si>
    <t>Vmesni kos NL DN80, l=2,15m*</t>
  </si>
  <si>
    <t>Vmesni kos NL DN80, l=2,25m*</t>
  </si>
  <si>
    <t xml:space="preserve">Koleno (22,5°) z obojkami DN80 </t>
  </si>
  <si>
    <t xml:space="preserve">Koleno (11,25°) z obojkami DN80 </t>
  </si>
  <si>
    <t xml:space="preserve">Koleno (45°) z obojkami DN80 </t>
  </si>
  <si>
    <t>Vmesni kos NL DN80, l=1,92m*</t>
  </si>
  <si>
    <t>Vmesni kos NL DN80, l=2,10m*</t>
  </si>
  <si>
    <t>Spojni kos s prirobnico in obojko DN80, sidrni spoj</t>
  </si>
  <si>
    <t>Koleno (45°) s prirobnicama DN80</t>
  </si>
  <si>
    <t>Ravna cev s prirobnicami DN80; l=500mm</t>
  </si>
  <si>
    <t>Nabava, dobava in montaža spojnih kosov za stikovanje NL DN80 cevi (tudi za obešenje na most</t>
  </si>
  <si>
    <t>PE rebrasta cev DN 300 mm, SN8</t>
  </si>
  <si>
    <t>PE rebrasta cev DN 500 mm, SN8</t>
  </si>
  <si>
    <t xml:space="preserve">Izdelava elaborata delne ali popolne začasne cestne  zapore. </t>
  </si>
  <si>
    <t>0106</t>
  </si>
  <si>
    <t>Pridobitev dovoljenja delne ali popolne začasne zapore ceste ter ureditev prometnega režima z začasno prometno signalizacijo, v času gradnje vključno z obvestili. Po končanih delih se začasno prometno signalizacijo odstrani in vzpostavi vertikalna in horizontalna prometna signalizacija v prvotno stanje po katastru.</t>
  </si>
  <si>
    <r>
      <t>Nabava, dobava in vgradnja gramoza 0-63 mm za izdelavo tamponske blazine debeline 30 cm, s planiranjem in strojnim utrjevanjem do Edh</t>
    </r>
    <r>
      <rPr>
        <sz val="10"/>
        <rFont val="Calibri"/>
        <family val="2"/>
      </rPr>
      <t>≥</t>
    </r>
    <r>
      <rPr>
        <sz val="10"/>
        <rFont val="Arial"/>
        <family val="2"/>
        <charset val="238"/>
      </rPr>
      <t>40MPa.</t>
    </r>
  </si>
  <si>
    <t>Nabava, dobava in vgraditev peščenega materiala granulacije 8-16 mm za peščeno ležišče cevi (POSTELJICA) s sprotno višinsko kontrolo do predpisane kote dna cevi (10cm + D/10) s komprimacijo do stopnje 95% SPPpo Proctorju.</t>
  </si>
  <si>
    <t>Nabava, dobava in vgraditev peščenega materiala granulacije 8-16 mm s komprimacijo, v coni cevovoda v debelini 30 cm nad temenom, s komprimacijo v plasteh po 20 cm, zbitost 95% po proctorju, vključno z nabavo in transportom materiala.</t>
  </si>
  <si>
    <t>Zasip jarka z dovozom novega zasipnega materiala - gramoza 0-63 mm, z utrjevanjem v slojih po 30 cm, do 95 % trdnosti po standardnem Proktorjevem postopku; vključno z nabavo in dobavo zasipnega materiala.</t>
  </si>
  <si>
    <t>Izvedba kvalitetne kamnite zmrzlinsko obstojne grede  0-100mm v debelini 40 cm  do zgoščenosti 98% po Proctorju, zahtevana nosilnost po tehničnem poročilu, vključno z nabavo in dobavo materiala.</t>
  </si>
  <si>
    <t>Odstranitev lesene ograje v območju ureditve novega črpališča ČRP1 z nakladanjem na prevozno sredstvo, odvozom na stalno gradbeno deponijo in plačilom deponijske takse (v dolžini cca 8m).</t>
  </si>
  <si>
    <t>Rušenje obstoječega kanala za komunalno odpadno vodo iz cevi PE250 z odvozom na stalno deponijo in plačilom deponijske takse.</t>
  </si>
  <si>
    <t>Prečrpavanje odpadne vode iz gorvodnega jaška v dolvodni jašek na odsekih, kjer obstoječ kanal med samo gradnjo ne bo mogel obratovati, vključno s črpalko in blindiranjem iztoka gorvodnega jaška z gumijasto zračno blazino; dolžina prečrpavanja do 60 m.</t>
  </si>
  <si>
    <t xml:space="preserve"> - kanal S1</t>
  </si>
  <si>
    <t>Zavarovanje gradbenega jarka z razpiranjem z lesenimi opaži. Globina jarka do 3,5 m. Vključno z vsemi pomožnimi materiali, deli in transporti.</t>
  </si>
  <si>
    <t>Strojni izkop kanalizacijskega jarka globine 0-2,0  m1, v terenu III. ktg. Naklon brežine 50°.</t>
  </si>
  <si>
    <r>
      <t>Dober izkopan material.</t>
    </r>
    <r>
      <rPr>
        <sz val="9"/>
        <rFont val="Arial"/>
        <family val="2"/>
      </rPr>
      <t xml:space="preserve"> </t>
    </r>
    <r>
      <rPr>
        <i/>
        <sz val="9"/>
        <rFont val="Arial"/>
        <family val="2"/>
      </rPr>
      <t>Nakladanje materiala in odvoz na začasno deponijo. Potrdi geomehanik. (ocena 40% izkopanega materiala)</t>
    </r>
  </si>
  <si>
    <r>
      <t>Slab izkopan material.</t>
    </r>
    <r>
      <rPr>
        <i/>
        <sz val="9"/>
        <rFont val="Arial"/>
        <family val="2"/>
      </rPr>
      <t xml:space="preserve"> Nakladanje materiala in odvoz na stalno gradbeno deponijo s plačilom deponijske takse.(ocena 60% izkopanega materiala)</t>
    </r>
  </si>
  <si>
    <t>Odriv humusa (oz. nasipnega materiala) debeline 30cm, oziroma odvoz na začasno gradbiščno deponijo za kasnejšo uporabo.</t>
  </si>
  <si>
    <t>dan</t>
  </si>
  <si>
    <t xml:space="preserve">Nabava, dobava in montaža nosilcev za pritrjevanje predizolirane cevi NL DN80 na AB mostno konstrukcijo/ obešanje na most (po detajlu). Razdalje med posameznimi elementi so predvidoma na 2m. Vključno z montažo predizolirane tlačne cevi na postavljen sistem za obešanje. Pred montažo nosilcev je potrebno določiti način polaganja in ustrezno razporediti konzole.                                                                             </t>
  </si>
  <si>
    <t>Nabava, dobava in vgradnja betona C16/20 za polno obbetoniranje odcepov priključkov in vpadnih jaškov.</t>
  </si>
  <si>
    <t xml:space="preserve"> - kanal S2</t>
  </si>
  <si>
    <t xml:space="preserve"> - kanal S3</t>
  </si>
  <si>
    <t xml:space="preserve"> - kanal S4</t>
  </si>
  <si>
    <r>
      <t>Prevezava obstoječega hišnega priključka na nov odcep za hišni priključek. V ceni upoštevana nabava, dobava in izdelava prevezave skupaj s fazonskimi kosi, polaganje cevi na peščeno posteljico in obsip cevi</t>
    </r>
    <r>
      <rPr>
        <sz val="10"/>
        <color rgb="FFFF0000"/>
        <rFont val="Arial"/>
        <family val="2"/>
      </rPr>
      <t xml:space="preserve">. </t>
    </r>
    <r>
      <rPr>
        <sz val="10"/>
        <rFont val="Arial"/>
        <family val="2"/>
        <charset val="238"/>
      </rPr>
      <t>Prevezava se izvede v območju gradbenega jarka v dolžini max. 2m.</t>
    </r>
  </si>
  <si>
    <t>Nabava, dobava in vgraditev peščenega materiala granulacije 0-8 mm za peščeno ležišče cevi (POSTELJICA+OBSIP) s komprimacijo do stopnje 95% SPPpo Proctorju.</t>
  </si>
  <si>
    <t>7105</t>
  </si>
  <si>
    <t>Izdelava nevezane nosilne plasti enakomerno zrnatega drobljenca iz kamnine TD 0/32 v debelini do 30 cm vključno z nabavo in dobavo materiala.</t>
  </si>
  <si>
    <t>Rezanje vej, grmičevja in nizkega drevja v območju zamenjave lovilca olj na kanalu M1 z nakladanjem in odvozom.</t>
  </si>
  <si>
    <t>Nabava, dobava in vgradnja gramoza 0-63 mm za izdelavo tamponske blazine debeline 30 cm, s planiranjem in strojnim utrjevanjem do Edh≥40MPa.</t>
  </si>
  <si>
    <t>Dobava in vgraditev peščenega materiala granulacije 8-16 mm za peščeno ležišče cevi (POSTELJICA) s sprotno višinsko kontrolo do predpisane kote dna cevi (10cm + D/10) s komprimacijo do stopnje 97% SPP (standardni Proctorjev preizkus), vključno z nabavo in transportom materiala.</t>
  </si>
  <si>
    <t>Nabava, dobava in montaža dodatnih poliestrskih spojk z EPDM gumi tesnili DN300.</t>
  </si>
  <si>
    <t>Nabava, dobava in montaža dodatnih poliestrskih spojk z EPDM gumi tesnili DN400.</t>
  </si>
  <si>
    <t>PE spojka DN 300</t>
  </si>
  <si>
    <t>PE spojka DN 500</t>
  </si>
  <si>
    <t>Izdelava vpadnega jaška višine do 1,5 m iz PVC cevi DN 200 mm vključno s fazonskimi kosi in ostalimi potrebnimi elemetni, polno obbetonirano; po detajlu.</t>
  </si>
  <si>
    <r>
      <t xml:space="preserve">Dobava in montaža jaška črpališča premera D=1200 mm in višine H=2950 mm, s sidrnimi elementi pri dnu za pritrditev jaška na AB temelj; z odprtinami za tlačni vod in dotočne kanalske cevi. Posoda je izdelana iz materiala, ki zagotavlja vodotesnost in odpornost mehanskim ter kemijskim vplivom (armirani poliester, polietilen, inp.).  Dno jaška je oblikovano s poševninami za preprečevanje "mrtvih con" in nabiranja usedlin na dnu jaška. Poševnine se izdelajo po načrtu oz. po navodilih dobavitelja črpalk. Poševnine so izdelane iz enakega materiala kot stene jaška, prazen prostor pod poševninami je zapolnjen z betonom.  </t>
    </r>
    <r>
      <rPr>
        <u/>
        <sz val="10"/>
        <rFont val="Arial"/>
        <family val="2"/>
        <charset val="238"/>
      </rPr>
      <t>Vsi preboji za inštalacije v črpalnem jašku se morajo ustrezno zatesniti, zaplastificirati.  Na vrhu črpalnega jaška namestiti gumi tesnila na stiku krovne AB plošče in stene jaška.</t>
    </r>
  </si>
  <si>
    <t>poseben kos iz nerjavečega jekla sestavljen iz kolena 90° in ravne cevi ter dvema prirobnicama, L=700mm; 1 kos</t>
  </si>
  <si>
    <t>poseben kos iz nerjavečega jekla sestavljen iz kolena 90° in ravne cevi ter dvema prirobnicama, L=170mm; 1 kos</t>
  </si>
  <si>
    <t>cena=cev(40/m)+koleno(14)+prirobnica(38)+varjenje(15)</t>
  </si>
  <si>
    <t>5009</t>
  </si>
  <si>
    <t>5010</t>
  </si>
  <si>
    <t>5011</t>
  </si>
  <si>
    <t>5012</t>
  </si>
  <si>
    <t>5013</t>
  </si>
  <si>
    <t>5014</t>
  </si>
  <si>
    <t>Q kos DN80-90°; 2 kos</t>
  </si>
  <si>
    <t>Nabava, dobava in montaža posebnega kosa iz nerjavečega jekla sestavljen iz dveh lokov 90° in T kosa s prirobnicami; Material: AISI 316</t>
  </si>
  <si>
    <t>Nabava, dobava in montaža prirobničnega enosmernega avtomatičnega ventila z mehkim tesnilom za uporabo v horizontalni legi DN 80 - protipovratni ventil s kroglo.</t>
  </si>
  <si>
    <t>Nabava, dobava in montaža prirobničnega mehastega kompenzatorja; DN80.</t>
  </si>
  <si>
    <t xml:space="preserve">tlačni vod FF DN80, L=710mm; 1 kos </t>
  </si>
  <si>
    <t xml:space="preserve">tlačni vod FF DN80, L=1310mm; 1 kos </t>
  </si>
  <si>
    <t>tlačni vod E DN80; 1 kos</t>
  </si>
  <si>
    <t xml:space="preserve">tlačni vod FF DN80, L=300mm; 1 kos </t>
  </si>
  <si>
    <t xml:space="preserve">tlačni vod FF DN80, L=900mm; 1 kos </t>
  </si>
  <si>
    <t>tlačni vod Q kos DN80; 1 kos</t>
  </si>
  <si>
    <t>poseben kos iz nerjavečega jekla sestavljen iz kolena 90° in ravne cevi ter dvema prirobnicama, L=610mm; 1 kos</t>
  </si>
  <si>
    <t>poseben kos iz nerjavečega jekla sestavljen iz kolena 90° in ravne cevi ter dvema prirobnicama, L=1150mm; 1 kos</t>
  </si>
  <si>
    <t>0107</t>
  </si>
  <si>
    <t>Izdelava geodetskega posnetka in izdelava elaborata za vpis izgrajene infrastrukture v kataster GJI na GURS, ter predaja elaborata na GURS KOMPLET</t>
  </si>
  <si>
    <t>Izdelava dokumentacije izvedenih del (PID) v skladu s Pravilnikom o podrobnejši vsebini dokumentacije in obrazcih, povezanih z graditvijo objektov in dopolnitvami, ter po zahtevah bodočega upravljalca (4 × v projektni obliki, 1 × v elektronski obliki).</t>
  </si>
  <si>
    <t>I. FAZA GRADNJE</t>
  </si>
  <si>
    <t>Pri izdelavi ponudbe upoštevati sočasno gradnjo kanalizacije s črpališči po tem projektu in gradnjo čistilne naprave.</t>
  </si>
  <si>
    <t>Strokovni nadzor pristojnih služb zaradi posega v varovalni pas obsotječega komunalnega voda in nadzor upravljalcev tangiranih komunalnih vodov v času gradnje. Obračun na podlagi potrditve nadzornega organa.
Glej zbirno karto komunalnih vodov in vzdolžne profile kanalizacije.</t>
  </si>
  <si>
    <t>Nabava, dobava in Izdelava priključka tlačnega voda na obstoječem revizijskem jašku, polno obbetonirano z betonom C16/20; po detajlu.</t>
  </si>
  <si>
    <t>PREDDELA V OBMOČJU LO(M3)</t>
  </si>
  <si>
    <t>IZKOP S SITEMSKIMI OPAŽI - 90° (izkop LO(M3))</t>
  </si>
  <si>
    <t>ŠIROKI IZKOP Z RAZPIRANJEM BREŽIN - 70° (izkop za LO(M1), LO(M4), kanal M6, LO(M6))</t>
  </si>
  <si>
    <t>cementni beton C25/30</t>
  </si>
  <si>
    <t>rebrasta armatura RA 400/500</t>
  </si>
  <si>
    <t>/</t>
  </si>
  <si>
    <t>Dobava in vgrajevanje betona C16/20 za polaganje cevi kabelske kanalizacije v deb. 10-15 cm pod cevjo in 30 cm nad cevjo; s postopnim utrjevanjem obsipa in zasipa cevi.</t>
  </si>
  <si>
    <t xml:space="preserve">Nabava, dobava in montaža nadstrešnice krmilne elektro omarice črpališča vključno s pritrdilnimi elementi. Nosilna konstrukcija iz jeklenih vroče cinkanih cevi 100x100 mm S355 J2H, barvanih z barvo po navodilih upravljalca oz. RAL 7016. Nosilna konstrukcija pokrita z nosilno trapezno pločevino 1450x1100mm. </t>
  </si>
  <si>
    <t>Nabava, dobava in vgradnja gibke cevi d110 mm za zaščito električnih vodov</t>
  </si>
  <si>
    <r>
      <t xml:space="preserve">Izvedba točkovnega AB temelja za montažo stebra za opozorilno tablo dim. </t>
    </r>
    <r>
      <rPr>
        <sz val="10"/>
        <rFont val="Calibri"/>
        <family val="2"/>
        <charset val="238"/>
      </rPr>
      <t>Ø</t>
    </r>
    <r>
      <rPr>
        <sz val="10"/>
        <rFont val="Arial"/>
        <family val="2"/>
        <charset val="238"/>
      </rPr>
      <t>30cm, iz betona C16/20. V ceni je zajeta izdelava opaža, armature in betoniranje temeljev, kompletno z nabavo, dobavo in vgradnjo materialov.</t>
    </r>
  </si>
  <si>
    <t>1103</t>
  </si>
  <si>
    <t>kanalizacijske cevi DN160 - prevezava CP zveze 1x</t>
  </si>
  <si>
    <t>Nabava, dobava in vgradnja droga iz jeklene vroče cinkane cevi fi 50 mm S335 J2H za pritrditev antene črpališča.</t>
  </si>
  <si>
    <r>
      <t xml:space="preserve">Nabava, dobava in montaža revizijskih jaškov iz armiranega poliestra po SIST EN 14364, min. SN 5.000 N/m2, komplet z izdelano muldo in priključnimi cevmi (vtok, Iztok).  Premer jaška 1000mm. Minimalna debelina sten revizijskega jaška je 15mm. Jaški morajo biti izdelani po enaki tehnologiji kot kanalizacijske cevi. </t>
    </r>
    <r>
      <rPr>
        <sz val="10"/>
        <rFont val="Arial"/>
        <family val="2"/>
        <charset val="238"/>
      </rPr>
      <t>Vgradnja po detajlu.</t>
    </r>
  </si>
  <si>
    <t>POSEGI V VOZIŠČNO KONSTRUKCIJO (UPOŠTEVANO PRI A.)</t>
  </si>
  <si>
    <t>mrežna armatura Q226 MAG 500/560</t>
  </si>
  <si>
    <t>Nabava in dobava materialov ter izvedba pasovnega AB temelja za montažo stebrov nadstrešnice, droga antene in elektro krmilne omarice, po načrtu.</t>
  </si>
  <si>
    <t>Kanalizacija za komunalne odpadne vode s tlačnimi vodi</t>
  </si>
  <si>
    <t>(Kanal S1 (del), S2, S3, S4 (del) in tlačni vod TV1, TV2, TV3)</t>
  </si>
  <si>
    <t>(del kanala M6, zamenjava lovilcev olj)</t>
  </si>
  <si>
    <r>
      <t>Nabava, dobava in vgradnja gibkih cevi d110 mm za zaščito električnih vodov.</t>
    </r>
    <r>
      <rPr>
        <i/>
        <sz val="10"/>
        <rFont val="Arial"/>
        <family val="2"/>
      </rPr>
      <t xml:space="preserve"> (od PMO do elektro krmilne omarice)</t>
    </r>
  </si>
  <si>
    <t>Nabava in dobava materialov ter izvedba pasovnega AB temelja za montažo stebrov nadstrešnice in elektro krmilne omarice, po načrtu.</t>
  </si>
  <si>
    <r>
      <t>Nabava, dobava in montaža servisnih revizijskih jaškov iz armiranega poliestra po SIST EN 14364, min. SN 5.000 N/m2, komplet z izdelano muldo in priključnimi cevmi (vtok, Iztok) DN160-250, vključno s prirobničnim servisnim drsnim zasunom DN160-250 šiber izvedbe s snemljivim vretenom na vtoku. Premer jaška 1000mm. Minimalna debelina sten revizijskega jaška je 15mm. Jaški morajo biti izdelani po enaki tehnologiji kot kanalizacijske cevi.</t>
    </r>
    <r>
      <rPr>
        <sz val="10"/>
        <color rgb="FFFF0000"/>
        <rFont val="Arial"/>
        <family val="2"/>
      </rPr>
      <t xml:space="preserve"> </t>
    </r>
    <r>
      <rPr>
        <sz val="10"/>
        <rFont val="Arial"/>
        <family val="2"/>
        <charset val="238"/>
      </rPr>
      <t>Vgradnja po detajlu.</t>
    </r>
  </si>
  <si>
    <t>navedite proizvajalca in tip materiala za poz 6101</t>
  </si>
  <si>
    <t>navedite proizvajalca in tip materiala za poz 6001</t>
  </si>
  <si>
    <t>JP Vodovod Kanalizacija Snaga d.o.o. Ljubljana</t>
  </si>
  <si>
    <t>1894-K/21, Kono-B</t>
  </si>
  <si>
    <t>VSA VGRAJENA OPREMA MORA BITI USKLAJENA Z PREDSTAVNIKI KONČNEGA PREVZEMNIKA OBJEKTA !!</t>
  </si>
  <si>
    <t>VSE SKUPAJ</t>
  </si>
  <si>
    <t>NADZOR PRI GRADNJI</t>
  </si>
  <si>
    <t>MERITVE IN PID NAČRTI</t>
  </si>
  <si>
    <t>PROGRAMSKA OPREMA</t>
  </si>
  <si>
    <t>VODOVNI MATERIAL</t>
  </si>
  <si>
    <t>ELEKTROMATERIAL IN OPREMA</t>
  </si>
  <si>
    <t>DOVODNI KABLI</t>
  </si>
  <si>
    <t>MERILNA OPREMA</t>
  </si>
  <si>
    <t>KRMILNE naprave</t>
  </si>
  <si>
    <t>EL.RAZDELILEC</t>
  </si>
  <si>
    <t>OKVIRNA REKAPITULACIJA STROŠKOV</t>
  </si>
  <si>
    <t>OPOZORILO: Pred nabavo opreme elektro razdelilca se mora elektro izvajalec del NUJNO pogovoriti s predstavnikom VoKa Snaga Ljubljana kot končnim prevzemnikom črpališča.</t>
  </si>
  <si>
    <t>Nadzor pri izgradnji</t>
  </si>
  <si>
    <t>3.4.9.</t>
  </si>
  <si>
    <t>Izdelava meritev,preiskusov in protokolov in izdelava PID načrtov z zagonom in predajo objekta investitorju.</t>
  </si>
  <si>
    <t>3.4.8.</t>
  </si>
  <si>
    <t>Skupaj 3.4.7</t>
  </si>
  <si>
    <t>prikaz procesa na CNS v grafični obliki, kreiranje zgodovinskih podatkov za dobo 6 mesecev, prikaz podatkov v obliki trend diagramov, izpis vseh sprememb in posegov med delovanjem in izdelava PID dokumentacije</t>
  </si>
  <si>
    <t>Osnovne nastavitve programske krmilne logike, preko panela in nastavitve modema Cinterion (ocena)</t>
  </si>
  <si>
    <t>Programska oprema</t>
  </si>
  <si>
    <t>3.4.7.</t>
  </si>
  <si>
    <t xml:space="preserve">Skupaj 3.4.6 </t>
  </si>
  <si>
    <t>izvedba strelovodne instalacije na antenskem drogu</t>
  </si>
  <si>
    <t>križne sponke</t>
  </si>
  <si>
    <t>valjanec 25x4mm (za ozemljitev črpališča  )</t>
  </si>
  <si>
    <t>-vsi drugi kovinski deli v objektu</t>
  </si>
  <si>
    <t>-cevovodi</t>
  </si>
  <si>
    <t>-ohišja stikalnih blokov</t>
  </si>
  <si>
    <t>Na zbiralko za povezavo kovinskih mas se priključi;</t>
  </si>
  <si>
    <t>Izvedba izenačitve potencialov stikalnih blokov, se izdela z PE zbiralko na katero se priključi zemljovod (valjanec AISI 316 30x5 mm), od tu se položi P/F –Y  1x16mm2.</t>
  </si>
  <si>
    <t>Vodovni material in elektromaterial</t>
  </si>
  <si>
    <t>3.4.6.</t>
  </si>
  <si>
    <t>skupaj 3.4.5</t>
  </si>
  <si>
    <t xml:space="preserve">priklop specialnih porabnikov </t>
  </si>
  <si>
    <t>priklop trofaznih porabnikov</t>
  </si>
  <si>
    <t>Priklop enofaznih porabnikov</t>
  </si>
  <si>
    <t>PF rumeno zelena žica za povezavo kovinskih mas fi 10mm</t>
  </si>
  <si>
    <t>NYY -J  3X1,5mm</t>
  </si>
  <si>
    <t>NYY -J  3X2,5mm</t>
  </si>
  <si>
    <t xml:space="preserve">NYY -J 5x2,5 </t>
  </si>
  <si>
    <t>LiYCY 2x2x0,75</t>
  </si>
  <si>
    <t>instalacijska priključno razvodna doza N/O IP67</t>
  </si>
  <si>
    <t>P/F rumeno zelena 6mm</t>
  </si>
  <si>
    <t>Elektronabava</t>
  </si>
  <si>
    <t xml:space="preserve">Elektromaterial in oprema </t>
  </si>
  <si>
    <t>3.4.5.</t>
  </si>
  <si>
    <t>Skupaj 3.4.4</t>
  </si>
  <si>
    <t xml:space="preserve">PVC rebraste gibljive cevi fi 110  in fi 50 za položitev kablov med  KPMO in MCC  črpališča in do vrat mrežaste ograje </t>
  </si>
  <si>
    <t>PVC označitveni trak za kable</t>
  </si>
  <si>
    <t>Ozemljitveni trak AISI 316, 30 x3,5 mm položen med KPMO  nad dovodnim kablom do črpališča,in okoli razdelilca in črpalnega jaška , pod zaščitno mrežasto ograjo in  spojen na obstoječa ozemljila</t>
  </si>
  <si>
    <r>
      <t>Dovodni kabel med KPMO in MCC črpališča tip Nyy-J 5</t>
    </r>
    <r>
      <rPr>
        <sz val="8"/>
        <color indexed="8"/>
        <rFont val="Times New Roman"/>
        <family val="1"/>
      </rPr>
      <t xml:space="preserve"> x 6 </t>
    </r>
    <r>
      <rPr>
        <sz val="8"/>
        <rFont val="Times New Roman"/>
        <family val="1"/>
      </rPr>
      <t>mm z napisnim trakom GAL ščitniki, ozemljitvenim trakom in nadzemnimi oznakami trase (gradbena dela  in polaganje kabelske kanalizacije za uvleko dovodnega kabla so v gradbenem delu načrta) Izvajalec elektrodel na črpališču se mora dogovoriti s predstavnikom elektrodistributerja za začasni odklop odjemnega mesta v KPMO zaradi zamenjave obstoječega dovodnega el.kabla z novim dovodnim kablom za potrebe črpališča. Upoštevati mora tudi vsa gradbena dela (izkopi in zasutja ) na trasi dovodnega kabla. Po končanem polaganju novega kabla mora nad kabel položiti ozemljitveni trak in označitveni trak in traso vrisati v priloženo situacijo, zaradi izdelave PID načrtov.</t>
    </r>
  </si>
  <si>
    <t>Naziv, tip, oznaka</t>
  </si>
  <si>
    <t>Dovodni kabel in cevi za el.kable z ozemljitvijo</t>
  </si>
  <si>
    <t>3.4.4.</t>
  </si>
  <si>
    <t>Skupaj 3.4.3</t>
  </si>
  <si>
    <t xml:space="preserve">Kablaža in priklopi tipske omare, z močnostnimi in signalnimi kabli do funkcionalnega delovanja </t>
  </si>
  <si>
    <t>Priklopi, nastavitve in kalibriranje merilnikov  do funkcionalnega delovanja</t>
  </si>
  <si>
    <t>Nivojsko stikalo v zaščiti IP67 z montažnim in pritrdilnim materialom</t>
  </si>
  <si>
    <t>Nivojsko stikalo  , tlačni senzor 4-20 mA LTU 601 z nosilno konstrukcijo in montažo v črpališču in priklopom do funkcionalega delovanja.</t>
  </si>
  <si>
    <t>M&amp;R oprema - material in namestitve</t>
  </si>
  <si>
    <t>3.4.3.</t>
  </si>
  <si>
    <t xml:space="preserve">Skupaj 3.4.2 </t>
  </si>
  <si>
    <t>zbiralke N,PE,N/UPS, L-</t>
  </si>
  <si>
    <t>strojkoplast</t>
  </si>
  <si>
    <t>instalacijski kanal 80x80</t>
  </si>
  <si>
    <t>instalacijski kanal 40x80</t>
  </si>
  <si>
    <t>Weidmuller</t>
  </si>
  <si>
    <t>vrstne sponke 4mm</t>
  </si>
  <si>
    <t>vrstne sponke z varovalko 5x20mm 1A 24VDC</t>
  </si>
  <si>
    <t>vrstne sponke z varovalko 5x20mm 1A 230V</t>
  </si>
  <si>
    <t>Modem Cinterion ELS61-T-LAN</t>
  </si>
  <si>
    <t xml:space="preserve">Ethernet swich Advantech EKI 2525AE </t>
  </si>
  <si>
    <t xml:space="preserve">GSM Modul  S8VM Cinterion ELS61T-E2-LAN -z napajalnikom in zunanjo anteno in pripadajočim kablom dolžine 10m </t>
  </si>
  <si>
    <t>Concertor HDMI 7 barvni zaslon na dotik FOP 402 z dobavo, namestitvijo, kalibriranjem in zagonom do funkcionalega delovanja.</t>
  </si>
  <si>
    <t>DP Controller Gateway DP 414 z dobavo, namestitvijo, priključevanjem močnostnih in signalno krmilnih kablov in zagonom do funkcionalnem delovanju črpališča</t>
  </si>
  <si>
    <t>Controller XPC APP 411 z dobavo, namestitvijo, priključevanjem močnostnih in signalno krmilnih kablov in zagonom do funkcionalnem delovanju črpališča</t>
  </si>
  <si>
    <t>v sestavi:</t>
  </si>
  <si>
    <t>Miel</t>
  </si>
  <si>
    <t>KRMILNI modem delovanja črpalke Č1 in Č2</t>
  </si>
  <si>
    <t>3.4.2.</t>
  </si>
  <si>
    <t>Skupaj 3.4.1</t>
  </si>
  <si>
    <t>priklopi vseh signalov črpalk in zaščitnih motorskih relejev proizvajalca, ki so vgrajeni v črpalkah</t>
  </si>
  <si>
    <t>napisna ploščica z karakterističnimi podatki stikalnega bloka, napetost, sistem instalacije, kratkostični tok, tip in presek dovodnega kabla, varovalke na priključnem mestu, IP zaščita</t>
  </si>
  <si>
    <t>Napaka</t>
  </si>
  <si>
    <t>101S3/2 stop , 104S3/2  stop</t>
  </si>
  <si>
    <t>101S3/1 start , 104S3/1 start</t>
  </si>
  <si>
    <t xml:space="preserve">Napisne ploščice </t>
  </si>
  <si>
    <t>Glavno stikalo</t>
  </si>
  <si>
    <t>1Ročno -2 Automatsko</t>
  </si>
  <si>
    <t>Napisne ploščice 60x 20mm</t>
  </si>
  <si>
    <t>Kvitiranje napake</t>
  </si>
  <si>
    <t>ČRPALKA 2</t>
  </si>
  <si>
    <t>ČRPALKA 1</t>
  </si>
  <si>
    <t>napisne ploščice 80x30mm</t>
  </si>
  <si>
    <t>vse napisne ploščice morajo biti na al. ali PVC podlagi in gravirane</t>
  </si>
  <si>
    <t>Letev 35</t>
  </si>
  <si>
    <t>Srojkoplast</t>
  </si>
  <si>
    <t>Instalacijski kanal IKP 100x80</t>
  </si>
  <si>
    <t>Instalacijski kanal IKP 40x60</t>
  </si>
  <si>
    <t>Weidmueller</t>
  </si>
  <si>
    <t>Vrstna sponka z varovalko 5x20mm,1A,24VDC:ASK 1/35LD</t>
  </si>
  <si>
    <t>WDU 6</t>
  </si>
  <si>
    <t>WDU 4</t>
  </si>
  <si>
    <t>VRSTNE SPONKE  s priborom</t>
  </si>
  <si>
    <t>Olten</t>
  </si>
  <si>
    <t>1 preklopni kontakt, vijačna priključitev vodnikov, 230VAC, bela (ohišje SE-02-616.011, okvir SE-02-966.0, leča SE-02-901.9, žarnica SE-1012201179, predupor SE-02-904.7)</t>
  </si>
  <si>
    <t xml:space="preserve"> SVETILKA</t>
  </si>
  <si>
    <t>Eaton</t>
  </si>
  <si>
    <r>
      <t>Motorsko zaščitno stikalo PKZ2ZM od 2do 12A kompaktne izvedbe , za moč motorja</t>
    </r>
    <r>
      <rPr>
        <sz val="8"/>
        <color indexed="10"/>
        <rFont val="Times New Roman"/>
        <family val="1"/>
      </rPr>
      <t xml:space="preserve"> 2,2</t>
    </r>
    <r>
      <rPr>
        <sz val="8"/>
        <color indexed="8"/>
        <rFont val="Times New Roman"/>
        <family val="1"/>
      </rPr>
      <t xml:space="preserve"> kW</t>
    </r>
    <r>
      <rPr>
        <sz val="8"/>
        <color indexed="10"/>
        <rFont val="Times New Roman"/>
        <family val="1"/>
      </rPr>
      <t xml:space="preserve"> </t>
    </r>
    <r>
      <rPr>
        <sz val="8"/>
        <rFont val="Times New Roman"/>
        <family val="1"/>
      </rPr>
      <t xml:space="preserve"> , signalizacijo izpada pretokovne zaščite, signalizacijo kratkostične zaščite, signalizacijo TRIP položaja, in napisno tablico</t>
    </r>
  </si>
  <si>
    <t>baterija 24V 3,4 Ah</t>
  </si>
  <si>
    <t>Krmilni transformator - usmernik 230 VAC/ 24VDC,  5A</t>
  </si>
  <si>
    <t>F&amp;G</t>
  </si>
  <si>
    <t>1P,6A "B" 15 Ka</t>
  </si>
  <si>
    <t>INSTALACIJSKI ODKLOPNIK</t>
  </si>
  <si>
    <t xml:space="preserve">Odmično stikalo 25 A, tripolno 1-2,  z zaščitnim modulom, z podaljškom osi, ročko na vratih omare, vrtljivim mehanizmom  in montažo  na ploščo,  </t>
  </si>
  <si>
    <t xml:space="preserve">Skupaj stikalni blok </t>
  </si>
  <si>
    <t>zbiralke  Cu šine 15x3 mm</t>
  </si>
  <si>
    <t>uvodnice  1/47</t>
  </si>
  <si>
    <t>nosilec kabelskih uvodnic</t>
  </si>
  <si>
    <t>predal za dokumnetacijo</t>
  </si>
  <si>
    <t>končno stikalo na vratih s priključnim kompletom</t>
  </si>
  <si>
    <t>kombinacija svetilka 14W+ 1faz.šuko vtičnica z priključnim kompletom</t>
  </si>
  <si>
    <t>stropni ventilator</t>
  </si>
  <si>
    <t>grelec z ventilatorjem 300W</t>
  </si>
  <si>
    <t xml:space="preserve">termostat </t>
  </si>
  <si>
    <t>Razdelilec  dimenzije višine 700x širine 650 in globine 500 narejen z notranjimi in zunanjimi vrati, s ključavnico ,MCC  polja in ima notranja vrata z vgrajenimi stikali in drugo signalno opremo in zunanja vrata s ključavnico. Razdelilec mora biti primeren za zunanjo namestitev IP 65 na terenu in betonskem podstavku cca 1 m od gotovih tal. Na zgornji strani ima razdelilec nameščen nadstrešek ki mora imeti   robove prilagojene za odkap vode. Na notranjih vratih mora biti predalček za namestitev dokumentov. Celoten razdelilec mora biti izdelan iz nerjaveče pločevine AISI 316 s pridobljenim certifikatom in take debeline pločevine da se samodejno ne krivi in je kompakten, zlasti vrata razdelica. Pod razdelilcem morajo biti v betonskem podstavku nameščene elektro stigmafleks cevi 2x fi 100 c m za dovodni kabel, 4 x fi 50 za črpalki in signalne kable. cevi morajo biti položene do ohišja črpališča. Ena gibljiva cev fi 50 pa mora biti položena do vhodnih vrat zaščitne ograje. Poleg  temelja razdelilca je na samostojnem betonskem podstavku nameščen tudi nosilec za anteno.</t>
  </si>
  <si>
    <t>RAZDELILEC Č1</t>
  </si>
  <si>
    <t>3.4.1.</t>
  </si>
  <si>
    <t>proizvajalec</t>
  </si>
  <si>
    <t>skupaj   Eur</t>
  </si>
  <si>
    <t>montaža</t>
  </si>
  <si>
    <t>cena</t>
  </si>
  <si>
    <t>cena na kos</t>
  </si>
  <si>
    <t>ocena investicije in specifikacija materiala z dobavo in  montažo</t>
  </si>
  <si>
    <t>3.4</t>
  </si>
  <si>
    <t xml:space="preserve">PVC rebraste gibljive cevi fi 110  in fi 50 za položitev kablov med  KPMO in MCC  črpališča </t>
  </si>
  <si>
    <t>Dovodni kabel med KPMO in MCC črpališča tip Nyy-J 5 x 6 mm z napisnim trakom GAL ščitniki, ozemljitvenim trakom in nadzemnimi oznakami trase (gradbena dela  in polaganje kabelske kanalizacije za uvleko dovodnega kabla so v gradbenem delu načrta) Izvajalec elektrodel na črpališču se mora dogovoriti s predstavnikom elektrodistributerja za začasni odklop odjemnega mesta v KPMO zaradi zamenjave obstoječega dovodnega el.kabla z novim dovodnim kablom za potrebe črpališča. Upoštevati mora tudi vsa gradbena dela (izkopi in zasutja ) na trasi dovodnega kabla. Po končanem polaganju novega kabla mora nad kabel položiti ozemljitveni trak in označitveni trak in traso vrisati v priloženo situacijo, zaradi izdelave PID načrtov.</t>
  </si>
  <si>
    <r>
      <t>Motorsko zaščitno stikalo PKZ2ZM od 2do 12A kompaktne izvedbe , za moč motorja</t>
    </r>
    <r>
      <rPr>
        <sz val="8"/>
        <color indexed="10"/>
        <rFont val="Times New Roman"/>
        <family val="1"/>
      </rPr>
      <t xml:space="preserve"> 2,2</t>
    </r>
    <r>
      <rPr>
        <sz val="8"/>
        <color indexed="8"/>
        <rFont val="Times New Roman"/>
        <family val="1"/>
      </rPr>
      <t xml:space="preserve"> kW</t>
    </r>
    <r>
      <rPr>
        <sz val="8"/>
        <color indexed="10"/>
        <rFont val="Times New Roman"/>
        <family val="1"/>
      </rPr>
      <t xml:space="preserve"> </t>
    </r>
    <r>
      <rPr>
        <sz val="8"/>
        <rFont val="Times New Roman"/>
        <family val="1"/>
      </rPr>
      <t xml:space="preserve"> , signalizacijo izpada pretokovne zaščite, signalizacijo kratkostične zaščite, signalizacijo TRIP položaja,in napisno tablico</t>
    </r>
  </si>
  <si>
    <t xml:space="preserve">Odmično stikalo 25 A, tripolno 1-2,  z zaščitnim modulom, in montažo  na ploščo,  </t>
  </si>
  <si>
    <t xml:space="preserve">Razdelilec  dimenzije višine 700x širine 650 in globine 500 narejen z notranjimi in zunanjimi vrati, s ključavnico ,MCC  polja pa ima notranja vrata z vgrajenimi stikali in drugo signalno opremo in zunanja vrata s ključavnico. Razdelilec mora biti primeren za zunanjo namestitev IP 65 na terenu in betonskem podstavku cca 1 m od gotovih tal. Na zgornji strani ima razdelilec nameščen nadstrešek ki mora imeti   robove prilagojene za odkap vode. Na notranjih vratih mora biti predalček za namestitev dokumentov. Celoten razdelilec mora biti izdelan iz nerjaveče pločevine AISI 316 s pridobljenim certifikatom in take debeline pločevine da se samodejno ne krivi in je kompakten, zlasti vrata razdelica. Pod razdelilcem morajo biti v betonskem podstavku nameščene elektro stigmafleks cevi 2x fi 100 c m za dovodni kabel, 4 x fi 50 za črpalki in signalne kable. cevi morajo biti položene do ohišja črpališča. Ena gibljiva cev fi 50 pa mora biti položena do vhodnih vrat zaščitne ograje. </t>
  </si>
  <si>
    <t>RAZDELILEC Č2</t>
  </si>
  <si>
    <t>RAZDELILEC Č3</t>
  </si>
  <si>
    <t>Skupaj: OSTALA DELA</t>
  </si>
  <si>
    <t>kompl.</t>
  </si>
  <si>
    <t>Izdelava načrta izvedenih del</t>
  </si>
  <si>
    <t>kompl</t>
  </si>
  <si>
    <t xml:space="preserve">Obračun po dejanskih stroških! </t>
  </si>
  <si>
    <t>Pojektantski nadzor nad gradnjo.</t>
  </si>
  <si>
    <t>6</t>
  </si>
  <si>
    <t xml:space="preserve">Nadzor geomehanika nad zemeljskimi deli.
</t>
  </si>
  <si>
    <t>5</t>
  </si>
  <si>
    <t>Namestitev  varnostnega opozprilnega znaka na vrata ograje z napisom ''Dostpo nepooblaščenim osebam prepovedan''.</t>
  </si>
  <si>
    <t>4</t>
  </si>
  <si>
    <t>Podaljšanje obstoječe vodovodne cevi PEHD DN25 do nove lokacije kontejnerja in prestavitev števca v kontejner.</t>
  </si>
  <si>
    <t>Dobava in polaganje valjanca okrog ograje čistilne naprave. Kvaliteta določena v elektro načrtu.</t>
  </si>
  <si>
    <t>Izvedba asfaltnega sloja (grobi + fini) z rastiranjem, valjanjem in vsemi pomožnimi deli v debelini  6 + 4 cm, vključno s pripravo podlage</t>
  </si>
  <si>
    <t>Cena</t>
  </si>
  <si>
    <t>Cena/enoto</t>
  </si>
  <si>
    <t>Opis</t>
  </si>
  <si>
    <t>Poz.</t>
  </si>
  <si>
    <t>OSTALA DELA</t>
  </si>
  <si>
    <t>Skupaj: ZUNANJA UREDITEV</t>
  </si>
  <si>
    <t>~ travna mešanica.</t>
  </si>
  <si>
    <t>Sejanje trave na pripravljenih površinah z dobavo semena, zagrebanjem semena in rahlim uvaljanjem posejane površine</t>
  </si>
  <si>
    <t>~ dovoz humusa do 10 km daleč.</t>
  </si>
  <si>
    <t>Humuziranje s transportom humusa z gradbiščne deponije in razstiranjem v plasteh do 20 cm.</t>
  </si>
  <si>
    <t>Dobava in položitev pranih pološč  na pripravljeno podlago, vključno potrebna mivka.</t>
  </si>
  <si>
    <t>Dobava ali postavitev palisad (okroglih ali pravokotnih), dolžine od 40 d0 100 cm, vključno potreben beton.</t>
  </si>
  <si>
    <t>Izdelava iztočne glave DN160 iz betona C25/30</t>
  </si>
  <si>
    <t>Nabava, dobava in vgradnja PVC cevi 160, polno oobetoniranih cevi z betonom C16/20.</t>
  </si>
  <si>
    <t>Nabava, dobava in vgradnja betonskega peskolova fi300mm z betonskim pokrovom fi300mm. Globina 1,0m</t>
  </si>
  <si>
    <t>Nabava, dobava in vgradnja linijske kanalete DN200 z LTŽ rešetko</t>
  </si>
  <si>
    <t>100x25x15cm</t>
  </si>
  <si>
    <t>100x20x8cm</t>
  </si>
  <si>
    <t>Dobava in postavitev betonskih robnikov  - raven, postavitev med temelje stebričkov oziroma za rob vrtnih plošč, vključno potreben beton.</t>
  </si>
  <si>
    <t>cca 10 m s pritrditvijo stebričkov na palisade</t>
  </si>
  <si>
    <t>cca 43 m z vbetoniranimi stebrički</t>
  </si>
  <si>
    <t>Dobava in postavitev panelne kovinske ograje višine 2 m brez parapeta in vhodnih dvokrilnih vrat širine 4 m vključno s potrebnim izkopom in obbetoniranjem stebričkov</t>
  </si>
  <si>
    <t>Skupaj: TESARSKA DELA</t>
  </si>
  <si>
    <t>- krovna plošča usedalnika</t>
  </si>
  <si>
    <t>~ opaž ravnih betonskih plošč.</t>
  </si>
  <si>
    <t>opažanje, razopažanje in čiščenje.</t>
  </si>
  <si>
    <t xml:space="preserve">20 cm s podporami  višine 3.00 m; </t>
  </si>
  <si>
    <t xml:space="preserve">Opaž ravnih armirano betonskih plošč debebeline do </t>
  </si>
  <si>
    <t xml:space="preserve"> - okrogli rob plošče usedalnika</t>
  </si>
  <si>
    <t xml:space="preserve"> - okrogli rob temelja plošče okrog usedalnika</t>
  </si>
  <si>
    <t xml:space="preserve"> - rob talne plošče čistilne naprave</t>
  </si>
  <si>
    <t>~ enostranski opaž.</t>
  </si>
  <si>
    <t>Opaž zidov in temeljev, opaženje, razopaženje in čiščenje</t>
  </si>
  <si>
    <t xml:space="preserve"> </t>
  </si>
  <si>
    <t xml:space="preserve">   posamezni postavki del s prenosom materiala do kraja vgraditve</t>
  </si>
  <si>
    <t xml:space="preserve"> - izdelava in postavitev konstrukcije po opisu v</t>
  </si>
  <si>
    <t xml:space="preserve"> - vsa pomožna dela</t>
  </si>
  <si>
    <t xml:space="preserve">   izvede brez pretresov in poškodovanja konstrukcije in opažev samih</t>
  </si>
  <si>
    <t xml:space="preserve"> - opaži morajo biti izdelani tako, da se razopaženje </t>
  </si>
  <si>
    <t xml:space="preserve"> - opaži morajo biti izdelani točno po merah iz načrtov z vsemi potrebnimi podporami z vodoravno in diagonalno povezavo tako, da so stabilni in da zdržijo obtežbe z betonom; površine morajo biti čiste in ravne</t>
  </si>
  <si>
    <t xml:space="preserve"> - priprava vsega potrebnega materiala z vsemi transporti in prenosi</t>
  </si>
  <si>
    <t>OPIS STORITEV ZAJETIH V CENI</t>
  </si>
  <si>
    <t>Dela je potrebno izvajati skladu z veljavnimi tehničnimi predpisi, normativi in upoštevati predpise iz varstva pri delu ter projektno dokumentacijo.</t>
  </si>
  <si>
    <t>SPLOŠNI POGOJI</t>
  </si>
  <si>
    <t>Skupaj: ZIDARSKA DELA</t>
  </si>
  <si>
    <t>ura</t>
  </si>
  <si>
    <t>Ocena:</t>
  </si>
  <si>
    <t>Razna gradbena pomoč pri obrtniških in instalacijskih delih, ki se obračunajo po dejansko porabljenem času in materialu.</t>
  </si>
  <si>
    <t>- dobavitelj CGP Novo mesto</t>
  </si>
  <si>
    <t>- nadometna elektro instalacija po notranjosti objekta, izvede se po elektro načrtu čistilne naprave v sklopu tehnoloških elektro instalacij.</t>
  </si>
  <si>
    <t>- gasilni aparat S6</t>
  </si>
  <si>
    <t>- montaža koluta z nastavki za 25 m gibljive cevi</t>
  </si>
  <si>
    <t>- dobava in montaža vodomera</t>
  </si>
  <si>
    <t>- dobava in montaža umivalnika</t>
  </si>
  <si>
    <t>- dobava in montaža WC školjke – na pripravljeno odtočno cev po navodilih dobavitelja</t>
  </si>
  <si>
    <t xml:space="preserve">- nadometna odtočna cev umivalnika – do spoja v jašku na pripravljen odcep v jašku </t>
  </si>
  <si>
    <t>- nadometna vodovodna instalacija od jaška preko vodomera do umivalnika in WC kotlička</t>
  </si>
  <si>
    <t>- Alu vrata in okna po načrtu, na oknih montirane kovinske rešetke na zunanji strani</t>
  </si>
  <si>
    <t>- žlebova za odvod deževne vode</t>
  </si>
  <si>
    <t xml:space="preserve">- streha obdelana s HI SIKA po katalogu in detajlu odkapa </t>
  </si>
  <si>
    <t>- fasada – spodnji pas 60 cm v kulirplastu po izbiri naročnika, fasada v drobnozrnatem nanosu v izbrani barvi naročnika – stikov med elementi se ne bandažira – kitani stiki</t>
  </si>
  <si>
    <t>- takrilni premaz dna bivalne enote</t>
  </si>
  <si>
    <t>- notranjost objekta; protiprašni premaz in 2x oplesk v beli barvi</t>
  </si>
  <si>
    <t>- debelina sten: 10 cm, debelina talne plošče 12 cm – stiki kitani s TE kitom</t>
  </si>
  <si>
    <t>- tlorisne zunanje dimenzije strehe:    4,04 x 2,54 m</t>
  </si>
  <si>
    <t>- tlorisne zunanje dimenzije objekta:  3,70 x 2,20 m</t>
  </si>
  <si>
    <t>Dobava in postavitev tipskega montažnega betonskega objekta (risba 2.4.11), na pripravljeno podlago (risba 2.4.05 in 2.4.08).</t>
  </si>
  <si>
    <t>Dobava in polaganje PVC DN150 cevi, na peščeno posteljico, iztok iz WCja.</t>
  </si>
  <si>
    <t xml:space="preserve">Dobava in montaža dveh jaškov  iz B.C, enkrat premera 40 cm, enkrat premera 50 cm. Postavitev v podložni beton pod temeljno ploščo objekta. </t>
  </si>
  <si>
    <t>Dobava in polaganje Stigmaflex cevi premera 100 mm za potrebe električnih instalacij, dovoda vode in komprimiranega zraka.</t>
  </si>
  <si>
    <t>Priklop PVC DN200 cevi, na obstoječi jašek meteorne kanalizacije.</t>
  </si>
  <si>
    <t>Dobava in montaža kanalizacijskega revizijskega jaška iz B.C. premera 80 cm, globine 1,2 m z litoželeznim pokrovom premera 600 mm B125 po EN124, z odprtinami za zračenje, na zaklep in s prigrajenim protihrupnim vložkom.</t>
  </si>
  <si>
    <t>Dobava in montaža kanalizacijskega revizijskega jaška iz B.C. premera 60 cm, globine 1 m z litoželeznim pokrvom premera 500 mm, B125 po EN124, na zaklep in s prigrajenim protihrupnim vložkom.</t>
  </si>
  <si>
    <t>Dobava in polaganje PVC DN200 cevi, na peščeno posteljico, iztok iz čistilne naprave.</t>
  </si>
  <si>
    <t>Dobava in montaža kanalizacijskega revizijskega jaška za vzorčenje iz B.C. premera 60 cm, globine 1 m z lahkim pokrovom.</t>
  </si>
  <si>
    <t>kompl,</t>
  </si>
  <si>
    <t>Povezava jaška in usedalnika z A.P. cevjo DN250 dolžine 1 m. Cev položena na peščeno posteljico.</t>
  </si>
  <si>
    <t>globina jaška 0,8 m</t>
  </si>
  <si>
    <t>z litoželeznim pokrovom premera 600 mm, C250 po EN124, z odprtinami za zračenje, na zaklep in s prigrajenim protihrupnim vložkom</t>
  </si>
  <si>
    <t xml:space="preserve">Dobava in montaža armirano poliesterskega jaška premera 800 mm, d = 10 mm, v skladu z SIST EN14802, </t>
  </si>
  <si>
    <t>~ bitumenski varilni trak 4 mm.</t>
  </si>
  <si>
    <t>~ 2 x osnovni hladni bitumenski premaz 0,30 kg/m2 na betonsko površino</t>
  </si>
  <si>
    <t>Kompletna izvedba talne hidroizolacije vključno z vsemi zaključki v naslednji sestavi:</t>
  </si>
  <si>
    <t>~ zaglajena na sveži betona (pod hidroizolacijo)</t>
  </si>
  <si>
    <t>Izdelava cementne prevleke deb. 1 cm v fini cem. malti 1:2.</t>
  </si>
  <si>
    <t xml:space="preserve"> - vse površine morajo biti popolnoma ravne in navpične</t>
  </si>
  <si>
    <t xml:space="preserve"> - vgrajeni materiali za ta dela morajo po kvaliteti ustrezati določilom veljavnih predpisov in SIST</t>
  </si>
  <si>
    <t xml:space="preserve"> - dobava, priprava in vgrajevanje potrebnega materiala po opisu del v posameznih postavkah z vsemi transporti in prenosi.</t>
  </si>
  <si>
    <t>Dela je potrebno izvajati v skladu z veljavnimi tehničnimi predpisi, normativi in upoštevati predpise iz varstva pri delu ter projektno dokumentacijo.</t>
  </si>
  <si>
    <t>ZIDARSKA DELA</t>
  </si>
  <si>
    <t>Skupaj: BETONSKA DELA</t>
  </si>
  <si>
    <t>Zagladitev površin talne plošče in platoja na svežem betonu s posipanjem s cementom in zagladitvijo.</t>
  </si>
  <si>
    <t>obroba in plošča nad usedalnikom</t>
  </si>
  <si>
    <t xml:space="preserve">- beton C30/37; </t>
  </si>
  <si>
    <t>Strojno vgrajevanje betona v armirane konstrukcije preseka 0,10 do 0,30 m3/m2/m; z vsemi pomožnimi deli in prenosi do kraja vgraditve, vključno z vgraditvijo okvirja za jašek v plošči</t>
  </si>
  <si>
    <t xml:space="preserve">talna plošča bazenov čistilne naprave </t>
  </si>
  <si>
    <t>- vodotesen beton</t>
  </si>
  <si>
    <t>- beton C30/37; XA1, PV-I</t>
  </si>
  <si>
    <t>Strojno vgrajevanje betona v armirane konstrukcije preseka 0,10 do 0,30 m3/m2/m; z vsemi pomožnimi deli in prenosi do kraja vgraditve</t>
  </si>
  <si>
    <t>- naklonski beton v usedalniku - umirjevalnem jašku</t>
  </si>
  <si>
    <t>- podstavek pod naknadnim usedalnikom</t>
  </si>
  <si>
    <t>beton C25/30;.</t>
  </si>
  <si>
    <t>Vgrajevanje betona v nearmirane konstrukcije preseka nad 0,30 m3/m2/m;</t>
  </si>
  <si>
    <t>debelina 10 cm, z minimalno armaturo 1 X Q69</t>
  </si>
  <si>
    <t>pod montažno ploščo objekta</t>
  </si>
  <si>
    <t>podložni beton C20/25;.</t>
  </si>
  <si>
    <t>Vgrajevanje betona v nearmirane konstrukcije preseka do 0,10 m3/m2/m;</t>
  </si>
  <si>
    <t>debelina 10 cm</t>
  </si>
  <si>
    <t>pod temelno ploščo za posode čistilne naprave</t>
  </si>
  <si>
    <t>ne glede na težo mreže.</t>
  </si>
  <si>
    <t xml:space="preserve">mreže: Q636 </t>
  </si>
  <si>
    <t>Rezanje, polaganje in vezanje armature iz armaturnih mrež M 500;</t>
  </si>
  <si>
    <t>~ premera nad 12 mm.</t>
  </si>
  <si>
    <t xml:space="preserve">S 500; </t>
  </si>
  <si>
    <t xml:space="preserve">Strojna izdelava in ročna montaža srednje zahtevne armature iz betonskega jekla </t>
  </si>
  <si>
    <t>~ premera do 12 mm.</t>
  </si>
  <si>
    <t>Strojna izdelava in ročna montaža srednje zahtevne armature iz betonskega jekla</t>
  </si>
  <si>
    <t xml:space="preserve"> - prenosi armature do mesta vgraditve</t>
  </si>
  <si>
    <t>- distančnike za armaturo</t>
  </si>
  <si>
    <t xml:space="preserve"> - čiščenje betonskega železa od blata, maščob in rje </t>
  </si>
  <si>
    <t>- omet negladkih površin betona s fino cementno malto</t>
  </si>
  <si>
    <t>- preskus (atest) vodotesnosti betona</t>
  </si>
  <si>
    <t xml:space="preserve"> - naprava betona s prenosom vsega materiala do mesta vgraditve</t>
  </si>
  <si>
    <t xml:space="preserve"> - kvaliteta betona mora ustrezati zahtevam splošnih določil za betonska dela in popisu del</t>
  </si>
  <si>
    <t xml:space="preserve"> - višina prostega pada betona ne sme biti večja od 1m</t>
  </si>
  <si>
    <t xml:space="preserve"> - opaž mora biti popolnoma zalit z betonom, beton mora biti gost brez gnezd</t>
  </si>
  <si>
    <t xml:space="preserve"> - pred pričetkom betonskih del morata biti opaž in armatura popolnoma pripravljna</t>
  </si>
  <si>
    <t xml:space="preserve"> - vsi preboji in odprtine, glej ustrezne projekte</t>
  </si>
  <si>
    <t xml:space="preserve"> - izvedba po opisu v posamezni postavki</t>
  </si>
  <si>
    <t>Dela je potrebno izvajati v skladu z veljavnimi tehničnimi predpisi, normativi in upoštevati predpise iz varstva pri delu ter projektno dokumentacijo</t>
  </si>
  <si>
    <t>Skupaj: ZEMELJSKA DELA</t>
  </si>
  <si>
    <t xml:space="preserve">Strojno rušenje in rezanje asfalta d = 10 cm z nakladanjem materiala na kamion in odvozom na stalno gradbeno deponijo. </t>
  </si>
  <si>
    <t>Zasip drenažnih jarkov in brežine izven predvidene ograje z izkopanim materialom dopeljanim z gradbiščne deponije, do višine terena, s strojnim utrjevanjem do zbitosti 95 % po Proctorju</t>
  </si>
  <si>
    <t>14</t>
  </si>
  <si>
    <t>Zasip gradbenega jarka z gramozom grabulacije 0 - 32 mm, do višine nivelete oziroma 30 cm pod višino nivelete, s strojnim utrjevanjem do zbitosti 95 % po Proctorju</t>
  </si>
  <si>
    <t>13</t>
  </si>
  <si>
    <t xml:space="preserve">odštejemo volumen cevi in jaškov </t>
  </si>
  <si>
    <t>Proktorju z gramozom debeline 0 - 16 mm.</t>
  </si>
  <si>
    <t>temenom cevi in strojnim utrjevanjem do 95 % po</t>
  </si>
  <si>
    <t xml:space="preserve">Zasip gradbenega jarka do višine 30 cm nad </t>
  </si>
  <si>
    <t>12</t>
  </si>
  <si>
    <t>Natančnost izdelave posteljice je ± 1 cm</t>
  </si>
  <si>
    <t>Proktorju, z gramozom debeline 0 - 16 mm</t>
  </si>
  <si>
    <t xml:space="preserve">s planiranjem in strojnim utrjevanjem do 95 % po </t>
  </si>
  <si>
    <t>Izdelava gramozne posteljice debeline 10 - 15 cm</t>
  </si>
  <si>
    <r>
      <t>Izdelava nasutja okrog objektov znotraj predvidene ograje v debelini 25 cm iz zmrzlinsko odpornega gramoznega materiala granulacije 0 - 32</t>
    </r>
    <r>
      <rPr>
        <sz val="10"/>
        <color indexed="12"/>
        <rFont val="Arial CE"/>
        <charset val="238"/>
      </rPr>
      <t xml:space="preserve"> </t>
    </r>
    <r>
      <rPr>
        <sz val="10"/>
        <rFont val="Times New Roman"/>
        <charset val="238"/>
      </rPr>
      <t>mm z dobavo, razstiranjem nabijanjem in planiranjem do točnosti +- 1.0 cm.</t>
    </r>
  </si>
  <si>
    <r>
      <t xml:space="preserve">Zasipanje gradbene jame z gramozom granulacije 0 - 32 mm, z istočasnim utrjevanjem po plasteh debeline 30 cm do zgoščenosti Edin </t>
    </r>
    <r>
      <rPr>
        <sz val="10"/>
        <rFont val="Calibri"/>
        <family val="2"/>
        <charset val="238"/>
      </rPr>
      <t>≥</t>
    </r>
    <r>
      <rPr>
        <sz val="10"/>
        <rFont val="Times New Roman"/>
        <charset val="238"/>
      </rPr>
      <t xml:space="preserve"> 40 MPa. Zasipanje se vrši do končne nivelete ali do 30 cm pod končno niveleto. Zgornjih 60 cm iz zmrzlinsko odpornega gramoza.</t>
    </r>
  </si>
  <si>
    <t xml:space="preserve">Zasipanje za stenami plastičnih posod tipske čistilne naprave s pustim betonom v debelini min. 20 cm ob istočasnem zasipanjem z gramozom 0 - 32 mm </t>
  </si>
  <si>
    <t>- tampon pod montažnim objektom debeline 60 cm</t>
  </si>
  <si>
    <t>- tampon pod temeljno ploščo debeline 30 cm.</t>
  </si>
  <si>
    <t>Izdelava gramoznega nasutja granulacije 8 - 32 mm v debelini 30 oziroma 60 cm z dobavo, razstiranjem nabijanjem in planiranjem do točnosti +- 1.0 cm.</t>
  </si>
  <si>
    <t>geotekstil                                           90 m2</t>
  </si>
  <si>
    <t>gramoz 8 - 32 mm ovit v geotekstil         5 m3</t>
  </si>
  <si>
    <t>PVC DN100 drenažna cev                     60 m</t>
  </si>
  <si>
    <t>Izdelava treh drenažnih vodov pod nivojem planuma izkopa: drenažna cev PVC DN100 in drenažni jarek 30x30 cm z gramozom granulacije 8 - 32 mm ovitim v geotekstil, vključno zaščita iztoka na brežini.</t>
  </si>
  <si>
    <t xml:space="preserve">Planiranje tal po strojnem izkopu z nabijanjem do točnosti +- 3 cm. </t>
  </si>
  <si>
    <t>Izkop jarka za polganje kanalizacije očiščene vode, zaščitnih cevi za zrak, električne kable in vodovod, z nakladanjem na kamion in odvozom na gradbiščno deponijo. Cca. 50 % izkopa poteka na območju izkopa za čistilno napravo.</t>
  </si>
  <si>
    <t xml:space="preserve">Izkop treh jarkov do brežine za izvedbo drenaže, z nakladanjem na kamion in odvozom na gradbiščno deponijo. Jarki v času gradnje služijo za odvod meteorne vode iz gradbene jame.  </t>
  </si>
  <si>
    <t xml:space="preserve">Odstranitev obstoječih, revizijskih jaškov in cevovodov ter odvoz na stalno deponijo, vključno s takso. </t>
  </si>
  <si>
    <t>~ izkop v terenu III. ktg.</t>
  </si>
  <si>
    <t>Široki izkop zemljine z nalaganjem izkopanega materiala na kamion z odvozom na stalno deponijo vključno s takso. Izkop se izvaja okrog obstoječe naprave do potrebne globine. Naklon brežine izkopa 1:1. Brežine izkopa se zaščitijo s plastično folijo. Izkop se izvaja sočasno z rušenjem obstoječe naprave.</t>
  </si>
  <si>
    <t xml:space="preserve"> - demontaža in odvoz strojev, naprav itd.</t>
  </si>
  <si>
    <t xml:space="preserve"> - pregled bočnih strani izkopa vsak dan pred pričetkom del, zlasi po deževnem vremenu</t>
  </si>
  <si>
    <t xml:space="preserve"> - izvedba izkopov po opisu v posameznih postavkah</t>
  </si>
  <si>
    <t xml:space="preserve"> - postavitev profilov</t>
  </si>
  <si>
    <t>Vsa izkopna dela in transporti izkopnih materialov se obračunajo po prostornini zemljine v raščenem stanju. Vsa nasipna dela se obračunajo po prostornini zemljine v vgrajenem stanju.</t>
  </si>
  <si>
    <t>Skupaj: PREDDELA</t>
  </si>
  <si>
    <t>- cca. 45 m3</t>
  </si>
  <si>
    <t>Rušenje obstoječih armirano betonskih bazenov - šest monolitnih bazenov kot celota, s temeljno in pokrivno ploščo, zunanje dimenzije 8,2 x 5,6 x 3 m, debelina sten in zgornje plošče ter dela temeljne plošče je 20 cm, debelina dela temeljne plošče je 30 cm, z nakladanjem na kamion in odvozom na stalno deponijo, vključno s takso. Del večjega bazena lahko ostane</t>
  </si>
  <si>
    <t>11.</t>
  </si>
  <si>
    <t>Rušenje obstoječega zidanega objekta s streho brez plošče, dimenzije 5,6 x 2,8 x (2,3+1,3) m, debelina stene 20 cm, z nakladanjem na kamion in odvozom na stalno deponijo, vključno s takso.</t>
  </si>
  <si>
    <t>10.</t>
  </si>
  <si>
    <t>Odstranitev obstoječe tehnološko strojne in elektro opreme in sicer: pokrove na vstopnih jaških, rešetki in zračni črpalki v sprejemnem bazenu, puhalo, sistem za aeracijo v dveh bazenih, zračni črpalki in pregradni steni v dveh naknadnih usedalnikih, sistem za črpanje in filtracijo blata in elektro komandno omaro.</t>
  </si>
  <si>
    <t>Izpraznitev vsebine obstoječe čistilne naprave, ter odvoz na bližnjo čistilno napravo.</t>
  </si>
  <si>
    <t>Izvedba začasnega kanala do brežine za odtok odpadne vode po brežini, dolžina kanala cca. 10 m.</t>
  </si>
  <si>
    <t>Odklop električnih inštalacij in potrebnih strojnih inštalacij ter preprečitev dotoka iz kanalizacije na čistilno napravo.</t>
  </si>
  <si>
    <t>ocena:</t>
  </si>
  <si>
    <t>Po končanih delih vzpostaviti v prvotno stanje.</t>
  </si>
  <si>
    <t>Priprava gradbišča, odstranitev morebitnih ovir (dreves), priprava delovnega platoja, postavitev gradbiščnega kontejnerja in WCja.</t>
  </si>
  <si>
    <t>Postavitev gradbenih prečnih profilov iz desk na lesenih količkih na potrebni višini.</t>
  </si>
  <si>
    <t>Zakoličba objektov.</t>
  </si>
  <si>
    <t>Ograditev in označitev gradbišča.</t>
  </si>
  <si>
    <t>Izdelava varnostnega načrta gradbišča.</t>
  </si>
  <si>
    <t>EUR</t>
  </si>
  <si>
    <t>SKUPAJ GRADBENA DELA:</t>
  </si>
  <si>
    <t>Nepredvidena dela</t>
  </si>
  <si>
    <t>P O V Z E T E K    S T R O Š K O V</t>
  </si>
  <si>
    <t xml:space="preserve">SKUPAJ TEHNOLOŠKO STROJNA OPREMA IN INSTALACIJE </t>
  </si>
  <si>
    <t>Obračun po dejanskih stroških.</t>
  </si>
  <si>
    <t>Projektantski nadzor nad gradnjo.</t>
  </si>
  <si>
    <t>Montaža specificirane tehnološko strojne opreme in tehnološko strojnih instalacij od pozicije 1 do pozicije 8, vključno z drobnim montažnim materialom, pripravljalna dela, zarisovanje, tlačni preizkus in spuščanje v pogon, zaključna dela in ostali nepredvideni stroški.</t>
  </si>
  <si>
    <t>Cevovod za odsesovanje zraka PE cevi DN125 – 2 m  DN80 - 15 m, vključno s potrebnim spojno tesnilnim, vijačnim in podpornim materialom.</t>
  </si>
  <si>
    <t>EKOLING, tip EkolingAir 200, Qmax = 200 m3/h, U = 400 V, P = 0,125 kW, I = 0,5 A  ali ekvivalent</t>
  </si>
  <si>
    <t>Tipski suhi kemično fizikalni filter za zrak s prigrajenim aksialnim ventilatorjem</t>
  </si>
  <si>
    <t>Ventilator v steni objekta v delu WCja Q = 50 m3/h, vezanim na termostat za ogrevanje dela Wcja v zimskem času s toplim zrakom iz dela s puhali, oziroma ventilator v zunanji steni objekta v delu s puhali  Q = 50 m3/h, vezanim na termostat za prezračevanje dela objekta s puhali.</t>
  </si>
  <si>
    <t>Komplet HIPAF od  poz. 3 do poz. 6</t>
  </si>
  <si>
    <t>Manifold razdelilec zraka</t>
  </si>
  <si>
    <t>Cevovod za komprimiran zrak iz nerjaveče cevi DN50 (50x1,5) l = 4 m, DN 32 (32x1,5) l = 1,5 m, DN 15 (15x1,5) l = 1,5 m, z vsemi pripadajočimi fazonskimi kosi, potrebnim spojno tesnilnim, vijačnim in podpornim materialom, dvema krogličnima ventiloma DN50, vključno spoj s PVC cevjo.</t>
  </si>
  <si>
    <t>Kubiček, 3D19B-50K, Q = 88 Nm3/h,              Δp = 350 mbar, P = 2,2 kW, U = 400 V,          I = 4,8 A ali ekvivalent</t>
  </si>
  <si>
    <t>Rotacijsko puhalo (B1, B2) za pripravo komprimiranega zraka v blok izvedbi – Roothovo puhalo - volumetrično,  opremljeno z manometrom,  varnostnim ventilom, protipovratnim ventilom, kompenzatorjem in protihrupno kabino, z vsem potrebnim spojnotesnilnim, vijačnim in podpornim materialom.</t>
  </si>
  <si>
    <t>ali ekvivalent. Ekvivalent mora ustrezati razpoložljivemu prostoru.</t>
  </si>
  <si>
    <t xml:space="preserve">- potrebne cevne povezave                                         </t>
  </si>
  <si>
    <t xml:space="preserve">- zračna črpalka za prečrpavanje biološkega blata v primarni usedalnik, PVC  DN50 z ročnim in elektromagnetnim ventilom 230 V oba DN15. Qzraka 0.9 l/s               3 kompleti  </t>
  </si>
  <si>
    <t>- aeracijski sistem iz treh ločenih delov z ročnimi ventili na dovodu zraka. Qzraka max.88 m3/h, 40 aeracijskih elementov.</t>
  </si>
  <si>
    <t xml:space="preserve">- plastični nosilci biomase, 16,9 m3, površine 310 m2/m3                                         </t>
  </si>
  <si>
    <t xml:space="preserve">Tipski biološki reaktor z integriranim naknadnim usedalnikom iz armiranega poliestra HiPAF, z deklarirano kapaciteto 312 PE, biološki bazen volumna 20,9 m3, naknadni usedalnik volumna 11,5 m3 in površine 9,6 m2, s pregradnimi potopnimi stenami in štirimi vstopnimi pokrovi ter sledečo tehnološko strojno opremo: </t>
  </si>
  <si>
    <t xml:space="preserve">- zračna črpalka za prečrpavanje vode iz primarnega usedalnika v biološki reaktor v času ko ni dotoka na napravo, PVC  DN50 z ročnim in elektromagnetnim ventilom 230 V oba DN15.   Qzraka 0,9 l/s </t>
  </si>
  <si>
    <t xml:space="preserve">Tipski primarni usedalnik iz armiranega poliestra HiPAF volumna 33 m3, površine 16,5 m2, s pregradnimi potopnimi stenami in tremi vstopnimi pokrovi ter sledečo tehnološko strojno opremo:                                                                                          </t>
  </si>
  <si>
    <t>Oprema usedalnika - umirjevalnega jaška:            - konstrukcija usedalnika iz nerjavečega materiala AISI 316 po risbi, pritrjena na steno posode                                                                              - rešetka pred iztokom iz nerjavečega materiala AISI 316, izdelana po risbi, pritrjena na steno posode.</t>
  </si>
  <si>
    <t>Posoda usedalnika - umirjevalnega jaška iz armiranega poliestra, premera 1400 mm, višine 320 cm, z ravnim dnom, pritrjena na temeljno ploščo s tremi vijaki M10, vključno PVC DN200 cev dolžine 1 m na dotoku, PVC DN125 cev dolžine 1 m na iztoku ter lahkim kovinskim pokrovom dimenzije 1000 x 600 mm, okvir se vgradi ob betoniranju plošče.</t>
  </si>
  <si>
    <t>cena na enoto</t>
  </si>
  <si>
    <t>količina</t>
  </si>
  <si>
    <t>opis</t>
  </si>
  <si>
    <t>poz.</t>
  </si>
  <si>
    <t xml:space="preserve">5.3.10      SPECIFIKACIJA TEHNOLOŠKO STROJNE OPREME IN INSTALACIJ </t>
  </si>
  <si>
    <t>Vsi izkopi in potrebni gradbeni posegi niso predmet tega projekta.</t>
  </si>
  <si>
    <t>Opomba:</t>
  </si>
  <si>
    <t>SKUPAJ:</t>
  </si>
  <si>
    <t>STROŠKI PROJEKTANTSKEGA NADZORA (ELEKTRO)</t>
  </si>
  <si>
    <t>IV/6</t>
  </si>
  <si>
    <t>ŠOLANJE UPORABNIKA</t>
  </si>
  <si>
    <t>IV/5</t>
  </si>
  <si>
    <t>NAVODILA ZA OBRATOVANJE IN VZDRŽEVANJE</t>
  </si>
  <si>
    <t>IV/4</t>
  </si>
  <si>
    <t>PROJEKTNA DOKUMENTACIJA ELEKTRO - PID</t>
  </si>
  <si>
    <t>IV/3</t>
  </si>
  <si>
    <t>PRIPRAVA DOKUMENTACIJE ZA PREDAJO (CERTIFIKATI, MERITVE, A-TESTI, ...)</t>
  </si>
  <si>
    <t>IV/2</t>
  </si>
  <si>
    <t>IZDELAVA ELEKTRO MERITEV TER IZDAJA MERILNIH PROTOKOLOV</t>
  </si>
  <si>
    <t>IV/1</t>
  </si>
  <si>
    <t>CENA</t>
  </si>
  <si>
    <t>PREDAJNA DOKUMENTACIJA</t>
  </si>
  <si>
    <t>IV</t>
  </si>
  <si>
    <t>TESTIRANJE IN SPUŠČANJE V POGON
PROGRAMERJA, NASTAVITVE PARAMETROV, ŠOLANJE UPORABNIKA</t>
  </si>
  <si>
    <t>III/3</t>
  </si>
  <si>
    <t>NADGRADNJA NADZORNEGA CENTRA Z NOVIMI ELEMENTI</t>
  </si>
  <si>
    <t>III/2</t>
  </si>
  <si>
    <t>IZDELAVA APLIKATIVNEGA PROGRAMA ZA KRMILNIK ZA PREDMETNO ČISTILNO NAPRAVO</t>
  </si>
  <si>
    <t>III/1</t>
  </si>
  <si>
    <t>PROGRAMIRANJE</t>
  </si>
  <si>
    <t>III</t>
  </si>
  <si>
    <t>TESTIRANJE IN SPUŠČANJE V POGON
SODELOVANJE ELEKTRO INSTALATERJA
(SODELOVANJE S PROGRAMERJEM)</t>
  </si>
  <si>
    <t>II/4</t>
  </si>
  <si>
    <t>KABLI, INSTALACIJSKI MATERIAL (DOBAVA IN MONTAŽA)</t>
  </si>
  <si>
    <t>II</t>
  </si>
  <si>
    <t>ELEKTRO OMARE (DOBAVA IN MONTAŽA)</t>
  </si>
  <si>
    <t>I</t>
  </si>
  <si>
    <t>4.2 REKAPITULACIJA</t>
  </si>
  <si>
    <t>KANAL, VIJAKI, ŽICA, TULCI, ...</t>
  </si>
  <si>
    <t>DROBNI POVEZOVALNI MATERIAL</t>
  </si>
  <si>
    <t>POSTAVITEV NA MESTO
LOKACIJA - PODOLNICA</t>
  </si>
  <si>
    <t>ŽICE V ELEKTRO OMARI MORAJO BITI OZNAČENE</t>
  </si>
  <si>
    <t>OZNAČITVE</t>
  </si>
  <si>
    <t>Weidmüller Interface GmbH &amp; Co. KG</t>
  </si>
  <si>
    <t>WSI4 10-36V AC/DC 5x20mm</t>
  </si>
  <si>
    <t>SPONKA Z VAROVALKO</t>
  </si>
  <si>
    <t>WSI 4 140-250V AC/DC</t>
  </si>
  <si>
    <t>SPONKA</t>
  </si>
  <si>
    <t>WPE 4</t>
  </si>
  <si>
    <t>2</t>
  </si>
  <si>
    <t>WPE 16</t>
  </si>
  <si>
    <t>WDU 4 BL</t>
  </si>
  <si>
    <t>WDU 16 BL</t>
  </si>
  <si>
    <t>WDU 16</t>
  </si>
  <si>
    <t>Schrack</t>
  </si>
  <si>
    <t>XT484T30 YRT78626</t>
  </si>
  <si>
    <t>RELE+PODNOŽJE</t>
  </si>
  <si>
    <t>Schneider Electric GmbH</t>
  </si>
  <si>
    <t>XBK H81000033E 24V DC</t>
  </si>
  <si>
    <t>ŠTEVEC DELOVNIH UR</t>
  </si>
  <si>
    <t>1</t>
  </si>
  <si>
    <t>Smart-UPS 1000VA LCD 230V\n+Dry Contact I/O SmartSlot Card</t>
  </si>
  <si>
    <t>UPS</t>
  </si>
  <si>
    <t>Omron</t>
  </si>
  <si>
    <t>PANEL NS5-SQ11-V2</t>
  </si>
  <si>
    <t>PANEL</t>
  </si>
  <si>
    <t>CJ2M-CPU33</t>
  </si>
  <si>
    <t>CPU</t>
  </si>
  <si>
    <t>CJ1W-PA205R</t>
  </si>
  <si>
    <t>NAPAJALNIK</t>
  </si>
  <si>
    <t>CJ1W-OC211</t>
  </si>
  <si>
    <t>KARTICA DIGITALNIH IZHODOV</t>
  </si>
  <si>
    <t>CJ1W-ID211</t>
  </si>
  <si>
    <t>KARTICA DIGITALNIH VHODOV</t>
  </si>
  <si>
    <t>CJ1W-AD081-V1</t>
  </si>
  <si>
    <t>KARTICA ANALOGNIH VHODOV</t>
  </si>
  <si>
    <t>MEAN WELL</t>
  </si>
  <si>
    <t>230V/24V DC 5A SDR-120-24-5A</t>
  </si>
  <si>
    <t>USMERNIK</t>
  </si>
  <si>
    <t>Iskra</t>
  </si>
  <si>
    <t>V-meter FQ0207 0-500V</t>
  </si>
  <si>
    <t>VOLT METER</t>
  </si>
  <si>
    <t>A-meter BQ0407 4..20mA 0-10A r=1,5 ZA NA VRATA</t>
  </si>
  <si>
    <t>AMPER METER</t>
  </si>
  <si>
    <t>Gewiss</t>
  </si>
  <si>
    <t>VTIKAČ 63A/5P GW61453</t>
  </si>
  <si>
    <t>VTIKAČ</t>
  </si>
  <si>
    <t>VTIČNICA 24V AC GW62538</t>
  </si>
  <si>
    <t>VTIČNICA 24V AC</t>
  </si>
  <si>
    <t>Eaton Industries GmbH</t>
  </si>
  <si>
    <t>DILM12-10(230V50/60HZ) DILM32-XSPV240 DILA-XHI22</t>
  </si>
  <si>
    <t>KONTAKTOR</t>
  </si>
  <si>
    <t>Allen Bradley</t>
  </si>
  <si>
    <t>230V INPUT / IP20 / 200W AB POWER FLEX 
525 25B-A2P5N114 + POT. M22-R4K7 EATON</t>
  </si>
  <si>
    <t>FREKVENČNI PRETVORNIK</t>
  </si>
  <si>
    <t>Z-SD230</t>
  </si>
  <si>
    <t>VTIČNICA ZA NA LETEV</t>
  </si>
  <si>
    <t>T0-3-8212/E 1-0-2/3P</t>
  </si>
  <si>
    <t>STIKALO</t>
  </si>
  <si>
    <t>T0-3-8007/E</t>
  </si>
  <si>
    <t>V-METER PREKLOPKA</t>
  </si>
  <si>
    <t>STN0,5(400/24) 400V-24V-500VA</t>
  </si>
  <si>
    <t>LOČILNI TRANSFORMATOR</t>
  </si>
  <si>
    <t>STN0,5(400/230) 400V-230V-500VA</t>
  </si>
  <si>
    <t>SPBT12-280/3 ASAUXSC-SPM 1xNO,1xNC</t>
  </si>
  <si>
    <t>PRENAPETOSTNI ODVODNIK</t>
  </si>
  <si>
    <t>PKZM0-2.5-T 2,1A</t>
  </si>
  <si>
    <t>MOTORSKO ZAŠČITNO STIKALO</t>
  </si>
  <si>
    <t>PKZM0-1 0,6-1A</t>
  </si>
  <si>
    <t>PKZM0-1.6-T 1,25A</t>
  </si>
  <si>
    <t>ZAŠČITNO STIKALO TRANSFORMATOR</t>
  </si>
  <si>
    <t>PKE12/XTU-12 NHI21-PKZ0 AGM2-10-PKZ0  PKE-XH</t>
  </si>
  <si>
    <t>N1-63 63A/3P</t>
  </si>
  <si>
    <t>GLAVNO STIKALO</t>
  </si>
  <si>
    <t>M22-L-Y M22-A M22-LED230-W M22S-ST-X</t>
  </si>
  <si>
    <t>SVETILKA RUMENA 230V</t>
  </si>
  <si>
    <t>M22-DL-W M22-A M22-K01 M22-LED230-W
M22S-ST-X</t>
  </si>
  <si>
    <t>TIPKA SVETLEČA BELA 1 xNC</t>
  </si>
  <si>
    <t>M22-DL-G M22-A M22-K10 M22-LED230-G
M22S-ST-X</t>
  </si>
  <si>
    <t>TIPKA SVETLEČA ZELENA 1xNO</t>
  </si>
  <si>
    <t>EMR5-A400-1 300-500V AC</t>
  </si>
  <si>
    <t>KONTROLNIK NAPETOSTI</t>
  </si>
  <si>
    <t>DILA-31 230V 50Hz</t>
  </si>
  <si>
    <t>KRMILNI RELE 230V AC</t>
  </si>
  <si>
    <t>Telemecanique</t>
  </si>
  <si>
    <t>iCT 25A/2P/230V</t>
  </si>
  <si>
    <t>INSTALACIJSKI KONTAKTOR 2P</t>
  </si>
  <si>
    <t>RCD 25A/0,03/4P</t>
  </si>
  <si>
    <t>STIKALO NA DIFERENČNI TOK</t>
  </si>
  <si>
    <t>3</t>
  </si>
  <si>
    <t>C6A/1P PL7-C6/1</t>
  </si>
  <si>
    <t>INSTALACIJSKI ODKLOPNIK 1P</t>
  </si>
  <si>
    <t>C4A/1P PL7-C4/1</t>
  </si>
  <si>
    <t>C2A/1P PL7-C2/1</t>
  </si>
  <si>
    <t>C16A/1P PL7-C16/1</t>
  </si>
  <si>
    <t>C10A/1P PL7-C10/1</t>
  </si>
  <si>
    <t>Circutor</t>
  </si>
  <si>
    <t>TC5-420-10 10-4..20mA M72113</t>
  </si>
  <si>
    <t>TOKOVNIK</t>
  </si>
  <si>
    <t>CINTERION</t>
  </si>
  <si>
    <t>GPRS gemalto EHS6T LAN</t>
  </si>
  <si>
    <t>GPRS MODEM</t>
  </si>
  <si>
    <t>Advantech</t>
  </si>
  <si>
    <t>SWITCH 5 PORTNI 10-100Mbps EKI-2525 AE</t>
  </si>
  <si>
    <t>SWITCH 5 PORTNI</t>
  </si>
  <si>
    <t>ABB</t>
  </si>
  <si>
    <t>OT63F3C 1-0-2</t>
  </si>
  <si>
    <t>STIKAL0 MREŽA 0 AGREGAT 3P</t>
  </si>
  <si>
    <t>3243200</t>
  </si>
  <si>
    <t>IZSTOPNA REŠETKA ZA SK 3243, 3244, 3245</t>
  </si>
  <si>
    <t>3243100
-2M5</t>
  </si>
  <si>
    <t>Rittal</t>
  </si>
  <si>
    <t>SK 'VENTILATOR S FILTROM550/600m3/h 230V</t>
  </si>
  <si>
    <t>3110000
-2T6</t>
  </si>
  <si>
    <t>SK TERMOSTAT</t>
  </si>
  <si>
    <t>2500460</t>
  </si>
  <si>
    <t>SZ VRATNO STIKALO ENEC, 600mm</t>
  </si>
  <si>
    <t>2500400</t>
  </si>
  <si>
    <t>SZ PRIKLJUCNI KABEL, ORANŽNI 3000mm</t>
  </si>
  <si>
    <t>2500210
-2H8.1</t>
  </si>
  <si>
    <t>SZ SVETILKA LED 900L, VTIČNICA</t>
  </si>
  <si>
    <t>9682336</t>
  </si>
  <si>
    <t>SV VX SLEPA PLOŠCA RAL 7035 600 MM SPODAJ
600x100mm</t>
  </si>
  <si>
    <t>9682316</t>
  </si>
  <si>
    <t>SV VX SLEPA PLOŠCA RAL 7035 600 MM ZGORAJ
600x100mm</t>
  </si>
  <si>
    <t>9682168</t>
  </si>
  <si>
    <t>SV VX DELNA VRATA 600 MM RAL 7035
600x800mm</t>
  </si>
  <si>
    <t>9682162</t>
  </si>
  <si>
    <t>SV VX DELNA VRATA 600 MM RAL 7035
600x200mm</t>
  </si>
  <si>
    <t>8618800</t>
  </si>
  <si>
    <t>VX KABELSKI UVOD SREDINSKI 600MM</t>
  </si>
  <si>
    <t>8620041</t>
  </si>
  <si>
    <t>VX PODSTAVEK STRANSKA ZAPIRALNA PLOŠČA 200X400 MM</t>
  </si>
  <si>
    <t>8620022</t>
  </si>
  <si>
    <t>VX PODSTAVEK KOTNI ELEMENT S PLOŠČO SPREDAJ/ZADAJ</t>
  </si>
  <si>
    <t>8617500</t>
  </si>
  <si>
    <t>VX POVEZOVALNI KOTNIK, NOTRANJI 6 KOM</t>
  </si>
  <si>
    <t>8600845</t>
  </si>
  <si>
    <t>TS POKROV SPOJA OMAR RAL 7035 400MM</t>
  </si>
  <si>
    <t>8604052</t>
  </si>
  <si>
    <t>VX OMARA Z POC.MONT.PL. RAL 7035 BREZ VRAT 2000X600X400 MM</t>
  </si>
  <si>
    <t>ELEKTRO OMARA Z RAZLIČNIMI
VRATI</t>
  </si>
  <si>
    <t>4116000</t>
  </si>
  <si>
    <t>TS KOVINSKI PREDAL ZA NACRTE</t>
  </si>
  <si>
    <t>3105380
-2E6</t>
  </si>
  <si>
    <t>SK RTT GRELEC 250 W Z VENTILATORJEM 230V</t>
  </si>
  <si>
    <t>3110000
-2T4</t>
  </si>
  <si>
    <t>2500210
-2H8</t>
  </si>
  <si>
    <t>VX KABELSKI UVOD SREDINJSKI 600MM</t>
  </si>
  <si>
    <t>8104245</t>
  </si>
  <si>
    <t>VX STRANICA OHIŠJA, 2000X400 MM</t>
  </si>
  <si>
    <t>8604000</t>
  </si>
  <si>
    <t>VX SISTEMSKO OHIŠJE 600X2000X400 MM</t>
  </si>
  <si>
    <t>ELEKTRO OMARA Z ENOJNIMI
VRATI</t>
  </si>
  <si>
    <t>OPOMBA</t>
  </si>
  <si>
    <t>CENA
SKUPAJ</t>
  </si>
  <si>
    <t>CENA
KOS</t>
  </si>
  <si>
    <t>KOLIČINA</t>
  </si>
  <si>
    <t>REFERENCA</t>
  </si>
  <si>
    <t>PROIZVAJALEC</t>
  </si>
  <si>
    <t>TIP</t>
  </si>
  <si>
    <t>ELEMENT</t>
  </si>
  <si>
    <t>POZ</t>
  </si>
  <si>
    <r>
      <t>ELEKTRO OMARA</t>
    </r>
    <r>
      <rPr>
        <b/>
        <sz val="10"/>
        <color theme="1"/>
        <rFont val="Arial"/>
        <family val="2"/>
        <charset val="238"/>
      </rPr>
      <t xml:space="preserve"> /DOBAVA IN MONTAŽA ELEMENTOV, PREVEZAVE, POVEZAVE/</t>
    </r>
  </si>
  <si>
    <t>I/1</t>
  </si>
  <si>
    <t>DROBNI MONTAŽNI MATERIAL</t>
  </si>
  <si>
    <t>-18W1</t>
  </si>
  <si>
    <t>KABELTECH</t>
  </si>
  <si>
    <t>YSLY-JZ 4x1,5mm2</t>
  </si>
  <si>
    <t>VENTILATOR - FILTER</t>
  </si>
  <si>
    <t>-17W3</t>
  </si>
  <si>
    <t>YSLY-JZ 3x0,75mm2</t>
  </si>
  <si>
    <t>KONČNO STIKALO VSTOP V ELEKTRO PROSTOR</t>
  </si>
  <si>
    <t>-17W1</t>
  </si>
  <si>
    <t>TLAČNO STIKALO PUHALA DELUJEJO</t>
  </si>
  <si>
    <t>-16W7</t>
  </si>
  <si>
    <t>ČISTILNA NAPRAVA SKIMER (POSNEMOVALEC)</t>
  </si>
  <si>
    <t>-16W5</t>
  </si>
  <si>
    <t>-16W3</t>
  </si>
  <si>
    <t>ČISTILNA NAPRAVA POVRATEK BLATA 1</t>
  </si>
  <si>
    <t>-16W1</t>
  </si>
  <si>
    <t>ČISTILNA NAPRAVA FORWARD FEED</t>
  </si>
  <si>
    <t>-13W1</t>
  </si>
  <si>
    <t>FLEX-JZ 4x1.5mm2</t>
  </si>
  <si>
    <t>PUHALO 2</t>
  </si>
  <si>
    <t>-10W1</t>
  </si>
  <si>
    <t>PUHALO 1</t>
  </si>
  <si>
    <t>-7W5</t>
  </si>
  <si>
    <t>NYM-J 3x1.5mm2</t>
  </si>
  <si>
    <t>RAZSVETLJAVA SANITARIJE</t>
  </si>
  <si>
    <t>-7W4</t>
  </si>
  <si>
    <t>STIKALO NO NAVADNO</t>
  </si>
  <si>
    <t>-7W3</t>
  </si>
  <si>
    <t>RAZSVETLJAVA ZUNAJ SENZORSKA
2 KOS</t>
  </si>
  <si>
    <t>-7W2</t>
  </si>
  <si>
    <t>RAZSVETLJAVA ELEKTRO PROSTORA</t>
  </si>
  <si>
    <t>-7W1.1</t>
  </si>
  <si>
    <t>-7W1</t>
  </si>
  <si>
    <t>DOVOD ZA RAZSVETLJAVO</t>
  </si>
  <si>
    <t>-6W4</t>
  </si>
  <si>
    <t>VENTILATOR PREZRAČEVANJA</t>
  </si>
  <si>
    <t>-6W3.1</t>
  </si>
  <si>
    <t>TERMOSTAT PREZRAČEVANJA</t>
  </si>
  <si>
    <t>-6W3</t>
  </si>
  <si>
    <t>-6W2</t>
  </si>
  <si>
    <t>-6W1.1</t>
  </si>
  <si>
    <t>-6W1</t>
  </si>
  <si>
    <t>DOVOD ZA VENTILACIJO</t>
  </si>
  <si>
    <t>-5W5</t>
  </si>
  <si>
    <t>VTIČNICA SERVISNA
1 x SANITARIJE</t>
  </si>
  <si>
    <t>-5W4</t>
  </si>
  <si>
    <t>NYM-J 3x2.5mm2</t>
  </si>
  <si>
    <t>VTIČNICA SERVISNA
1 x ELEKTRO PROSTOR
1 x SANITARIJE</t>
  </si>
  <si>
    <t xml:space="preserve"> -</t>
  </si>
  <si>
    <t>-5W2</t>
  </si>
  <si>
    <t>REZERVA</t>
  </si>
  <si>
    <t>-4W1</t>
  </si>
  <si>
    <t>YSLY-JZ 3x2,5mm2</t>
  </si>
  <si>
    <t>-1W0</t>
  </si>
  <si>
    <t>NYY-J 5x10mm2</t>
  </si>
  <si>
    <t>DOVOD</t>
  </si>
  <si>
    <t>CENA
NA m</t>
  </si>
  <si>
    <t>KOLIČINA
(DOLŽINA)</t>
  </si>
  <si>
    <t>PRIKLOPI  /OBOJESTRANSKI, OZNAČITEV KABLOV/</t>
  </si>
  <si>
    <t>II/2</t>
  </si>
  <si>
    <t>KABLI  /DOBAVA, MONTAŽA, POLAGANJE/</t>
  </si>
  <si>
    <t>II/1</t>
  </si>
  <si>
    <t>DROBNI MONTAŽNI MATERIAL ..</t>
  </si>
  <si>
    <t>IP54 S SENZORJEM
REFLEKTOR</t>
  </si>
  <si>
    <t>SVETILKA S SENZORJEM ZUNAJ</t>
  </si>
  <si>
    <t>NO - STROPNA</t>
  </si>
  <si>
    <t>SVETILKA NOTRANJA</t>
  </si>
  <si>
    <t>HLAJENJE / OGREVANJE</t>
  </si>
  <si>
    <t>TERMOSTATI</t>
  </si>
  <si>
    <t>ŠUKO/230V AC/16A</t>
  </si>
  <si>
    <t>VTIČNICE</t>
  </si>
  <si>
    <t>NAVADNO</t>
  </si>
  <si>
    <t>STIKALO NO</t>
  </si>
  <si>
    <t>RAZNIH DIMENZIJ</t>
  </si>
  <si>
    <t>NO KANALI NIK</t>
  </si>
  <si>
    <t>DWP 110mm</t>
  </si>
  <si>
    <t>CEV ZA V ZEMLJO
2 x DOLŽINA ZA REZERVO!</t>
  </si>
  <si>
    <t>ZAŠČITNE CEVI ZA KABLE</t>
  </si>
  <si>
    <t>H07V-K 16mm2</t>
  </si>
  <si>
    <t>ŽICA RUMENO ZELENA</t>
  </si>
  <si>
    <t>H07V-K 6mm2</t>
  </si>
  <si>
    <t>OPOZORILNI TRAK</t>
  </si>
  <si>
    <t>OSTALI INSTALACIJSKI MATERIAL</t>
  </si>
  <si>
    <t>KON01</t>
  </si>
  <si>
    <t>Dobava in montaža sponke KON01 iz nerjavečega jekla za izvedbo vijačnih merilnih  spojev med ploščatimi strelovodnimi vodniki ter kovinskimi konstrukcijami</t>
  </si>
  <si>
    <t>Dobava in montaža sponke KON01 iz nerjavečega jekla za izvedbo spojev med ploščatim strelovodnim vodniki</t>
  </si>
  <si>
    <t>RH1 30x3,5mm</t>
  </si>
  <si>
    <t>Dobava in montaža ploščatega vodnika RH1 30x3,5 mm iz nerjavečega jekla 30x3,5 mm za izvedbo ozemljitvene instalacije</t>
  </si>
  <si>
    <t>OZEMLJITVENI SISTEM STRELOVODNE INSTALACIJE IN IZENAČITVE POTENCIALOV</t>
  </si>
  <si>
    <t>Dobava in montaža strelovodnega vodnika RH3*H2 Rf fi 8mm na tipske strelovodne nosilne elemente. Proizvajalec HERMI</t>
  </si>
  <si>
    <t>MŠ</t>
  </si>
  <si>
    <t>Dobava in montaža oznak merilnih mest MŠ.</t>
  </si>
  <si>
    <t>KON07</t>
  </si>
  <si>
    <t>Dobava in montaža sponke KON07 iz nerjavečega jekla za povezovanje okroglega strelovodnega vodnika na lovilne palice.</t>
  </si>
  <si>
    <t>KON05</t>
  </si>
  <si>
    <t>Dobava in montaža kontaktne sponke KON05 iz nerjavečega jekla za izvedbo kontaktnih spojev med strelovodnim vodnikom AH1 Al fi 8mm in pločevinastimi deli.</t>
  </si>
  <si>
    <t>KON04 A</t>
  </si>
  <si>
    <t>Dobava in montaža sponke KON04 A iz nerjavečega jekla za medsebojno spajanje okroglih strelovodnih vodnikov.</t>
  </si>
  <si>
    <t>KON02</t>
  </si>
  <si>
    <t xml:space="preserve">Dobava in montaža merilne sponke KON02  za izdelavo merilnega spoja med strelovodnim vodnikom AH1 in ozemljilnim trakom. </t>
  </si>
  <si>
    <t>KONTAKTNI MATERIAL IN STRELOVODNI VODNIKI</t>
  </si>
  <si>
    <t>KON10A</t>
  </si>
  <si>
    <t>Dobava in montaža cevnih objemk KON 10 A,  za pritrjevanje ploščatega strelovodnega vodnika RH1 Rf 30 x 3,5 mm na odtočne cevi. Proizvajalec HERMI</t>
  </si>
  <si>
    <t>SON16</t>
  </si>
  <si>
    <t>Dobava in montaža zidnega nosilnega elementa SON16 iz nerjavečega jekla za pritrjevanje strelovodnega vodnika AH1 Al fi 8mm na na fasadno pločevino. Proizvajalec HERMI</t>
  </si>
  <si>
    <t>ODVODNI SISTEM STRELOVODNE INSTALACIJE</t>
  </si>
  <si>
    <t>SPN02+ …</t>
  </si>
  <si>
    <t>Dobava in montaža sponke SPN02 + ploščica ZON03 DIREKT za protrditev okroglega vodnika RH3*H2 fi8mm na panelno ograjo.</t>
  </si>
  <si>
    <t>LOVILNI SISTEM STRELOVODNE INSTALACIJE</t>
  </si>
  <si>
    <t>INSTALACIJSKI MATERIAL  /DOBAVA, MONTAŽA, POLAGANJE, PRIKLOPI/</t>
  </si>
  <si>
    <t>II/3</t>
  </si>
  <si>
    <t>-25A0</t>
  </si>
  <si>
    <t>AI1:2008</t>
  </si>
  <si>
    <t>AI1:2007</t>
  </si>
  <si>
    <t>AI1:2006</t>
  </si>
  <si>
    <t>13P3</t>
  </si>
  <si>
    <t>PUHALO 2 TOK</t>
  </si>
  <si>
    <t>AI1:2005</t>
  </si>
  <si>
    <t>10P3</t>
  </si>
  <si>
    <t>PUHALO 1 TOK</t>
  </si>
  <si>
    <t>AI1:2004</t>
  </si>
  <si>
    <t>AI1:2003</t>
  </si>
  <si>
    <t>AI1:2002</t>
  </si>
  <si>
    <t>AI1:2001</t>
  </si>
  <si>
    <t>KARTICA</t>
  </si>
  <si>
    <t>OPIS IO TOČKE</t>
  </si>
  <si>
    <t>ADRESSA</t>
  </si>
  <si>
    <t>CJ1W-AD081</t>
  </si>
  <si>
    <t>ANALOGNI VHOD</t>
  </si>
  <si>
    <t>-24A0</t>
  </si>
  <si>
    <t>20H3</t>
  </si>
  <si>
    <t>VENTILACIAJ NAPAKA</t>
  </si>
  <si>
    <t>O2.15</t>
  </si>
  <si>
    <t>19S4.1</t>
  </si>
  <si>
    <t>VENTILACIJA DELOVANJE</t>
  </si>
  <si>
    <t>O2.14</t>
  </si>
  <si>
    <t>19S4</t>
  </si>
  <si>
    <t>VENTILACIJA MIROVANJE</t>
  </si>
  <si>
    <t>O2.13</t>
  </si>
  <si>
    <t>19K7</t>
  </si>
  <si>
    <t>VENTILACIJA VKLOP</t>
  </si>
  <si>
    <t>O2.12</t>
  </si>
  <si>
    <t>16K8</t>
  </si>
  <si>
    <t>AERACIJA VENTIL 4</t>
  </si>
  <si>
    <t>O2.11</t>
  </si>
  <si>
    <t>16K6</t>
  </si>
  <si>
    <t>AERACIJA VENTIL 3</t>
  </si>
  <si>
    <t>O2.10</t>
  </si>
  <si>
    <t>16K4</t>
  </si>
  <si>
    <t>AERACIJA VENTIL 2</t>
  </si>
  <si>
    <t>O2.9</t>
  </si>
  <si>
    <t>16K2</t>
  </si>
  <si>
    <t>AERACIJA VENTIL 1</t>
  </si>
  <si>
    <t>O2.8</t>
  </si>
  <si>
    <t>15H3</t>
  </si>
  <si>
    <t>PUHALO 2 SVETILKA NAPAKA</t>
  </si>
  <si>
    <t>O2.7</t>
  </si>
  <si>
    <t>14S4.1</t>
  </si>
  <si>
    <t>PUHALO 2 SVETILKA DELOVANJE</t>
  </si>
  <si>
    <t>O2.6</t>
  </si>
  <si>
    <t>14S4</t>
  </si>
  <si>
    <t>PUHALO 2 SVETILKA MIROVANJE</t>
  </si>
  <si>
    <t>O2.5</t>
  </si>
  <si>
    <t>14K8</t>
  </si>
  <si>
    <t>PUHALO 2 VKLOP</t>
  </si>
  <si>
    <t>O2.4</t>
  </si>
  <si>
    <t>12H3</t>
  </si>
  <si>
    <t>PUHALO 1 SVETILKA NAPAKA</t>
  </si>
  <si>
    <t>O2.3</t>
  </si>
  <si>
    <t>11S4.1</t>
  </si>
  <si>
    <t>PUHALO 1 SVETILKA DELOVANJE</t>
  </si>
  <si>
    <t>O2.2</t>
  </si>
  <si>
    <t>11S4</t>
  </si>
  <si>
    <t>PUHALO 1 SVETILKA MIROVANJE</t>
  </si>
  <si>
    <t>O2.1</t>
  </si>
  <si>
    <t>11K8</t>
  </si>
  <si>
    <t>PUHALO 1 VKLOP</t>
  </si>
  <si>
    <t>O2.0</t>
  </si>
  <si>
    <t>DIGITALNI IZHOD</t>
  </si>
  <si>
    <t>-23A5</t>
  </si>
  <si>
    <t>I1.15</t>
  </si>
  <si>
    <t>19S4.2</t>
  </si>
  <si>
    <t>VENTILACIJA STIKALO AVTOMATSKO</t>
  </si>
  <si>
    <t>I1.14</t>
  </si>
  <si>
    <t>VENTILACIJA STIKALO ROČNO</t>
  </si>
  <si>
    <t>I1.13</t>
  </si>
  <si>
    <t>18U1</t>
  </si>
  <si>
    <t>VENTILACIJA NAPAKA</t>
  </si>
  <si>
    <t>I1.12</t>
  </si>
  <si>
    <t>I1.11</t>
  </si>
  <si>
    <t>17S1</t>
  </si>
  <si>
    <t>TLAČNO STIKALO ZRAKA</t>
  </si>
  <si>
    <t>I1.10</t>
  </si>
  <si>
    <t>14K7</t>
  </si>
  <si>
    <t>PUHALO 2 DELOVANJE</t>
  </si>
  <si>
    <t>I1.9</t>
  </si>
  <si>
    <t>13Q1</t>
  </si>
  <si>
    <t>PUHALO 2 MZS IZPAD</t>
  </si>
  <si>
    <t>I1.8</t>
  </si>
  <si>
    <t>PUHALO 2 MZS VKLOP</t>
  </si>
  <si>
    <t>I1.7</t>
  </si>
  <si>
    <t>14S4.2</t>
  </si>
  <si>
    <t>PUHALO 2 STIKALO AVT</t>
  </si>
  <si>
    <t>I1.6</t>
  </si>
  <si>
    <t>1S4.2</t>
  </si>
  <si>
    <t>PUHALO 2 STIKALO ROČ</t>
  </si>
  <si>
    <t>I1.5</t>
  </si>
  <si>
    <t>11K7</t>
  </si>
  <si>
    <t>PUHALO 1 DELOVANJE</t>
  </si>
  <si>
    <t>I1.4</t>
  </si>
  <si>
    <t>10Q1</t>
  </si>
  <si>
    <t>PUHALO 1 MZS IZPAD</t>
  </si>
  <si>
    <t>I1.3</t>
  </si>
  <si>
    <t>PUHALO 1 MZS VKLOP</t>
  </si>
  <si>
    <t>I1.2</t>
  </si>
  <si>
    <t>11S4.2</t>
  </si>
  <si>
    <t>PUHALO 1 STIKALO AVT</t>
  </si>
  <si>
    <t>I1.1</t>
  </si>
  <si>
    <t>PUHALO 1 STIKALO ROČ</t>
  </si>
  <si>
    <t>I1.0</t>
  </si>
  <si>
    <t>DIGITALNI VHOD</t>
  </si>
  <si>
    <t>-23A0</t>
  </si>
  <si>
    <t>I0.15</t>
  </si>
  <si>
    <t>I0.14</t>
  </si>
  <si>
    <t>I0.13</t>
  </si>
  <si>
    <t>I0.12</t>
  </si>
  <si>
    <t>I0.11</t>
  </si>
  <si>
    <t>I0.10</t>
  </si>
  <si>
    <t>UPS NAPAKA</t>
  </si>
  <si>
    <t>I0.9</t>
  </si>
  <si>
    <t>25B3 / 25B5</t>
  </si>
  <si>
    <t>VSTOP V OBJEKT</t>
  </si>
  <si>
    <t>I0.8</t>
  </si>
  <si>
    <t>I0.7</t>
  </si>
  <si>
    <t>I0.6</t>
  </si>
  <si>
    <t>I0.5</t>
  </si>
  <si>
    <t>17P0</t>
  </si>
  <si>
    <t>I0.4</t>
  </si>
  <si>
    <t>3G5 / 4G7</t>
  </si>
  <si>
    <t>KRMILNA NAPETOST 24V DC</t>
  </si>
  <si>
    <t>I0.3</t>
  </si>
  <si>
    <t>4T4</t>
  </si>
  <si>
    <t>KRMILNA NAPETOST 230V AC</t>
  </si>
  <si>
    <t>I0.2</t>
  </si>
  <si>
    <t>2P1</t>
  </si>
  <si>
    <t>I0.1</t>
  </si>
  <si>
    <t>1F5</t>
  </si>
  <si>
    <t>PRENAPETOSTNA ZAŠČITA</t>
  </si>
  <si>
    <t>I0.0</t>
  </si>
  <si>
    <t>IO LISTA</t>
  </si>
  <si>
    <t>ČRP1 - elektro del</t>
  </si>
  <si>
    <t>ČRP2 - elektro del</t>
  </si>
  <si>
    <t>ČRP3 - elektro del</t>
  </si>
  <si>
    <t>Čistilna naprava</t>
  </si>
  <si>
    <t>gradbeni del</t>
  </si>
  <si>
    <t>strojni del</t>
  </si>
  <si>
    <t>elektro del</t>
  </si>
  <si>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1060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 Q=3,56 l/s, H=9,51m.</t>
  </si>
  <si>
    <t>Črpalka N80-1250 (NN6020.181 18-08-1AZ-W) ; 2,2kW IE4; set 1060W; DN80; HI/HI , 2 kosa</t>
  </si>
  <si>
    <t>Montažni P kpl. (zaklep DN80, tesnilo , vijaki kpl.); 2 kos</t>
  </si>
  <si>
    <t>Koleno DN80; PN 16 s prirob. po ISO 7005-2; 2 kos</t>
  </si>
  <si>
    <t>Črpalka N80-800 (N6020.181 18-08-1AZ-W 2.2KW) ; 2,2kW IE4; set 672W; DN80; HI/HI , 2 kosa</t>
  </si>
  <si>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672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 Q=3,55 l/s, H=6,32m.</t>
  </si>
  <si>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829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 Q=3,55 l/s, H= 7,67m.</t>
  </si>
  <si>
    <t>Črpalka N80-1000 (N6020.181 18-08-1AZ-W) ; 2,2kW IE4; set 829W; DN80; HI/HI , 2 kosa</t>
  </si>
  <si>
    <t>navedite proizvajalca in tip materiala za KČN
ponudbi predložite tehnično dokumentacijo ponujene KČN iz katere bo razvidno izpolnjevanje pogojev iz razpisne dokumentacije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</si>
</sst>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0\ &quot;€&quot;;[Red]\-#,##0\ &quot;€&quot;"/>
    <numFmt numFmtId="44" formatCode="_-* #,##0.00\ &quot;€&quot;_-;\-* #,##0.00\ &quot;€&quot;_-;_-* &quot;-&quot;??\ &quot;€&quot;_-;_-@_-"/>
    <numFmt numFmtId="164" formatCode="_ * #,##0.00_)\ &quot;€&quot;_ ;_ * \(#,##0.00\)\ &quot;€&quot;_ ;_ * &quot;-&quot;??_)\ &quot;€&quot;_ ;_ @_ "/>
    <numFmt numFmtId="165" formatCode="_-* #,##0.00\ _S_I_T_-;\-* #,##0.00\ _S_I_T_-;_-* &quot;-&quot;??\ _S_I_T_-;_-@_-"/>
    <numFmt numFmtId="166" formatCode="#,##0.00\ &quot;SIT&quot;"/>
    <numFmt numFmtId="167" formatCode="0.0"/>
    <numFmt numFmtId="168" formatCode="#,##0.00\ &quot;€&quot;"/>
    <numFmt numFmtId="169" formatCode="#,##0.00\ &quot;m&quot;"/>
    <numFmt numFmtId="170" formatCode="#,##0.0"/>
  </numFmts>
  <fonts count="95">
    <font>
      <sz val="10"/>
      <name val="Times New Roman"/>
      <charset val="238"/>
    </font>
    <font>
      <sz val="11"/>
      <color theme="1"/>
      <name val="Calibri"/>
      <family val="2"/>
      <charset val="238"/>
      <scheme val="minor"/>
    </font>
    <font>
      <sz val="11"/>
      <color theme="1"/>
      <name val="Calibri"/>
      <family val="2"/>
      <charset val="238"/>
      <scheme val="minor"/>
    </font>
    <font>
      <sz val="10"/>
      <name val="Times New Roman"/>
      <family val="1"/>
    </font>
    <font>
      <sz val="10"/>
      <name val="Times New Roman CE"/>
      <family val="1"/>
      <charset val="238"/>
    </font>
    <font>
      <b/>
      <sz val="10"/>
      <name val="Times New Roman CE"/>
      <family val="1"/>
      <charset val="238"/>
    </font>
    <font>
      <sz val="10"/>
      <name val="Arial"/>
      <family val="2"/>
    </font>
    <font>
      <sz val="10"/>
      <name val="Arial"/>
      <family val="2"/>
    </font>
    <font>
      <b/>
      <sz val="11"/>
      <name val="Times New Roman CE"/>
      <family val="1"/>
      <charset val="238"/>
    </font>
    <font>
      <sz val="11"/>
      <name val="Times New Roman CE"/>
      <family val="1"/>
      <charset val="238"/>
    </font>
    <font>
      <sz val="8"/>
      <name val="Times New Roman CE"/>
      <family val="1"/>
      <charset val="238"/>
    </font>
    <font>
      <i/>
      <sz val="8"/>
      <name val="Times New Roman CE"/>
      <family val="1"/>
      <charset val="238"/>
    </font>
    <font>
      <i/>
      <sz val="10"/>
      <name val="Times New Roman CE"/>
      <family val="1"/>
      <charset val="238"/>
    </font>
    <font>
      <b/>
      <sz val="8"/>
      <name val="Times New Roman CE"/>
      <family val="1"/>
      <charset val="238"/>
    </font>
    <font>
      <i/>
      <sz val="11"/>
      <name val="Times New Roman CE"/>
      <family val="1"/>
      <charset val="238"/>
    </font>
    <font>
      <b/>
      <sz val="10"/>
      <color indexed="23"/>
      <name val="Times New Roman CE"/>
      <family val="1"/>
      <charset val="238"/>
    </font>
    <font>
      <sz val="10"/>
      <color indexed="23"/>
      <name val="Times New Roman CE"/>
      <family val="1"/>
      <charset val="238"/>
    </font>
    <font>
      <sz val="10"/>
      <name val="Arial"/>
      <family val="2"/>
      <charset val="238"/>
    </font>
    <font>
      <b/>
      <sz val="12"/>
      <name val="Arial"/>
      <family val="2"/>
      <charset val="238"/>
    </font>
    <font>
      <b/>
      <sz val="10"/>
      <name val="Arial"/>
      <family val="2"/>
      <charset val="238"/>
    </font>
    <font>
      <sz val="8"/>
      <name val="Arial"/>
      <family val="2"/>
      <charset val="238"/>
    </font>
    <font>
      <sz val="10"/>
      <color indexed="10"/>
      <name val="Arial"/>
      <family val="2"/>
      <charset val="238"/>
    </font>
    <font>
      <i/>
      <sz val="8"/>
      <name val="Arial"/>
      <family val="2"/>
      <charset val="238"/>
    </font>
    <font>
      <i/>
      <sz val="10"/>
      <name val="Arial"/>
      <family val="2"/>
      <charset val="238"/>
    </font>
    <font>
      <u/>
      <sz val="10"/>
      <name val="Arial"/>
      <family val="2"/>
      <charset val="238"/>
    </font>
    <font>
      <sz val="10"/>
      <name val="Times New Roman CE"/>
      <charset val="238"/>
    </font>
    <font>
      <sz val="10"/>
      <color rgb="FFFFFF00"/>
      <name val="Times New Roman CE"/>
      <family val="1"/>
      <charset val="238"/>
    </font>
    <font>
      <sz val="10"/>
      <name val="Arial CE"/>
      <charset val="238"/>
    </font>
    <font>
      <sz val="11"/>
      <name val="Calibri"/>
      <family val="2"/>
      <charset val="238"/>
    </font>
    <font>
      <sz val="8"/>
      <name val="Times New Roman"/>
      <family val="1"/>
      <charset val="238"/>
    </font>
    <font>
      <sz val="10"/>
      <color rgb="FFFF0000"/>
      <name val="Arial"/>
      <family val="2"/>
      <charset val="238"/>
    </font>
    <font>
      <sz val="10"/>
      <name val="Times New Roman"/>
      <family val="1"/>
      <charset val="238"/>
    </font>
    <font>
      <sz val="10"/>
      <color rgb="FFFF0000"/>
      <name val="Times New Roman CE"/>
      <family val="1"/>
      <charset val="238"/>
    </font>
    <font>
      <i/>
      <sz val="9"/>
      <name val="Arial"/>
      <family val="2"/>
    </font>
    <font>
      <b/>
      <sz val="10"/>
      <name val="Arial"/>
      <family val="2"/>
    </font>
    <font>
      <i/>
      <sz val="10"/>
      <name val="Arial"/>
      <family val="2"/>
    </font>
    <font>
      <sz val="10"/>
      <color rgb="FFFF0000"/>
      <name val="Arial"/>
      <family val="2"/>
    </font>
    <font>
      <sz val="9"/>
      <name val="Arial"/>
      <family val="2"/>
    </font>
    <font>
      <sz val="10"/>
      <name val="Arial CE"/>
      <family val="2"/>
      <charset val="238"/>
    </font>
    <font>
      <i/>
      <sz val="10"/>
      <name val="Arial CE"/>
      <charset val="1"/>
    </font>
    <font>
      <sz val="10"/>
      <color theme="1" tint="0.499984740745262"/>
      <name val="Arial"/>
      <family val="2"/>
      <charset val="238"/>
    </font>
    <font>
      <i/>
      <sz val="9"/>
      <color theme="1" tint="0.499984740745262"/>
      <name val="Arial"/>
      <family val="2"/>
    </font>
    <font>
      <i/>
      <u/>
      <sz val="9"/>
      <color theme="1" tint="0.499984740745262"/>
      <name val="Arial"/>
      <family val="2"/>
    </font>
    <font>
      <sz val="10"/>
      <name val="Calibri"/>
      <family val="2"/>
      <charset val="238"/>
    </font>
    <font>
      <strike/>
      <sz val="10"/>
      <name val="Arial"/>
      <family val="2"/>
      <charset val="238"/>
    </font>
    <font>
      <sz val="11.5"/>
      <name val="Arial"/>
      <family val="2"/>
      <charset val="238"/>
    </font>
    <font>
      <sz val="8"/>
      <name val="Times New Roman"/>
      <family val="1"/>
    </font>
    <font>
      <sz val="8"/>
      <name val="Times New Roman"/>
      <family val="1"/>
    </font>
    <font>
      <strike/>
      <sz val="10"/>
      <color rgb="FFFF0000"/>
      <name val="Arial"/>
      <family val="2"/>
      <charset val="238"/>
    </font>
    <font>
      <sz val="10"/>
      <name val="Calibri"/>
      <family val="2"/>
    </font>
    <font>
      <sz val="10"/>
      <name val="Times New Roman"/>
      <family val="1"/>
    </font>
    <font>
      <b/>
      <sz val="11"/>
      <name val="Arial"/>
      <family val="2"/>
    </font>
    <font>
      <sz val="10"/>
      <color theme="3" tint="-0.249977111117893"/>
      <name val="Arial"/>
      <family val="2"/>
      <charset val="238"/>
    </font>
    <font>
      <strike/>
      <sz val="10"/>
      <color theme="3" tint="-0.249977111117893"/>
      <name val="Arial"/>
      <family val="2"/>
      <charset val="238"/>
    </font>
    <font>
      <sz val="10"/>
      <color theme="0" tint="-0.34998626667073579"/>
      <name val="Arial"/>
      <family val="2"/>
      <charset val="238"/>
    </font>
    <font>
      <strike/>
      <sz val="10"/>
      <color theme="0" tint="-0.34998626667073579"/>
      <name val="Arial"/>
      <family val="2"/>
      <charset val="238"/>
    </font>
    <font>
      <b/>
      <sz val="10"/>
      <name val="Arial CE"/>
      <family val="2"/>
      <charset val="238"/>
    </font>
    <font>
      <b/>
      <sz val="8"/>
      <name val="Arial CE"/>
      <family val="2"/>
      <charset val="238"/>
    </font>
    <font>
      <sz val="8"/>
      <name val="Arial CE"/>
      <charset val="238"/>
    </font>
    <font>
      <b/>
      <sz val="8"/>
      <name val="Arial CE"/>
      <charset val="238"/>
    </font>
    <font>
      <b/>
      <sz val="10"/>
      <name val="Arial CE"/>
      <charset val="238"/>
    </font>
    <font>
      <b/>
      <sz val="8"/>
      <name val="Times New Roman"/>
      <family val="1"/>
    </font>
    <font>
      <sz val="8"/>
      <color indexed="8"/>
      <name val="Arial CE"/>
      <charset val="238"/>
    </font>
    <font>
      <sz val="8"/>
      <color indexed="8"/>
      <name val="Times New Roman"/>
      <family val="1"/>
    </font>
    <font>
      <sz val="8"/>
      <color indexed="10"/>
      <name val="Times New Roman"/>
      <family val="1"/>
    </font>
    <font>
      <sz val="8"/>
      <color rgb="FF000000"/>
      <name val="Times New Roman"/>
      <family val="1"/>
      <charset val="238"/>
    </font>
    <font>
      <sz val="12"/>
      <name val="Arial CE"/>
      <charset val="238"/>
    </font>
    <font>
      <sz val="10"/>
      <color indexed="10"/>
      <name val="Arial CE"/>
      <charset val="238"/>
    </font>
    <font>
      <sz val="11"/>
      <name val="Arial CE"/>
      <charset val="238"/>
    </font>
    <font>
      <sz val="12"/>
      <name val="Times New Roman"/>
      <family val="1"/>
    </font>
    <font>
      <sz val="10"/>
      <color indexed="12"/>
      <name val="Arial CE"/>
      <charset val="238"/>
    </font>
    <font>
      <sz val="10"/>
      <color rgb="FFFF0000"/>
      <name val="Arial CE"/>
      <charset val="238"/>
    </font>
    <font>
      <sz val="11"/>
      <name val="Arial"/>
      <family val="2"/>
      <charset val="238"/>
    </font>
    <font>
      <sz val="14"/>
      <name val="Arial CE"/>
      <charset val="238"/>
    </font>
    <font>
      <sz val="11"/>
      <name val="Arial"/>
      <family val="2"/>
    </font>
    <font>
      <sz val="11"/>
      <color indexed="10"/>
      <name val="Arial"/>
      <family val="2"/>
    </font>
    <font>
      <b/>
      <sz val="12"/>
      <name val="Times New Roman"/>
      <family val="1"/>
      <charset val="238"/>
    </font>
    <font>
      <sz val="12"/>
      <name val="Times New Roman"/>
      <family val="1"/>
      <charset val="238"/>
    </font>
    <font>
      <sz val="11"/>
      <name val="Times New Roman"/>
      <family val="1"/>
      <charset val="238"/>
    </font>
    <font>
      <sz val="10"/>
      <color indexed="10"/>
      <name val="Arial"/>
      <family val="2"/>
    </font>
    <font>
      <sz val="12"/>
      <color indexed="10"/>
      <name val="Times New Roman"/>
      <family val="1"/>
      <charset val="238"/>
    </font>
    <font>
      <sz val="10"/>
      <color indexed="10"/>
      <name val="Times New Roman"/>
      <family val="1"/>
      <charset val="238"/>
    </font>
    <font>
      <sz val="12"/>
      <name val="Arial"/>
      <family val="2"/>
    </font>
    <font>
      <sz val="12"/>
      <color indexed="10"/>
      <name val="Arial"/>
      <family val="2"/>
    </font>
    <font>
      <b/>
      <sz val="11"/>
      <color indexed="10"/>
      <name val="Arial"/>
      <family val="2"/>
    </font>
    <font>
      <sz val="11"/>
      <color theme="1"/>
      <name val="Arial"/>
      <family val="2"/>
      <charset val="238"/>
    </font>
    <font>
      <sz val="11"/>
      <color rgb="FFC00000"/>
      <name val="Arial"/>
      <family val="2"/>
      <charset val="238"/>
    </font>
    <font>
      <b/>
      <sz val="11"/>
      <color theme="1"/>
      <name val="Arial"/>
      <family val="2"/>
      <charset val="238"/>
    </font>
    <font>
      <b/>
      <i/>
      <sz val="11"/>
      <color theme="1"/>
      <name val="Arial"/>
      <family val="2"/>
      <charset val="238"/>
    </font>
    <font>
      <i/>
      <sz val="11"/>
      <color theme="1"/>
      <name val="Arial"/>
      <family val="2"/>
      <charset val="238"/>
    </font>
    <font>
      <sz val="10"/>
      <color theme="1"/>
      <name val="Arial"/>
      <family val="2"/>
      <charset val="238"/>
    </font>
    <font>
      <b/>
      <sz val="10"/>
      <color theme="1"/>
      <name val="Arial"/>
      <family val="2"/>
      <charset val="238"/>
    </font>
    <font>
      <sz val="8"/>
      <color theme="1"/>
      <name val="Arial"/>
      <family val="2"/>
      <charset val="238"/>
    </font>
    <font>
      <b/>
      <sz val="8"/>
      <color theme="1"/>
      <name val="Arial"/>
      <family val="2"/>
      <charset val="238"/>
    </font>
    <font>
      <b/>
      <i/>
      <sz val="10"/>
      <name val="Arial"/>
      <family val="2"/>
      <charset val="238"/>
    </font>
  </fonts>
  <fills count="10">
    <fill>
      <patternFill patternType="none"/>
    </fill>
    <fill>
      <patternFill patternType="gray125"/>
    </fill>
    <fill>
      <patternFill patternType="solid">
        <fgColor theme="5"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right/>
      <top/>
      <bottom style="double">
        <color indexed="64"/>
      </bottom>
      <diagonal/>
    </border>
    <border>
      <left/>
      <right/>
      <top/>
      <bottom style="dotted">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thin">
        <color theme="1" tint="0.49998474074526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165" fontId="3" fillId="0" borderId="0" applyFont="0" applyFill="0" applyBorder="0" applyAlignment="0" applyProtection="0"/>
    <xf numFmtId="0" fontId="7" fillId="0" borderId="0"/>
    <xf numFmtId="0" fontId="6" fillId="0" borderId="0"/>
    <xf numFmtId="0" fontId="25" fillId="0" borderId="0"/>
    <xf numFmtId="0" fontId="2" fillId="0" borderId="0"/>
    <xf numFmtId="0" fontId="27" fillId="0" borderId="0"/>
    <xf numFmtId="0" fontId="27" fillId="0" borderId="0"/>
    <xf numFmtId="0" fontId="31" fillId="0" borderId="0"/>
    <xf numFmtId="164" fontId="50" fillId="0" borderId="0" applyFont="0" applyFill="0" applyBorder="0" applyAlignment="0" applyProtection="0"/>
    <xf numFmtId="0" fontId="17" fillId="0" borderId="0"/>
    <xf numFmtId="0" fontId="1" fillId="0" borderId="0"/>
  </cellStyleXfs>
  <cellXfs count="719">
    <xf numFmtId="0" fontId="0" fillId="0" borderId="0" xfId="0"/>
    <xf numFmtId="0" fontId="4" fillId="0" borderId="0" xfId="0" applyFont="1"/>
    <xf numFmtId="0" fontId="4" fillId="0" borderId="0" xfId="0" applyFont="1" applyBorder="1"/>
    <xf numFmtId="0" fontId="4" fillId="0" borderId="0" xfId="3" applyFont="1"/>
    <xf numFmtId="4" fontId="4" fillId="0" borderId="0" xfId="2" applyNumberFormat="1" applyFont="1" applyAlignment="1" applyProtection="1">
      <alignment vertical="top"/>
    </xf>
    <xf numFmtId="0" fontId="4" fillId="0" borderId="0" xfId="2" applyFont="1" applyProtection="1">
      <protection locked="0"/>
    </xf>
    <xf numFmtId="4" fontId="5" fillId="0" borderId="0" xfId="2" applyNumberFormat="1" applyFont="1" applyAlignment="1" applyProtection="1">
      <alignment horizontal="center" vertical="top"/>
    </xf>
    <xf numFmtId="4" fontId="5" fillId="0" borderId="0" xfId="2" applyNumberFormat="1" applyFont="1" applyAlignment="1" applyProtection="1">
      <alignment horizontal="left" vertical="top"/>
    </xf>
    <xf numFmtId="4" fontId="4" fillId="0" borderId="0" xfId="2" applyNumberFormat="1" applyFont="1" applyAlignment="1" applyProtection="1"/>
    <xf numFmtId="3" fontId="11" fillId="0" borderId="0" xfId="0" applyNumberFormat="1" applyFont="1" applyFill="1" applyBorder="1" applyAlignment="1">
      <alignment horizontal="right" vertical="top"/>
    </xf>
    <xf numFmtId="49" fontId="10" fillId="0" borderId="0" xfId="0" applyNumberFormat="1" applyFont="1" applyFill="1" applyBorder="1" applyAlignment="1">
      <alignment horizontal="justify" vertical="top"/>
    </xf>
    <xf numFmtId="0" fontId="10" fillId="0" borderId="0" xfId="0" applyNumberFormat="1" applyFont="1" applyFill="1" applyBorder="1" applyAlignment="1">
      <alignment horizontal="justify" vertical="top"/>
    </xf>
    <xf numFmtId="0" fontId="10" fillId="0" borderId="0" xfId="0" applyNumberFormat="1" applyFont="1" applyFill="1" applyBorder="1" applyAlignment="1">
      <alignment horizontal="justify"/>
    </xf>
    <xf numFmtId="0" fontId="10" fillId="0" borderId="0" xfId="0" applyNumberFormat="1" applyFont="1" applyFill="1" applyBorder="1" applyAlignment="1" applyProtection="1">
      <alignment horizontal="left" vertical="top" wrapText="1"/>
      <protection locked="0"/>
    </xf>
    <xf numFmtId="3" fontId="12" fillId="0" borderId="0" xfId="0" applyNumberFormat="1" applyFont="1" applyFill="1" applyBorder="1" applyAlignment="1">
      <alignment horizontal="right" vertical="top"/>
    </xf>
    <xf numFmtId="49" fontId="4" fillId="0" borderId="0" xfId="0" applyNumberFormat="1" applyFont="1" applyFill="1" applyBorder="1" applyAlignment="1">
      <alignment horizontal="justify" vertical="top"/>
    </xf>
    <xf numFmtId="0" fontId="5" fillId="0" borderId="0" xfId="0" applyNumberFormat="1" applyFont="1" applyFill="1" applyBorder="1" applyAlignment="1">
      <alignment horizontal="justify" vertical="top"/>
    </xf>
    <xf numFmtId="0" fontId="4" fillId="0" borderId="0" xfId="0" applyNumberFormat="1" applyFont="1" applyFill="1" applyBorder="1" applyAlignment="1">
      <alignment horizontal="justify"/>
    </xf>
    <xf numFmtId="0" fontId="4" fillId="0" borderId="0" xfId="0" applyNumberFormat="1" applyFont="1" applyFill="1" applyBorder="1" applyAlignment="1">
      <alignment horizontal="justify" vertical="top"/>
    </xf>
    <xf numFmtId="49" fontId="10" fillId="0" borderId="0" xfId="0" applyNumberFormat="1" applyFont="1" applyBorder="1" applyAlignment="1">
      <alignment horizontal="left" vertical="top" wrapText="1"/>
    </xf>
    <xf numFmtId="0" fontId="10" fillId="0" borderId="0" xfId="0" applyFont="1" applyBorder="1" applyAlignment="1"/>
    <xf numFmtId="0" fontId="10" fillId="0" borderId="0" xfId="0" applyNumberFormat="1" applyFont="1" applyBorder="1" applyAlignment="1">
      <alignment horizontal="left" vertical="top" wrapText="1"/>
    </xf>
    <xf numFmtId="0" fontId="13" fillId="0" borderId="0" xfId="0" applyNumberFormat="1" applyFont="1" applyFill="1" applyBorder="1" applyAlignment="1">
      <alignment horizontal="justify" vertical="top"/>
    </xf>
    <xf numFmtId="3" fontId="14" fillId="0" borderId="0" xfId="0" applyNumberFormat="1" applyFont="1" applyFill="1" applyBorder="1" applyAlignment="1">
      <alignment horizontal="right" vertical="top"/>
    </xf>
    <xf numFmtId="49" fontId="8" fillId="0" borderId="0" xfId="0" applyNumberFormat="1" applyFont="1" applyFill="1" applyBorder="1" applyAlignment="1">
      <alignment horizontal="justify" vertical="top"/>
    </xf>
    <xf numFmtId="0" fontId="8"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xf>
    <xf numFmtId="0" fontId="9" fillId="0" borderId="0" xfId="0" applyNumberFormat="1" applyFont="1" applyFill="1" applyBorder="1" applyAlignment="1">
      <alignment horizontal="justify" vertical="top"/>
    </xf>
    <xf numFmtId="0" fontId="13" fillId="0" borderId="0" xfId="0" applyNumberFormat="1" applyFont="1" applyFill="1" applyBorder="1" applyAlignment="1">
      <alignment horizontal="justify"/>
    </xf>
    <xf numFmtId="1" fontId="12" fillId="0" borderId="0" xfId="0" applyNumberFormat="1" applyFont="1" applyFill="1" applyBorder="1" applyAlignment="1">
      <alignment horizontal="right" vertical="top"/>
    </xf>
    <xf numFmtId="0" fontId="10" fillId="0" borderId="0" xfId="0" applyFont="1" applyBorder="1"/>
    <xf numFmtId="1" fontId="11" fillId="0" borderId="0" xfId="0" applyNumberFormat="1" applyFont="1" applyFill="1" applyBorder="1" applyAlignment="1">
      <alignment horizontal="right" vertical="top"/>
    </xf>
    <xf numFmtId="0" fontId="10" fillId="0" borderId="0" xfId="0" applyFont="1" applyBorder="1" applyAlignment="1">
      <alignment vertical="top"/>
    </xf>
    <xf numFmtId="49" fontId="13" fillId="0" borderId="0" xfId="0" applyNumberFormat="1" applyFont="1" applyFill="1" applyBorder="1" applyAlignment="1">
      <alignment horizontal="justify" vertical="top"/>
    </xf>
    <xf numFmtId="4" fontId="15" fillId="0" borderId="0" xfId="2" applyNumberFormat="1" applyFont="1" applyAlignment="1" applyProtection="1">
      <alignment horizontal="center" vertical="top"/>
    </xf>
    <xf numFmtId="0" fontId="16" fillId="0" borderId="0" xfId="0" applyFont="1"/>
    <xf numFmtId="4" fontId="15" fillId="0" borderId="0" xfId="2" applyNumberFormat="1" applyFont="1" applyAlignment="1" applyProtection="1">
      <alignment horizontal="left" vertical="top" wrapText="1"/>
    </xf>
    <xf numFmtId="0" fontId="17" fillId="0" borderId="0" xfId="3" applyFont="1"/>
    <xf numFmtId="4" fontId="17" fillId="0" borderId="0" xfId="3" applyNumberFormat="1" applyFont="1" applyAlignment="1"/>
    <xf numFmtId="49" fontId="17" fillId="0" borderId="0" xfId="2" applyNumberFormat="1" applyFont="1" applyAlignment="1" applyProtection="1">
      <alignment vertical="top"/>
    </xf>
    <xf numFmtId="4" fontId="17" fillId="0" borderId="0" xfId="2" applyNumberFormat="1" applyFont="1" applyAlignment="1" applyProtection="1">
      <alignment horizontal="center" vertical="top"/>
    </xf>
    <xf numFmtId="4" fontId="17" fillId="0" borderId="0" xfId="2" applyNumberFormat="1" applyFont="1" applyAlignment="1" applyProtection="1">
      <alignment vertical="top"/>
    </xf>
    <xf numFmtId="4" fontId="17" fillId="0" borderId="0" xfId="2" applyNumberFormat="1" applyFont="1" applyAlignment="1" applyProtection="1">
      <alignment horizontal="left"/>
    </xf>
    <xf numFmtId="0" fontId="17" fillId="0" borderId="0" xfId="2" applyFont="1" applyProtection="1"/>
    <xf numFmtId="4" fontId="17" fillId="0" borderId="0" xfId="2" applyNumberFormat="1" applyFont="1" applyAlignment="1" applyProtection="1">
      <alignment horizontal="left" vertical="top"/>
    </xf>
    <xf numFmtId="4" fontId="17" fillId="0" borderId="0" xfId="1" applyNumberFormat="1" applyFont="1" applyAlignment="1" applyProtection="1">
      <alignment horizontal="left" vertical="top"/>
    </xf>
    <xf numFmtId="0" fontId="17" fillId="0" borderId="0" xfId="2" applyFont="1" applyProtection="1">
      <protection locked="0"/>
    </xf>
    <xf numFmtId="4" fontId="17" fillId="0" borderId="0" xfId="2" quotePrefix="1" applyNumberFormat="1" applyFont="1" applyAlignment="1" applyProtection="1">
      <alignment horizontal="right" vertical="top"/>
    </xf>
    <xf numFmtId="166" fontId="17" fillId="0" borderId="0" xfId="2" applyNumberFormat="1" applyFont="1" applyBorder="1" applyAlignment="1" applyProtection="1"/>
    <xf numFmtId="0" fontId="17" fillId="0" borderId="0" xfId="0" applyFont="1"/>
    <xf numFmtId="4" fontId="17" fillId="0" borderId="1" xfId="2" applyNumberFormat="1" applyFont="1" applyBorder="1" applyAlignment="1" applyProtection="1">
      <alignment horizontal="left"/>
    </xf>
    <xf numFmtId="4" fontId="17" fillId="0" borderId="0" xfId="2" applyNumberFormat="1" applyFont="1" applyBorder="1" applyAlignment="1" applyProtection="1">
      <alignment horizontal="left"/>
    </xf>
    <xf numFmtId="4" fontId="17" fillId="0" borderId="2" xfId="2" applyNumberFormat="1" applyFont="1" applyBorder="1" applyAlignment="1" applyProtection="1">
      <alignment vertical="top"/>
    </xf>
    <xf numFmtId="4" fontId="17" fillId="0" borderId="2" xfId="2" applyNumberFormat="1" applyFont="1" applyBorder="1" applyAlignment="1" applyProtection="1">
      <alignment horizontal="left"/>
    </xf>
    <xf numFmtId="4" fontId="21" fillId="0" borderId="0" xfId="2" applyNumberFormat="1" applyFont="1" applyAlignment="1" applyProtection="1">
      <alignment vertical="top"/>
    </xf>
    <xf numFmtId="4" fontId="21" fillId="0" borderId="0" xfId="2" applyNumberFormat="1" applyFont="1" applyAlignment="1" applyProtection="1">
      <alignment horizontal="left"/>
    </xf>
    <xf numFmtId="3" fontId="22" fillId="0" borderId="0" xfId="0" applyNumberFormat="1" applyFont="1" applyFill="1" applyBorder="1" applyAlignment="1">
      <alignment horizontal="right" vertical="top"/>
    </xf>
    <xf numFmtId="49" fontId="20" fillId="0" borderId="0" xfId="0" applyNumberFormat="1" applyFont="1" applyFill="1" applyBorder="1" applyAlignment="1">
      <alignment horizontal="justify" vertical="top"/>
    </xf>
    <xf numFmtId="0" fontId="20" fillId="0" borderId="0" xfId="0" applyNumberFormat="1" applyFont="1" applyFill="1" applyBorder="1" applyAlignment="1">
      <alignment horizontal="justify" vertical="top"/>
    </xf>
    <xf numFmtId="0" fontId="20" fillId="0" borderId="0" xfId="0" applyNumberFormat="1" applyFont="1" applyFill="1" applyBorder="1" applyAlignment="1" applyProtection="1">
      <alignment horizontal="left" vertical="top" wrapText="1"/>
      <protection locked="0"/>
    </xf>
    <xf numFmtId="3" fontId="23" fillId="0" borderId="0" xfId="0" applyNumberFormat="1" applyFont="1" applyFill="1" applyBorder="1" applyAlignment="1">
      <alignment horizontal="right" vertical="top"/>
    </xf>
    <xf numFmtId="49" fontId="17" fillId="0" borderId="0" xfId="0" applyNumberFormat="1" applyFont="1" applyFill="1" applyBorder="1" applyAlignment="1">
      <alignment horizontal="justify" vertical="top"/>
    </xf>
    <xf numFmtId="0" fontId="19" fillId="0" borderId="0" xfId="0" applyNumberFormat="1" applyFont="1" applyFill="1" applyBorder="1" applyAlignment="1">
      <alignment horizontal="justify" vertical="top"/>
    </xf>
    <xf numFmtId="0" fontId="20" fillId="0" borderId="0" xfId="0" applyFont="1" applyBorder="1" applyAlignment="1">
      <alignment horizontal="left" vertical="top"/>
    </xf>
    <xf numFmtId="49" fontId="20" fillId="0" borderId="0" xfId="0" applyNumberFormat="1" applyFont="1" applyBorder="1" applyAlignment="1">
      <alignment horizontal="left" vertical="top" wrapText="1"/>
    </xf>
    <xf numFmtId="4" fontId="17" fillId="0" borderId="0" xfId="0" applyNumberFormat="1" applyFont="1" applyFill="1" applyAlignment="1" applyProtection="1">
      <alignment horizontal="left"/>
    </xf>
    <xf numFmtId="4" fontId="17" fillId="0" borderId="0" xfId="0" applyNumberFormat="1" applyFont="1" applyFill="1" applyAlignment="1" applyProtection="1">
      <alignment horizontal="right"/>
    </xf>
    <xf numFmtId="4" fontId="17" fillId="0" borderId="0" xfId="0" quotePrefix="1" applyNumberFormat="1" applyFont="1" applyFill="1" applyAlignment="1" applyProtection="1">
      <alignment horizontal="left"/>
    </xf>
    <xf numFmtId="168" fontId="17" fillId="0" borderId="3" xfId="2" applyNumberFormat="1" applyFont="1" applyBorder="1" applyAlignment="1" applyProtection="1"/>
    <xf numFmtId="4" fontId="17" fillId="0" borderId="0" xfId="1" applyNumberFormat="1" applyFont="1" applyAlignment="1" applyProtection="1">
      <alignment horizontal="left" vertical="top"/>
      <protection locked="0"/>
    </xf>
    <xf numFmtId="4" fontId="17" fillId="0" borderId="0" xfId="2" applyNumberFormat="1" applyFont="1" applyAlignment="1" applyProtection="1">
      <alignment vertical="top"/>
      <protection locked="0"/>
    </xf>
    <xf numFmtId="0" fontId="17" fillId="0" borderId="0" xfId="2" applyNumberFormat="1" applyFont="1" applyAlignment="1" applyProtection="1">
      <alignment horizontal="left" vertical="top"/>
    </xf>
    <xf numFmtId="168" fontId="17" fillId="0" borderId="0" xfId="2" applyNumberFormat="1" applyFont="1" applyBorder="1" applyAlignment="1" applyProtection="1"/>
    <xf numFmtId="49" fontId="17" fillId="0" borderId="0" xfId="0" applyNumberFormat="1" applyFont="1" applyFill="1" applyAlignment="1" applyProtection="1">
      <alignment horizontal="center" vertical="top"/>
    </xf>
    <xf numFmtId="3" fontId="22" fillId="0" borderId="0" xfId="0" applyNumberFormat="1" applyFont="1" applyFill="1" applyBorder="1" applyAlignment="1">
      <alignment horizontal="left" vertical="top"/>
    </xf>
    <xf numFmtId="169" fontId="20" fillId="0" borderId="0" xfId="0" applyNumberFormat="1" applyFont="1" applyFill="1" applyBorder="1" applyAlignment="1">
      <alignment horizontal="justify" vertical="top"/>
    </xf>
    <xf numFmtId="0" fontId="26" fillId="0" borderId="0" xfId="2" applyFont="1" applyProtection="1">
      <protection locked="0"/>
    </xf>
    <xf numFmtId="168" fontId="20" fillId="0" borderId="0" xfId="0" applyNumberFormat="1" applyFont="1" applyFill="1" applyBorder="1" applyAlignment="1" applyProtection="1">
      <alignment horizontal="left" vertical="top" wrapText="1"/>
      <protection locked="0"/>
    </xf>
    <xf numFmtId="4" fontId="18" fillId="0" borderId="0" xfId="3" applyNumberFormat="1" applyFont="1" applyAlignment="1"/>
    <xf numFmtId="4" fontId="17" fillId="0" borderId="0" xfId="1" applyNumberFormat="1" applyFont="1" applyAlignment="1" applyProtection="1">
      <alignment horizontal="left" vertical="top" wrapText="1"/>
    </xf>
    <xf numFmtId="4" fontId="19" fillId="0" borderId="0" xfId="3" applyNumberFormat="1" applyFont="1" applyAlignment="1"/>
    <xf numFmtId="0" fontId="17" fillId="0" borderId="0" xfId="0" applyFont="1" applyAlignment="1">
      <alignment vertical="top" wrapText="1"/>
    </xf>
    <xf numFmtId="14" fontId="17" fillId="0" borderId="0" xfId="0" applyNumberFormat="1" applyFont="1" applyAlignment="1">
      <alignment horizontal="left"/>
    </xf>
    <xf numFmtId="0" fontId="28" fillId="0" borderId="0" xfId="0" applyFont="1" applyAlignment="1">
      <alignment horizontal="justify" vertical="top"/>
    </xf>
    <xf numFmtId="166" fontId="17" fillId="0" borderId="1" xfId="2" applyNumberFormat="1" applyFont="1" applyBorder="1" applyAlignment="1" applyProtection="1"/>
    <xf numFmtId="4" fontId="19" fillId="0" borderId="5" xfId="0" applyNumberFormat="1" applyFont="1" applyFill="1" applyBorder="1" applyAlignment="1" applyProtection="1">
      <alignment vertical="center"/>
    </xf>
    <xf numFmtId="168" fontId="19" fillId="0" borderId="3" xfId="2" applyNumberFormat="1" applyFont="1" applyBorder="1" applyAlignment="1" applyProtection="1"/>
    <xf numFmtId="4" fontId="17" fillId="0" borderId="5" xfId="0" applyNumberFormat="1" applyFont="1" applyFill="1" applyBorder="1" applyProtection="1">
      <protection locked="0"/>
    </xf>
    <xf numFmtId="4" fontId="17" fillId="0" borderId="5" xfId="0" applyNumberFormat="1" applyFont="1" applyFill="1" applyBorder="1" applyAlignment="1" applyProtection="1">
      <alignment horizontal="left" wrapText="1"/>
    </xf>
    <xf numFmtId="4" fontId="17" fillId="0" borderId="5" xfId="0" applyNumberFormat="1" applyFont="1" applyFill="1" applyBorder="1" applyAlignment="1" applyProtection="1"/>
    <xf numFmtId="4" fontId="17" fillId="0" borderId="0" xfId="2" applyNumberFormat="1" applyFont="1" applyAlignment="1" applyProtection="1"/>
    <xf numFmtId="4" fontId="17" fillId="0" borderId="0" xfId="2" applyNumberFormat="1" applyFont="1" applyAlignment="1" applyProtection="1">
      <alignment horizontal="center"/>
    </xf>
    <xf numFmtId="4" fontId="19" fillId="0" borderId="0" xfId="2" applyNumberFormat="1" applyFont="1" applyAlignment="1" applyProtection="1"/>
    <xf numFmtId="0" fontId="4" fillId="0" borderId="0" xfId="2" applyFont="1" applyAlignment="1" applyProtection="1">
      <protection locked="0"/>
    </xf>
    <xf numFmtId="49" fontId="19" fillId="0" borderId="0" xfId="2" applyNumberFormat="1" applyFont="1" applyAlignment="1" applyProtection="1"/>
    <xf numFmtId="0" fontId="19" fillId="0" borderId="0" xfId="2" applyFont="1" applyAlignment="1" applyProtection="1">
      <protection locked="0"/>
    </xf>
    <xf numFmtId="49" fontId="19" fillId="0" borderId="0" xfId="0" applyNumberFormat="1" applyFont="1" applyAlignment="1"/>
    <xf numFmtId="4" fontId="19" fillId="0" borderId="0" xfId="1" applyNumberFormat="1" applyFont="1" applyAlignment="1" applyProtection="1">
      <alignment horizontal="left"/>
      <protection locked="0"/>
    </xf>
    <xf numFmtId="4" fontId="17" fillId="0" borderId="0" xfId="1" applyNumberFormat="1" applyFont="1" applyAlignment="1" applyProtection="1">
      <alignment horizontal="left"/>
      <protection locked="0"/>
    </xf>
    <xf numFmtId="3" fontId="22" fillId="0" borderId="0" xfId="0" applyNumberFormat="1" applyFont="1" applyFill="1" applyBorder="1" applyAlignment="1">
      <alignment horizontal="right"/>
    </xf>
    <xf numFmtId="4" fontId="17" fillId="0" borderId="1" xfId="2" applyNumberFormat="1" applyFont="1" applyBorder="1" applyAlignment="1" applyProtection="1"/>
    <xf numFmtId="4" fontId="17" fillId="0" borderId="9" xfId="0" applyNumberFormat="1" applyFont="1" applyFill="1" applyBorder="1" applyProtection="1">
      <protection locked="0"/>
    </xf>
    <xf numFmtId="4" fontId="19" fillId="0" borderId="5" xfId="0" applyNumberFormat="1" applyFont="1" applyFill="1" applyBorder="1" applyAlignment="1" applyProtection="1">
      <alignment horizontal="center"/>
    </xf>
    <xf numFmtId="4" fontId="19" fillId="0" borderId="0" xfId="0" applyNumberFormat="1" applyFont="1" applyFill="1" applyAlignment="1" applyProtection="1">
      <alignment horizontal="center"/>
    </xf>
    <xf numFmtId="4" fontId="17" fillId="0" borderId="0" xfId="0" applyNumberFormat="1" applyFont="1" applyFill="1" applyAlignment="1" applyProtection="1">
      <alignment horizontal="center"/>
    </xf>
    <xf numFmtId="0" fontId="17" fillId="0" borderId="0" xfId="0" applyFont="1" applyFill="1" applyProtection="1">
      <protection locked="0"/>
    </xf>
    <xf numFmtId="4" fontId="17" fillId="0" borderId="4" xfId="0" applyNumberFormat="1" applyFont="1" applyFill="1" applyBorder="1" applyAlignment="1" applyProtection="1">
      <alignment horizontal="left" vertical="top" wrapText="1"/>
    </xf>
    <xf numFmtId="4" fontId="17" fillId="0" borderId="4" xfId="0" applyNumberFormat="1" applyFont="1" applyFill="1" applyBorder="1" applyAlignment="1" applyProtection="1">
      <alignment vertical="top"/>
      <protection locked="0"/>
    </xf>
    <xf numFmtId="4" fontId="17" fillId="0" borderId="4" xfId="0" applyNumberFormat="1" applyFont="1" applyFill="1" applyBorder="1" applyAlignment="1" applyProtection="1">
      <alignment vertical="top" wrapText="1"/>
    </xf>
    <xf numFmtId="4" fontId="17" fillId="0" borderId="4" xfId="0" applyNumberFormat="1" applyFont="1" applyFill="1" applyBorder="1" applyAlignment="1" applyProtection="1">
      <alignment horizontal="center" vertical="top"/>
    </xf>
    <xf numFmtId="4" fontId="17" fillId="0" borderId="4" xfId="0" applyNumberFormat="1" applyFont="1" applyFill="1" applyBorder="1" applyAlignment="1" applyProtection="1">
      <alignment vertical="top"/>
    </xf>
    <xf numFmtId="2" fontId="17" fillId="0" borderId="0" xfId="0" applyNumberFormat="1" applyFont="1" applyFill="1" applyAlignment="1" applyProtection="1">
      <alignment horizontal="left"/>
    </xf>
    <xf numFmtId="2" fontId="17" fillId="0" borderId="5" xfId="0" applyNumberFormat="1" applyFont="1" applyFill="1" applyBorder="1" applyProtection="1">
      <protection locked="0"/>
    </xf>
    <xf numFmtId="2" fontId="41" fillId="0" borderId="0" xfId="0" applyNumberFormat="1" applyFont="1" applyFill="1" applyBorder="1" applyProtection="1">
      <protection locked="0"/>
    </xf>
    <xf numFmtId="2" fontId="17" fillId="0" borderId="0" xfId="0" applyNumberFormat="1" applyFont="1" applyFill="1" applyProtection="1">
      <protection locked="0"/>
    </xf>
    <xf numFmtId="4" fontId="17" fillId="0" borderId="5" xfId="8" applyNumberFormat="1" applyFont="1" applyFill="1" applyBorder="1" applyProtection="1">
      <protection locked="0"/>
    </xf>
    <xf numFmtId="4" fontId="17" fillId="0" borderId="5" xfId="8" applyNumberFormat="1" applyFont="1" applyFill="1" applyBorder="1" applyAlignment="1" applyProtection="1">
      <alignment horizontal="center"/>
      <protection locked="0"/>
    </xf>
    <xf numFmtId="4" fontId="17" fillId="0" borderId="8" xfId="8" applyNumberFormat="1" applyFont="1" applyFill="1" applyBorder="1" applyAlignment="1" applyProtection="1">
      <alignment horizontal="center"/>
      <protection locked="0"/>
    </xf>
    <xf numFmtId="4" fontId="17" fillId="0" borderId="8" xfId="8" applyNumberFormat="1" applyFont="1" applyFill="1" applyBorder="1" applyProtection="1">
      <protection locked="0"/>
    </xf>
    <xf numFmtId="4" fontId="17" fillId="0" borderId="5" xfId="8" applyNumberFormat="1" applyFont="1" applyFill="1" applyBorder="1" applyAlignment="1" applyProtection="1">
      <alignment horizontal="right"/>
      <protection locked="0"/>
    </xf>
    <xf numFmtId="0" fontId="51" fillId="0" borderId="0" xfId="0" applyFont="1" applyAlignment="1" applyProtection="1">
      <alignment horizontal="left"/>
      <protection locked="0"/>
    </xf>
    <xf numFmtId="2" fontId="17" fillId="0" borderId="11" xfId="0" applyNumberFormat="1" applyFont="1" applyFill="1" applyBorder="1" applyAlignment="1" applyProtection="1"/>
    <xf numFmtId="4" fontId="17" fillId="0" borderId="5" xfId="0" applyNumberFormat="1" applyFont="1" applyFill="1" applyBorder="1" applyAlignment="1" applyProtection="1">
      <alignment vertical="top" wrapText="1"/>
    </xf>
    <xf numFmtId="4" fontId="17" fillId="0" borderId="5" xfId="0" applyNumberFormat="1" applyFont="1" applyFill="1" applyBorder="1" applyAlignment="1" applyProtection="1">
      <alignment horizontal="center"/>
    </xf>
    <xf numFmtId="4" fontId="17" fillId="0" borderId="9" xfId="0" applyNumberFormat="1" applyFont="1" applyFill="1" applyBorder="1" applyAlignment="1" applyProtection="1">
      <alignment horizontal="left" vertical="top" wrapText="1"/>
    </xf>
    <xf numFmtId="4" fontId="17" fillId="0" borderId="10" xfId="0" applyNumberFormat="1" applyFont="1" applyFill="1" applyBorder="1" applyAlignment="1" applyProtection="1">
      <alignment horizontal="left" vertical="top" wrapText="1"/>
    </xf>
    <xf numFmtId="4" fontId="17" fillId="0" borderId="5" xfId="4" applyNumberFormat="1" applyFont="1" applyFill="1" applyBorder="1" applyAlignment="1" applyProtection="1">
      <alignment vertical="top" wrapText="1"/>
    </xf>
    <xf numFmtId="4" fontId="17" fillId="0" borderId="5" xfId="4" applyNumberFormat="1" applyFont="1" applyFill="1" applyBorder="1" applyAlignment="1" applyProtection="1">
      <alignment horizontal="center"/>
    </xf>
    <xf numFmtId="4" fontId="17" fillId="0" borderId="5" xfId="0" applyNumberFormat="1" applyFont="1" applyFill="1" applyBorder="1" applyAlignment="1" applyProtection="1">
      <protection locked="0"/>
    </xf>
    <xf numFmtId="4" fontId="17" fillId="0" borderId="5" xfId="4" applyNumberFormat="1" applyFont="1" applyFill="1" applyBorder="1" applyAlignment="1" applyProtection="1">
      <alignment horizontal="left" vertical="top" wrapText="1"/>
    </xf>
    <xf numFmtId="4" fontId="17" fillId="0" borderId="8" xfId="0" applyNumberFormat="1" applyFont="1" applyFill="1" applyBorder="1" applyProtection="1">
      <protection locked="0"/>
    </xf>
    <xf numFmtId="4" fontId="41" fillId="0" borderId="0" xfId="0" applyNumberFormat="1" applyFont="1" applyFill="1" applyBorder="1" applyProtection="1">
      <protection locked="0"/>
    </xf>
    <xf numFmtId="4" fontId="6" fillId="0" borderId="5" xfId="8" applyNumberFormat="1" applyFont="1" applyFill="1" applyBorder="1" applyAlignment="1" applyProtection="1">
      <alignment horizontal="left" vertical="top" wrapText="1"/>
    </xf>
    <xf numFmtId="4" fontId="17" fillId="0" borderId="11" xfId="0" applyNumberFormat="1" applyFont="1" applyFill="1" applyBorder="1" applyAlignment="1" applyProtection="1">
      <alignment vertical="top" wrapText="1"/>
    </xf>
    <xf numFmtId="0" fontId="27" fillId="0" borderId="5" xfId="0" applyFont="1" applyFill="1" applyBorder="1" applyAlignment="1" applyProtection="1">
      <alignment horizontal="center"/>
    </xf>
    <xf numFmtId="3" fontId="27" fillId="0" borderId="5" xfId="0" applyNumberFormat="1" applyFont="1" applyFill="1" applyBorder="1" applyAlignment="1" applyProtection="1">
      <alignment horizontal="center"/>
    </xf>
    <xf numFmtId="168" fontId="27" fillId="0" borderId="5" xfId="0" applyNumberFormat="1" applyFont="1" applyFill="1" applyBorder="1" applyAlignment="1" applyProtection="1">
      <alignment horizontal="right"/>
      <protection locked="0"/>
    </xf>
    <xf numFmtId="44" fontId="27" fillId="0" borderId="5" xfId="1" applyNumberFormat="1" applyFont="1" applyFill="1" applyBorder="1" applyAlignment="1" applyProtection="1">
      <alignment horizontal="right"/>
    </xf>
    <xf numFmtId="4" fontId="38" fillId="0" borderId="5" xfId="0" applyNumberFormat="1" applyFont="1" applyFill="1" applyBorder="1" applyAlignment="1" applyProtection="1">
      <alignment horizontal="left" vertical="top" wrapText="1"/>
    </xf>
    <xf numFmtId="4" fontId="17" fillId="0" borderId="5" xfId="0" applyNumberFormat="1" applyFont="1" applyFill="1" applyBorder="1" applyAlignment="1" applyProtection="1">
      <alignment vertical="center" wrapText="1"/>
    </xf>
    <xf numFmtId="2" fontId="27" fillId="0" borderId="11" xfId="1" applyNumberFormat="1" applyFont="1" applyFill="1" applyBorder="1" applyAlignment="1" applyProtection="1">
      <alignment horizontal="right"/>
    </xf>
    <xf numFmtId="0" fontId="19" fillId="0" borderId="0" xfId="0" applyFont="1" applyFill="1" applyAlignment="1" applyProtection="1">
      <alignment horizontal="center" vertical="top"/>
    </xf>
    <xf numFmtId="4" fontId="19" fillId="0" borderId="0" xfId="1" applyNumberFormat="1" applyFont="1" applyFill="1" applyAlignment="1" applyProtection="1">
      <alignment horizontal="left" vertical="top"/>
    </xf>
    <xf numFmtId="0" fontId="0" fillId="0" borderId="0" xfId="0" applyFill="1" applyAlignment="1" applyProtection="1">
      <alignment vertical="top" wrapText="1"/>
    </xf>
    <xf numFmtId="0" fontId="17" fillId="0" borderId="0" xfId="0" applyFont="1" applyFill="1" applyProtection="1"/>
    <xf numFmtId="4" fontId="17" fillId="0" borderId="0" xfId="1" applyNumberFormat="1" applyFont="1" applyFill="1" applyAlignment="1" applyProtection="1">
      <alignment horizontal="left" vertical="top"/>
    </xf>
    <xf numFmtId="4" fontId="17" fillId="0" borderId="0" xfId="0" applyNumberFormat="1" applyFont="1" applyFill="1" applyProtection="1"/>
    <xf numFmtId="0" fontId="17" fillId="0" borderId="5" xfId="0" applyFont="1" applyFill="1" applyBorder="1" applyAlignment="1" applyProtection="1">
      <alignment horizontal="center" vertical="top"/>
    </xf>
    <xf numFmtId="0" fontId="17" fillId="0" borderId="5" xfId="0" applyFont="1" applyFill="1" applyBorder="1" applyAlignment="1" applyProtection="1">
      <alignment horizontal="center" vertical="top" wrapText="1"/>
    </xf>
    <xf numFmtId="49" fontId="17" fillId="0" borderId="4" xfId="0" applyNumberFormat="1" applyFont="1" applyFill="1" applyBorder="1" applyAlignment="1" applyProtection="1">
      <alignment horizontal="center" vertical="top"/>
    </xf>
    <xf numFmtId="0" fontId="17" fillId="0" borderId="4" xfId="0" applyFont="1" applyFill="1" applyBorder="1" applyProtection="1"/>
    <xf numFmtId="0" fontId="17" fillId="0" borderId="4" xfId="0" applyFont="1" applyFill="1" applyBorder="1" applyAlignment="1" applyProtection="1">
      <alignment horizontal="center"/>
    </xf>
    <xf numFmtId="0" fontId="17" fillId="0" borderId="4" xfId="0" applyFont="1" applyFill="1" applyBorder="1" applyAlignment="1" applyProtection="1">
      <alignment horizontal="right"/>
    </xf>
    <xf numFmtId="4" fontId="17" fillId="0" borderId="4" xfId="0" applyNumberFormat="1" applyFont="1" applyFill="1" applyBorder="1" applyAlignment="1" applyProtection="1">
      <alignment horizontal="right" vertical="top"/>
    </xf>
    <xf numFmtId="0" fontId="17" fillId="0" borderId="4" xfId="0" applyFont="1" applyFill="1" applyBorder="1" applyAlignment="1" applyProtection="1">
      <alignment horizontal="center" vertical="top"/>
    </xf>
    <xf numFmtId="0" fontId="17" fillId="0" borderId="4" xfId="0" applyFont="1" applyFill="1" applyBorder="1" applyAlignment="1" applyProtection="1">
      <alignment vertical="top" wrapText="1"/>
    </xf>
    <xf numFmtId="0" fontId="17" fillId="0" borderId="4" xfId="0" applyFont="1" applyFill="1" applyBorder="1" applyAlignment="1" applyProtection="1">
      <alignment vertical="top"/>
    </xf>
    <xf numFmtId="0" fontId="17" fillId="0" borderId="4" xfId="0" applyFont="1" applyFill="1" applyBorder="1" applyAlignment="1" applyProtection="1">
      <alignment horizontal="right" vertical="top"/>
    </xf>
    <xf numFmtId="0" fontId="17" fillId="0" borderId="4" xfId="0" applyFont="1" applyFill="1" applyBorder="1" applyAlignment="1" applyProtection="1">
      <alignment horizontal="left" vertical="top" wrapText="1"/>
    </xf>
    <xf numFmtId="0" fontId="19" fillId="0" borderId="4" xfId="0" applyFont="1" applyFill="1" applyBorder="1" applyProtection="1"/>
    <xf numFmtId="4" fontId="17" fillId="0" borderId="9" xfId="0" applyNumberFormat="1" applyFont="1" applyFill="1" applyBorder="1" applyAlignment="1" applyProtection="1">
      <alignment horizontal="right"/>
    </xf>
    <xf numFmtId="4" fontId="17" fillId="0" borderId="9" xfId="0" applyNumberFormat="1" applyFont="1" applyFill="1" applyBorder="1" applyProtection="1"/>
    <xf numFmtId="4" fontId="19" fillId="0" borderId="9" xfId="0" applyNumberFormat="1" applyFont="1" applyFill="1" applyBorder="1" applyProtection="1"/>
    <xf numFmtId="0" fontId="17" fillId="0" borderId="0" xfId="0" applyFont="1" applyFill="1" applyAlignment="1" applyProtection="1">
      <alignment horizontal="center"/>
    </xf>
    <xf numFmtId="0" fontId="17" fillId="0" borderId="0" xfId="0" applyFont="1" applyFill="1" applyAlignment="1" applyProtection="1">
      <alignment horizontal="right"/>
    </xf>
    <xf numFmtId="2" fontId="17" fillId="0" borderId="0" xfId="0" applyNumberFormat="1" applyFont="1" applyFill="1" applyAlignment="1" applyProtection="1">
      <alignment horizontal="right"/>
    </xf>
    <xf numFmtId="49" fontId="17" fillId="0" borderId="0" xfId="0" applyNumberFormat="1" applyFont="1" applyFill="1" applyBorder="1" applyAlignment="1" applyProtection="1">
      <alignment horizontal="center" vertical="top"/>
    </xf>
    <xf numFmtId="0" fontId="17" fillId="0" borderId="0" xfId="0" applyFont="1" applyFill="1" applyBorder="1" applyProtection="1"/>
    <xf numFmtId="0" fontId="17" fillId="0" borderId="0" xfId="0" applyFont="1" applyFill="1" applyBorder="1" applyAlignment="1" applyProtection="1">
      <alignment horizontal="center"/>
    </xf>
    <xf numFmtId="0" fontId="17" fillId="0" borderId="0" xfId="0" applyFont="1" applyFill="1" applyBorder="1" applyAlignment="1" applyProtection="1">
      <alignment horizontal="right"/>
    </xf>
    <xf numFmtId="0" fontId="17" fillId="0" borderId="4" xfId="0" applyFont="1" applyFill="1" applyBorder="1" applyAlignment="1" applyProtection="1">
      <alignment vertical="top"/>
      <protection locked="0"/>
    </xf>
    <xf numFmtId="0" fontId="0" fillId="0" borderId="0" xfId="0" applyFill="1" applyAlignment="1" applyProtection="1">
      <alignment horizontal="center" vertical="top" wrapText="1"/>
    </xf>
    <xf numFmtId="49" fontId="17" fillId="0" borderId="5" xfId="0" applyNumberFormat="1" applyFont="1" applyFill="1" applyBorder="1" applyAlignment="1" applyProtection="1">
      <alignment horizontal="center" vertical="top"/>
    </xf>
    <xf numFmtId="0" fontId="17" fillId="0" borderId="5" xfId="0" applyFont="1" applyFill="1" applyBorder="1" applyProtection="1"/>
    <xf numFmtId="0" fontId="17" fillId="0" borderId="5" xfId="0" applyFont="1" applyFill="1" applyBorder="1" applyAlignment="1" applyProtection="1">
      <alignment horizontal="center"/>
    </xf>
    <xf numFmtId="168" fontId="17" fillId="0" borderId="5" xfId="0" applyNumberFormat="1" applyFont="1" applyFill="1" applyBorder="1" applyProtection="1"/>
    <xf numFmtId="0" fontId="19" fillId="0" borderId="5" xfId="0" applyFont="1" applyFill="1" applyBorder="1" applyAlignment="1" applyProtection="1">
      <alignment horizontal="center"/>
    </xf>
    <xf numFmtId="0" fontId="19" fillId="0" borderId="5" xfId="0" applyFont="1" applyFill="1" applyBorder="1" applyProtection="1"/>
    <xf numFmtId="168" fontId="19" fillId="0" borderId="5" xfId="0" applyNumberFormat="1" applyFont="1" applyFill="1" applyBorder="1" applyProtection="1"/>
    <xf numFmtId="49" fontId="17" fillId="0" borderId="0" xfId="0" applyNumberFormat="1" applyFont="1" applyFill="1" applyAlignment="1" applyProtection="1">
      <alignment horizontal="left" vertical="top"/>
    </xf>
    <xf numFmtId="49" fontId="19" fillId="0" borderId="5" xfId="0" applyNumberFormat="1" applyFont="1" applyFill="1" applyBorder="1" applyAlignment="1" applyProtection="1">
      <alignment horizontal="center" vertical="top"/>
    </xf>
    <xf numFmtId="4" fontId="17" fillId="0" borderId="5" xfId="0" applyNumberFormat="1" applyFont="1" applyFill="1" applyBorder="1" applyProtection="1"/>
    <xf numFmtId="0" fontId="17" fillId="0" borderId="5" xfId="0" applyFont="1" applyFill="1" applyBorder="1" applyAlignment="1" applyProtection="1">
      <alignment wrapText="1"/>
    </xf>
    <xf numFmtId="0" fontId="30" fillId="0" borderId="4" xfId="0" applyFont="1" applyFill="1" applyBorder="1" applyProtection="1"/>
    <xf numFmtId="0" fontId="30" fillId="0" borderId="9" xfId="0" applyFont="1" applyFill="1" applyBorder="1" applyAlignment="1" applyProtection="1">
      <alignment horizontal="center"/>
    </xf>
    <xf numFmtId="0" fontId="30" fillId="0" borderId="9" xfId="0" applyFont="1" applyFill="1" applyBorder="1" applyProtection="1"/>
    <xf numFmtId="0" fontId="17" fillId="0" borderId="9" xfId="0" applyFont="1" applyFill="1" applyBorder="1" applyAlignment="1" applyProtection="1">
      <alignment horizontal="center"/>
    </xf>
    <xf numFmtId="170" fontId="17" fillId="0" borderId="9" xfId="0" applyNumberFormat="1" applyFont="1" applyFill="1" applyBorder="1" applyAlignment="1" applyProtection="1">
      <alignment horizontal="center"/>
    </xf>
    <xf numFmtId="0" fontId="17" fillId="0" borderId="10" xfId="0" applyFont="1" applyFill="1" applyBorder="1" applyAlignment="1" applyProtection="1">
      <alignment horizontal="center"/>
    </xf>
    <xf numFmtId="170" fontId="17" fillId="0" borderId="10" xfId="0" applyNumberFormat="1" applyFont="1" applyFill="1" applyBorder="1" applyAlignment="1" applyProtection="1">
      <alignment horizontal="center"/>
    </xf>
    <xf numFmtId="4" fontId="17" fillId="0" borderId="10" xfId="0" applyNumberFormat="1" applyFont="1" applyFill="1" applyBorder="1" applyProtection="1"/>
    <xf numFmtId="49" fontId="6" fillId="0" borderId="5" xfId="0" applyNumberFormat="1" applyFont="1" applyFill="1" applyBorder="1" applyAlignment="1" applyProtection="1">
      <alignment horizontal="center" vertical="top"/>
    </xf>
    <xf numFmtId="0" fontId="6" fillId="0" borderId="5" xfId="0" applyFont="1" applyFill="1" applyBorder="1" applyProtection="1"/>
    <xf numFmtId="49" fontId="17" fillId="0" borderId="0" xfId="0" applyNumberFormat="1" applyFont="1" applyFill="1" applyBorder="1" applyProtection="1"/>
    <xf numFmtId="4" fontId="6" fillId="0" borderId="4" xfId="0" applyNumberFormat="1" applyFont="1" applyFill="1" applyBorder="1" applyAlignment="1" applyProtection="1">
      <alignment vertical="top" wrapText="1"/>
    </xf>
    <xf numFmtId="0" fontId="32" fillId="0" borderId="4" xfId="0" applyFont="1" applyFill="1" applyBorder="1" applyProtection="1"/>
    <xf numFmtId="0" fontId="32" fillId="0" borderId="9" xfId="0" applyFont="1" applyFill="1" applyBorder="1" applyAlignment="1" applyProtection="1">
      <alignment horizontal="center"/>
    </xf>
    <xf numFmtId="0" fontId="32" fillId="0" borderId="9" xfId="0" applyFont="1" applyFill="1" applyBorder="1" applyProtection="1"/>
    <xf numFmtId="4" fontId="6" fillId="0" borderId="4" xfId="0" applyNumberFormat="1" applyFont="1" applyFill="1" applyBorder="1" applyAlignment="1" applyProtection="1">
      <alignment horizontal="center"/>
    </xf>
    <xf numFmtId="170" fontId="6" fillId="0" borderId="9" xfId="0" applyNumberFormat="1" applyFont="1" applyFill="1" applyBorder="1" applyAlignment="1" applyProtection="1">
      <alignment horizontal="center"/>
    </xf>
    <xf numFmtId="4" fontId="6" fillId="0" borderId="9" xfId="0" applyNumberFormat="1" applyFont="1" applyFill="1" applyBorder="1" applyProtection="1"/>
    <xf numFmtId="0" fontId="17" fillId="0" borderId="5" xfId="0" applyFont="1" applyFill="1" applyBorder="1" applyAlignment="1" applyProtection="1">
      <alignment horizontal="left" vertical="top" wrapText="1"/>
    </xf>
    <xf numFmtId="9" fontId="17" fillId="0" borderId="0" xfId="0" applyNumberFormat="1" applyFont="1" applyFill="1" applyBorder="1" applyProtection="1"/>
    <xf numFmtId="49" fontId="34" fillId="0" borderId="5" xfId="0" applyNumberFormat="1" applyFont="1" applyFill="1" applyBorder="1" applyAlignment="1" applyProtection="1">
      <alignment horizontal="center" vertical="top"/>
    </xf>
    <xf numFmtId="4" fontId="19" fillId="0" borderId="5" xfId="0" applyNumberFormat="1" applyFont="1" applyFill="1" applyBorder="1" applyProtection="1"/>
    <xf numFmtId="49" fontId="17" fillId="0" borderId="6" xfId="0" applyNumberFormat="1" applyFont="1" applyFill="1" applyBorder="1" applyAlignment="1" applyProtection="1">
      <alignment horizontal="center" vertical="top"/>
    </xf>
    <xf numFmtId="4" fontId="17" fillId="0" borderId="0" xfId="0" applyNumberFormat="1" applyFont="1" applyFill="1" applyBorder="1" applyProtection="1"/>
    <xf numFmtId="4" fontId="17" fillId="0" borderId="0" xfId="0" applyNumberFormat="1" applyFont="1" applyFill="1" applyBorder="1" applyAlignment="1" applyProtection="1">
      <alignment horizontal="center"/>
    </xf>
    <xf numFmtId="0" fontId="6" fillId="0" borderId="5" xfId="0" applyFont="1" applyFill="1" applyBorder="1" applyAlignment="1" applyProtection="1">
      <alignment horizontal="left" vertical="top" wrapText="1"/>
    </xf>
    <xf numFmtId="0" fontId="6" fillId="0" borderId="5" xfId="0" applyFont="1" applyFill="1" applyBorder="1" applyAlignment="1" applyProtection="1">
      <alignment horizontal="left" vertical="top"/>
    </xf>
    <xf numFmtId="0" fontId="17" fillId="0" borderId="1" xfId="0" applyFont="1" applyFill="1" applyBorder="1" applyProtection="1"/>
    <xf numFmtId="4" fontId="17" fillId="0" borderId="8" xfId="0" applyNumberFormat="1" applyFont="1" applyFill="1" applyBorder="1" applyAlignment="1" applyProtection="1">
      <alignment horizontal="center"/>
    </xf>
    <xf numFmtId="4" fontId="17" fillId="0" borderId="8" xfId="0" applyNumberFormat="1" applyFont="1" applyFill="1" applyBorder="1" applyProtection="1"/>
    <xf numFmtId="49" fontId="40" fillId="0" borderId="0" xfId="0" applyNumberFormat="1" applyFont="1" applyFill="1" applyBorder="1" applyAlignment="1" applyProtection="1">
      <alignment horizontal="center" vertical="top"/>
    </xf>
    <xf numFmtId="0" fontId="42" fillId="0" borderId="0" xfId="0" applyFont="1" applyFill="1" applyBorder="1" applyAlignment="1" applyProtection="1">
      <alignment horizontal="left" vertical="top" wrapText="1"/>
    </xf>
    <xf numFmtId="0" fontId="41" fillId="0" borderId="0" xfId="0" applyFont="1" applyFill="1" applyBorder="1" applyAlignment="1" applyProtection="1">
      <alignment horizontal="center"/>
    </xf>
    <xf numFmtId="4" fontId="41" fillId="0" borderId="0" xfId="0" applyNumberFormat="1" applyFont="1" applyFill="1" applyBorder="1" applyAlignment="1" applyProtection="1">
      <alignment horizontal="center"/>
    </xf>
    <xf numFmtId="4" fontId="41" fillId="0" borderId="0" xfId="0" applyNumberFormat="1" applyFont="1" applyFill="1" applyBorder="1" applyAlignment="1" applyProtection="1">
      <alignment horizontal="right"/>
    </xf>
    <xf numFmtId="4" fontId="41" fillId="0" borderId="0" xfId="0" applyNumberFormat="1" applyFont="1" applyFill="1" applyBorder="1" applyProtection="1"/>
    <xf numFmtId="0" fontId="41" fillId="0" borderId="0" xfId="0" applyFont="1" applyFill="1" applyBorder="1" applyAlignment="1" applyProtection="1">
      <alignment horizontal="left" vertical="top" wrapText="1"/>
    </xf>
    <xf numFmtId="4" fontId="39" fillId="0" borderId="0" xfId="0" applyNumberFormat="1" applyFont="1" applyFill="1" applyBorder="1" applyProtection="1"/>
    <xf numFmtId="4" fontId="39" fillId="0" borderId="0" xfId="0" applyNumberFormat="1" applyFont="1" applyFill="1" applyBorder="1" applyAlignment="1" applyProtection="1">
      <alignment horizontal="center"/>
    </xf>
    <xf numFmtId="0" fontId="35" fillId="0" borderId="0" xfId="0" applyFont="1" applyFill="1" applyBorder="1" applyProtection="1"/>
    <xf numFmtId="0" fontId="41" fillId="0" borderId="16" xfId="0" applyFont="1" applyFill="1" applyBorder="1" applyAlignment="1" applyProtection="1">
      <alignment horizontal="left" vertical="top" wrapText="1"/>
    </xf>
    <xf numFmtId="0" fontId="41" fillId="0" borderId="16" xfId="0" applyFont="1" applyFill="1" applyBorder="1" applyAlignment="1" applyProtection="1">
      <alignment horizontal="center"/>
    </xf>
    <xf numFmtId="4" fontId="41" fillId="0" borderId="16" xfId="0" applyNumberFormat="1" applyFont="1" applyFill="1" applyBorder="1" applyAlignment="1" applyProtection="1">
      <alignment horizontal="center"/>
    </xf>
    <xf numFmtId="0" fontId="38" fillId="0" borderId="5" xfId="4" applyFont="1" applyFill="1" applyBorder="1" applyAlignment="1" applyProtection="1">
      <alignment horizontal="left" vertical="top" wrapText="1"/>
    </xf>
    <xf numFmtId="4" fontId="38" fillId="0" borderId="5" xfId="4" applyNumberFormat="1" applyFont="1" applyFill="1" applyBorder="1" applyAlignment="1" applyProtection="1">
      <alignment horizontal="center"/>
    </xf>
    <xf numFmtId="168" fontId="38" fillId="0" borderId="5" xfId="4" applyNumberFormat="1" applyFont="1" applyFill="1" applyBorder="1" applyProtection="1"/>
    <xf numFmtId="3" fontId="17" fillId="0" borderId="5" xfId="0" applyNumberFormat="1" applyFont="1" applyFill="1" applyBorder="1" applyAlignment="1" applyProtection="1">
      <alignment horizontal="center"/>
    </xf>
    <xf numFmtId="4" fontId="38" fillId="0" borderId="5" xfId="0" applyNumberFormat="1" applyFont="1" applyFill="1" applyBorder="1" applyAlignment="1" applyProtection="1">
      <alignment horizontal="center"/>
    </xf>
    <xf numFmtId="3" fontId="17" fillId="0" borderId="0" xfId="0" applyNumberFormat="1" applyFont="1" applyFill="1" applyBorder="1" applyProtection="1"/>
    <xf numFmtId="49" fontId="34" fillId="0" borderId="0" xfId="0" applyNumberFormat="1" applyFont="1" applyFill="1" applyAlignment="1" applyProtection="1">
      <alignment horizontal="center" vertical="top"/>
    </xf>
    <xf numFmtId="2" fontId="17" fillId="0" borderId="0" xfId="0" applyNumberFormat="1" applyFont="1" applyFill="1" applyAlignment="1" applyProtection="1">
      <alignment horizontal="center"/>
    </xf>
    <xf numFmtId="0" fontId="30" fillId="0" borderId="9" xfId="0" applyFont="1" applyFill="1" applyBorder="1" applyProtection="1">
      <protection locked="0"/>
    </xf>
    <xf numFmtId="4" fontId="17" fillId="0" borderId="10" xfId="0" applyNumberFormat="1" applyFont="1" applyFill="1" applyBorder="1" applyProtection="1">
      <protection locked="0"/>
    </xf>
    <xf numFmtId="0" fontId="32" fillId="0" borderId="9" xfId="0" applyFont="1" applyFill="1" applyBorder="1" applyProtection="1">
      <protection locked="0"/>
    </xf>
    <xf numFmtId="4" fontId="6" fillId="0" borderId="9" xfId="0" applyNumberFormat="1" applyFont="1" applyFill="1" applyBorder="1" applyProtection="1">
      <protection locked="0"/>
    </xf>
    <xf numFmtId="0" fontId="17" fillId="0" borderId="5" xfId="0" applyFont="1" applyFill="1" applyBorder="1" applyProtection="1">
      <protection locked="0"/>
    </xf>
    <xf numFmtId="2" fontId="0" fillId="0" borderId="0" xfId="0" applyNumberFormat="1" applyFill="1" applyAlignment="1" applyProtection="1">
      <alignment vertical="top" wrapText="1"/>
    </xf>
    <xf numFmtId="0" fontId="52" fillId="0" borderId="14" xfId="0" applyFont="1" applyFill="1" applyBorder="1" applyAlignment="1" applyProtection="1">
      <alignment horizontal="center"/>
    </xf>
    <xf numFmtId="2" fontId="17" fillId="0" borderId="0" xfId="0" applyNumberFormat="1" applyFont="1" applyFill="1" applyProtection="1"/>
    <xf numFmtId="0" fontId="52" fillId="0" borderId="15" xfId="0" applyFont="1" applyFill="1" applyBorder="1" applyAlignment="1" applyProtection="1">
      <alignment horizontal="center"/>
    </xf>
    <xf numFmtId="2" fontId="17" fillId="0" borderId="5" xfId="0" applyNumberFormat="1" applyFont="1" applyFill="1" applyBorder="1" applyProtection="1"/>
    <xf numFmtId="168" fontId="17" fillId="0" borderId="11" xfId="0" applyNumberFormat="1" applyFont="1" applyFill="1" applyBorder="1" applyProtection="1"/>
    <xf numFmtId="2" fontId="19" fillId="0" borderId="5" xfId="0" applyNumberFormat="1" applyFont="1" applyFill="1" applyBorder="1" applyProtection="1"/>
    <xf numFmtId="168" fontId="19" fillId="0" borderId="11" xfId="0" applyNumberFormat="1" applyFont="1" applyFill="1" applyBorder="1" applyProtection="1"/>
    <xf numFmtId="2" fontId="17" fillId="0" borderId="5" xfId="0" applyNumberFormat="1" applyFont="1" applyFill="1" applyBorder="1" applyAlignment="1" applyProtection="1">
      <alignment horizontal="center" vertical="top" wrapText="1"/>
    </xf>
    <xf numFmtId="2" fontId="17" fillId="0" borderId="11" xfId="0" applyNumberFormat="1" applyFont="1" applyFill="1" applyBorder="1" applyAlignment="1" applyProtection="1">
      <alignment horizontal="center" vertical="top" wrapText="1"/>
    </xf>
    <xf numFmtId="2" fontId="17" fillId="0" borderId="11" xfId="0" applyNumberFormat="1" applyFont="1" applyFill="1" applyBorder="1" applyProtection="1"/>
    <xf numFmtId="2" fontId="19" fillId="0" borderId="11" xfId="0" applyNumberFormat="1" applyFont="1" applyFill="1" applyBorder="1" applyProtection="1"/>
    <xf numFmtId="2" fontId="41" fillId="0" borderId="0" xfId="0" applyNumberFormat="1" applyFont="1" applyFill="1" applyBorder="1" applyAlignment="1" applyProtection="1">
      <alignment horizontal="right"/>
    </xf>
    <xf numFmtId="2" fontId="41" fillId="0" borderId="0" xfId="0" applyNumberFormat="1" applyFont="1" applyFill="1" applyBorder="1" applyProtection="1"/>
    <xf numFmtId="2" fontId="38" fillId="0" borderId="11" xfId="4" applyNumberFormat="1" applyFont="1" applyFill="1" applyBorder="1" applyProtection="1"/>
    <xf numFmtId="0" fontId="53" fillId="0" borderId="15" xfId="0" applyFont="1" applyFill="1" applyBorder="1" applyAlignment="1" applyProtection="1">
      <alignment horizontal="center"/>
    </xf>
    <xf numFmtId="0" fontId="48" fillId="0" borderId="0" xfId="0" applyFont="1" applyFill="1" applyBorder="1" applyProtection="1"/>
    <xf numFmtId="0" fontId="48" fillId="0" borderId="0" xfId="0" applyFont="1" applyFill="1" applyProtection="1"/>
    <xf numFmtId="0" fontId="17" fillId="0" borderId="0" xfId="0" applyFont="1" applyFill="1" applyBorder="1" applyAlignment="1" applyProtection="1">
      <alignment horizontal="left" vertical="top"/>
    </xf>
    <xf numFmtId="0" fontId="17" fillId="0" borderId="5" xfId="4" applyFont="1" applyFill="1" applyBorder="1" applyAlignment="1" applyProtection="1">
      <alignment vertical="top" wrapText="1"/>
    </xf>
    <xf numFmtId="170" fontId="17" fillId="0" borderId="5" xfId="4" applyNumberFormat="1" applyFont="1" applyFill="1" applyBorder="1" applyAlignment="1" applyProtection="1">
      <alignment horizontal="center"/>
    </xf>
    <xf numFmtId="2" fontId="17" fillId="0" borderId="11" xfId="7" applyNumberFormat="1" applyFont="1" applyFill="1" applyBorder="1" applyProtection="1"/>
    <xf numFmtId="2" fontId="38" fillId="0" borderId="11" xfId="9" applyNumberFormat="1" applyFont="1" applyFill="1" applyBorder="1" applyProtection="1"/>
    <xf numFmtId="2" fontId="17" fillId="0" borderId="0" xfId="0" applyNumberFormat="1" applyFont="1" applyFill="1" applyBorder="1" applyProtection="1"/>
    <xf numFmtId="2" fontId="17" fillId="0" borderId="5" xfId="4" applyNumberFormat="1" applyFont="1" applyFill="1" applyBorder="1" applyProtection="1">
      <protection locked="0"/>
    </xf>
    <xf numFmtId="2" fontId="17" fillId="0" borderId="5" xfId="0" applyNumberFormat="1" applyFont="1" applyFill="1" applyBorder="1" applyAlignment="1" applyProtection="1">
      <protection locked="0"/>
    </xf>
    <xf numFmtId="49" fontId="19" fillId="0" borderId="0" xfId="8" applyNumberFormat="1" applyFont="1" applyFill="1" applyAlignment="1" applyProtection="1">
      <alignment horizontal="center"/>
    </xf>
    <xf numFmtId="0" fontId="31" fillId="0" borderId="0" xfId="8" applyFill="1" applyAlignment="1" applyProtection="1">
      <alignment vertical="top" wrapText="1"/>
    </xf>
    <xf numFmtId="0" fontId="31" fillId="0" borderId="0" xfId="8" applyFill="1" applyAlignment="1" applyProtection="1">
      <alignment horizontal="center" vertical="top" wrapText="1"/>
    </xf>
    <xf numFmtId="0" fontId="17" fillId="0" borderId="0" xfId="8" applyFont="1" applyFill="1" applyProtection="1"/>
    <xf numFmtId="49" fontId="17" fillId="0" borderId="0" xfId="8" applyNumberFormat="1" applyFont="1" applyFill="1" applyAlignment="1" applyProtection="1">
      <alignment horizontal="center" vertical="top"/>
    </xf>
    <xf numFmtId="4" fontId="17" fillId="0" borderId="0" xfId="8" applyNumberFormat="1" applyFont="1" applyFill="1" applyAlignment="1" applyProtection="1">
      <alignment horizontal="center"/>
    </xf>
    <xf numFmtId="49" fontId="17" fillId="0" borderId="5" xfId="8" applyNumberFormat="1" applyFont="1" applyFill="1" applyBorder="1" applyAlignment="1" applyProtection="1">
      <alignment horizontal="center" vertical="top"/>
    </xf>
    <xf numFmtId="0" fontId="17" fillId="0" borderId="5" xfId="8" applyFont="1" applyFill="1" applyBorder="1" applyProtection="1"/>
    <xf numFmtId="0" fontId="17" fillId="0" borderId="5" xfId="8" applyFont="1" applyFill="1" applyBorder="1" applyAlignment="1" applyProtection="1">
      <alignment horizontal="center"/>
    </xf>
    <xf numFmtId="168" fontId="17" fillId="0" borderId="5" xfId="8" applyNumberFormat="1" applyFont="1" applyFill="1" applyBorder="1" applyProtection="1"/>
    <xf numFmtId="4" fontId="19" fillId="0" borderId="5" xfId="8" applyNumberFormat="1" applyFont="1" applyFill="1" applyBorder="1" applyAlignment="1" applyProtection="1">
      <alignment vertical="center"/>
    </xf>
    <xf numFmtId="0" fontId="19" fillId="0" borderId="5" xfId="8" applyFont="1" applyFill="1" applyBorder="1" applyAlignment="1" applyProtection="1">
      <alignment horizontal="center"/>
    </xf>
    <xf numFmtId="4" fontId="19" fillId="0" borderId="5" xfId="8" applyNumberFormat="1" applyFont="1" applyFill="1" applyBorder="1" applyAlignment="1" applyProtection="1">
      <alignment horizontal="center"/>
    </xf>
    <xf numFmtId="168" fontId="19" fillId="0" borderId="5" xfId="8" applyNumberFormat="1" applyFont="1" applyFill="1" applyBorder="1" applyProtection="1"/>
    <xf numFmtId="4" fontId="19" fillId="0" borderId="0" xfId="8" applyNumberFormat="1" applyFont="1" applyFill="1" applyAlignment="1" applyProtection="1">
      <alignment vertical="center"/>
    </xf>
    <xf numFmtId="0" fontId="19" fillId="0" borderId="0" xfId="8" applyFont="1" applyFill="1" applyAlignment="1" applyProtection="1">
      <alignment horizontal="center"/>
    </xf>
    <xf numFmtId="4" fontId="19" fillId="0" borderId="0" xfId="8" applyNumberFormat="1" applyFont="1" applyFill="1" applyAlignment="1" applyProtection="1">
      <alignment horizontal="center"/>
    </xf>
    <xf numFmtId="168" fontId="19" fillId="0" borderId="0" xfId="8" applyNumberFormat="1" applyFont="1" applyFill="1" applyProtection="1"/>
    <xf numFmtId="0" fontId="17" fillId="0" borderId="5" xfId="8" applyFont="1" applyFill="1" applyBorder="1" applyAlignment="1" applyProtection="1">
      <alignment horizontal="center" vertical="top"/>
    </xf>
    <xf numFmtId="0" fontId="17" fillId="0" borderId="5" xfId="8" applyFont="1" applyFill="1" applyBorder="1" applyAlignment="1" applyProtection="1">
      <alignment horizontal="center" vertical="top" wrapText="1"/>
    </xf>
    <xf numFmtId="49" fontId="19" fillId="0" borderId="5" xfId="8" applyNumberFormat="1" applyFont="1" applyFill="1" applyBorder="1" applyAlignment="1" applyProtection="1">
      <alignment horizontal="center" vertical="top"/>
    </xf>
    <xf numFmtId="0" fontId="19" fillId="0" borderId="5" xfId="8" applyFont="1" applyFill="1" applyBorder="1" applyProtection="1"/>
    <xf numFmtId="4" fontId="17" fillId="0" borderId="5" xfId="8" applyNumberFormat="1" applyFont="1" applyFill="1" applyBorder="1" applyAlignment="1" applyProtection="1">
      <alignment horizontal="left" vertical="top" wrapText="1"/>
    </xf>
    <xf numFmtId="4" fontId="17" fillId="0" borderId="5" xfId="8" applyNumberFormat="1" applyFont="1" applyFill="1" applyBorder="1" applyAlignment="1" applyProtection="1">
      <alignment horizontal="center"/>
    </xf>
    <xf numFmtId="4" fontId="17" fillId="0" borderId="5" xfId="8" applyNumberFormat="1" applyFont="1" applyFill="1" applyBorder="1" applyProtection="1"/>
    <xf numFmtId="4" fontId="17" fillId="0" borderId="5" xfId="8" applyNumberFormat="1" applyFont="1" applyFill="1" applyBorder="1" applyAlignment="1" applyProtection="1">
      <alignment vertical="top" wrapText="1"/>
    </xf>
    <xf numFmtId="0" fontId="17" fillId="0" borderId="5" xfId="8" applyFont="1" applyFill="1" applyBorder="1" applyAlignment="1" applyProtection="1">
      <alignment horizontal="left" vertical="top" wrapText="1"/>
    </xf>
    <xf numFmtId="3" fontId="17" fillId="0" borderId="5" xfId="8" applyNumberFormat="1" applyFont="1" applyFill="1" applyBorder="1" applyAlignment="1" applyProtection="1">
      <alignment horizontal="center"/>
    </xf>
    <xf numFmtId="49" fontId="34" fillId="0" borderId="5" xfId="8" applyNumberFormat="1" applyFont="1" applyFill="1" applyBorder="1" applyAlignment="1" applyProtection="1">
      <alignment horizontal="center" vertical="top"/>
    </xf>
    <xf numFmtId="4" fontId="19" fillId="0" borderId="5" xfId="8" applyNumberFormat="1" applyFont="1" applyFill="1" applyBorder="1" applyProtection="1"/>
    <xf numFmtId="4" fontId="19" fillId="0" borderId="5" xfId="4" applyNumberFormat="1" applyFont="1" applyFill="1" applyBorder="1" applyAlignment="1" applyProtection="1">
      <alignment vertical="top" wrapText="1"/>
    </xf>
    <xf numFmtId="0" fontId="17" fillId="0" borderId="5" xfId="8" applyFont="1" applyFill="1" applyBorder="1" applyAlignment="1" applyProtection="1">
      <alignment horizontal="left" wrapText="1"/>
    </xf>
    <xf numFmtId="0" fontId="17" fillId="0" borderId="7" xfId="8" applyFont="1" applyFill="1" applyBorder="1" applyAlignment="1" applyProtection="1">
      <alignment horizontal="center" vertical="top"/>
    </xf>
    <xf numFmtId="0" fontId="17" fillId="0" borderId="7" xfId="8" applyFont="1" applyFill="1" applyBorder="1" applyAlignment="1" applyProtection="1">
      <alignment horizontal="left" wrapText="1"/>
    </xf>
    <xf numFmtId="0" fontId="17" fillId="0" borderId="7" xfId="8" applyFont="1" applyFill="1" applyBorder="1" applyAlignment="1" applyProtection="1">
      <alignment horizontal="center"/>
    </xf>
    <xf numFmtId="4" fontId="17" fillId="0" borderId="7" xfId="8" applyNumberFormat="1" applyFont="1" applyFill="1" applyBorder="1" applyAlignment="1" applyProtection="1">
      <alignment horizontal="center"/>
    </xf>
    <xf numFmtId="4" fontId="17" fillId="0" borderId="7" xfId="8" applyNumberFormat="1" applyFont="1" applyFill="1" applyBorder="1" applyProtection="1"/>
    <xf numFmtId="0" fontId="17" fillId="0" borderId="5" xfId="8" applyFont="1" applyFill="1" applyBorder="1" applyAlignment="1" applyProtection="1">
      <alignment vertical="top" wrapText="1"/>
    </xf>
    <xf numFmtId="49" fontId="17" fillId="0" borderId="8" xfId="8" applyNumberFormat="1" applyFont="1" applyFill="1" applyBorder="1" applyAlignment="1" applyProtection="1">
      <alignment horizontal="center" vertical="top"/>
    </xf>
    <xf numFmtId="0" fontId="17" fillId="0" borderId="8" xfId="8" applyFont="1" applyFill="1" applyBorder="1" applyAlignment="1" applyProtection="1">
      <alignment vertical="top" wrapText="1"/>
    </xf>
    <xf numFmtId="0" fontId="17" fillId="0" borderId="8" xfId="8" applyFont="1" applyFill="1" applyBorder="1" applyAlignment="1" applyProtection="1">
      <alignment horizontal="center"/>
    </xf>
    <xf numFmtId="4" fontId="17" fillId="0" borderId="8" xfId="8" applyNumberFormat="1" applyFont="1" applyFill="1" applyBorder="1" applyAlignment="1" applyProtection="1">
      <alignment horizontal="center"/>
    </xf>
    <xf numFmtId="4" fontId="17" fillId="0" borderId="8" xfId="8" applyNumberFormat="1" applyFont="1" applyFill="1" applyBorder="1" applyProtection="1"/>
    <xf numFmtId="1" fontId="17" fillId="0" borderId="5" xfId="8" applyNumberFormat="1" applyFont="1" applyFill="1" applyBorder="1" applyAlignment="1" applyProtection="1">
      <alignment horizontal="center" vertical="top"/>
    </xf>
    <xf numFmtId="0" fontId="44" fillId="0" borderId="0" xfId="8" applyFont="1" applyFill="1" applyProtection="1"/>
    <xf numFmtId="0" fontId="30" fillId="0" borderId="5" xfId="8" applyFont="1" applyFill="1" applyBorder="1" applyAlignment="1" applyProtection="1">
      <alignment horizontal="center"/>
    </xf>
    <xf numFmtId="0" fontId="30" fillId="0" borderId="5" xfId="8" applyFont="1" applyFill="1" applyBorder="1" applyProtection="1"/>
    <xf numFmtId="49" fontId="17" fillId="0" borderId="6" xfId="8" applyNumberFormat="1" applyFont="1" applyFill="1" applyBorder="1" applyAlignment="1" applyProtection="1">
      <alignment horizontal="center" vertical="top"/>
    </xf>
    <xf numFmtId="167" fontId="17" fillId="0" borderId="5" xfId="8" applyNumberFormat="1" applyFont="1" applyFill="1" applyBorder="1" applyAlignment="1" applyProtection="1">
      <alignment horizontal="center"/>
    </xf>
    <xf numFmtId="0" fontId="27" fillId="0" borderId="5" xfId="8" applyFont="1" applyFill="1" applyBorder="1" applyAlignment="1" applyProtection="1">
      <alignment horizontal="left" vertical="top" wrapText="1"/>
    </xf>
    <xf numFmtId="0" fontId="23" fillId="0" borderId="5" xfId="8" applyFont="1" applyFill="1" applyBorder="1" applyAlignment="1" applyProtection="1">
      <alignment horizontal="left" vertical="top" wrapText="1"/>
    </xf>
    <xf numFmtId="0" fontId="23" fillId="0" borderId="5" xfId="8" applyFont="1" applyFill="1" applyBorder="1" applyAlignment="1" applyProtection="1">
      <alignment horizontal="center"/>
    </xf>
    <xf numFmtId="4" fontId="23" fillId="0" borderId="5" xfId="8" applyNumberFormat="1" applyFont="1" applyFill="1" applyBorder="1" applyAlignment="1" applyProtection="1">
      <alignment horizontal="center"/>
    </xf>
    <xf numFmtId="0" fontId="19" fillId="0" borderId="5" xfId="8" applyFont="1" applyFill="1" applyBorder="1" applyAlignment="1" applyProtection="1">
      <alignment horizontal="left" vertical="top" wrapText="1"/>
    </xf>
    <xf numFmtId="0" fontId="17" fillId="0" borderId="5" xfId="6" applyFont="1" applyFill="1" applyBorder="1" applyAlignment="1" applyProtection="1">
      <alignment horizontal="left" vertical="top" wrapText="1"/>
    </xf>
    <xf numFmtId="49" fontId="19" fillId="0" borderId="0" xfId="8" applyNumberFormat="1" applyFont="1" applyFill="1" applyAlignment="1" applyProtection="1">
      <alignment horizontal="center" vertical="top"/>
    </xf>
    <xf numFmtId="0" fontId="19" fillId="0" borderId="0" xfId="8" applyFont="1" applyFill="1" applyProtection="1"/>
    <xf numFmtId="0" fontId="30" fillId="0" borderId="0" xfId="8" applyFont="1" applyFill="1" applyAlignment="1" applyProtection="1">
      <alignment horizontal="center"/>
    </xf>
    <xf numFmtId="0" fontId="30" fillId="0" borderId="0" xfId="8" applyFont="1" applyFill="1" applyProtection="1"/>
    <xf numFmtId="0" fontId="17" fillId="0" borderId="0" xfId="8" applyFont="1" applyFill="1" applyAlignment="1" applyProtection="1">
      <alignment horizontal="center"/>
    </xf>
    <xf numFmtId="0" fontId="17" fillId="3" borderId="0" xfId="8" applyFont="1" applyFill="1" applyProtection="1"/>
    <xf numFmtId="0" fontId="44" fillId="3" borderId="0" xfId="8" applyFont="1" applyFill="1" applyProtection="1"/>
    <xf numFmtId="0" fontId="54" fillId="3" borderId="0" xfId="8" applyFont="1" applyFill="1" applyProtection="1"/>
    <xf numFmtId="0" fontId="55" fillId="3" borderId="0" xfId="8" applyFont="1" applyFill="1" applyProtection="1"/>
    <xf numFmtId="4" fontId="17" fillId="0" borderId="7" xfId="8" applyNumberFormat="1" applyFont="1" applyFill="1" applyBorder="1" applyAlignment="1" applyProtection="1">
      <alignment horizontal="center"/>
      <protection locked="0"/>
    </xf>
    <xf numFmtId="0" fontId="30" fillId="0" borderId="5" xfId="8" applyFont="1" applyFill="1" applyBorder="1" applyAlignment="1" applyProtection="1">
      <alignment horizontal="center"/>
      <protection locked="0"/>
    </xf>
    <xf numFmtId="4" fontId="17" fillId="0" borderId="0" xfId="8" applyNumberFormat="1" applyFont="1" applyFill="1" applyProtection="1"/>
    <xf numFmtId="1" fontId="17" fillId="0" borderId="0" xfId="8" applyNumberFormat="1" applyFont="1" applyFill="1" applyAlignment="1" applyProtection="1">
      <alignment horizontal="center"/>
    </xf>
    <xf numFmtId="4" fontId="17" fillId="0" borderId="0" xfId="8" applyNumberFormat="1" applyFont="1" applyFill="1" applyAlignment="1" applyProtection="1">
      <alignment horizontal="right"/>
    </xf>
    <xf numFmtId="4" fontId="17" fillId="0" borderId="5" xfId="8" applyNumberFormat="1" applyFont="1" applyFill="1" applyBorder="1" applyAlignment="1" applyProtection="1">
      <alignment wrapText="1"/>
    </xf>
    <xf numFmtId="4" fontId="17" fillId="0" borderId="7" xfId="8" applyNumberFormat="1" applyFont="1" applyFill="1" applyBorder="1" applyProtection="1">
      <protection locked="0"/>
    </xf>
    <xf numFmtId="0" fontId="30" fillId="0" borderId="5" xfId="8" applyFont="1" applyFill="1" applyBorder="1" applyProtection="1">
      <protection locked="0"/>
    </xf>
    <xf numFmtId="0" fontId="54" fillId="0" borderId="0" xfId="8" applyFont="1" applyFill="1" applyProtection="1"/>
    <xf numFmtId="0" fontId="55" fillId="0" borderId="0" xfId="8" applyFont="1" applyFill="1" applyProtection="1"/>
    <xf numFmtId="1" fontId="54" fillId="0" borderId="0" xfId="8" applyNumberFormat="1" applyFont="1" applyFill="1" applyAlignment="1" applyProtection="1">
      <alignment horizontal="center"/>
    </xf>
    <xf numFmtId="4" fontId="54" fillId="0" borderId="0" xfId="8" applyNumberFormat="1" applyFont="1" applyFill="1" applyProtection="1"/>
    <xf numFmtId="4" fontId="54" fillId="0" borderId="0" xfId="8" applyNumberFormat="1" applyFont="1" applyFill="1" applyAlignment="1" applyProtection="1">
      <alignment horizontal="right"/>
    </xf>
    <xf numFmtId="0" fontId="85" fillId="0" borderId="0" xfId="11" applyFont="1"/>
    <xf numFmtId="44" fontId="85" fillId="0" borderId="0" xfId="11" applyNumberFormat="1" applyFont="1"/>
    <xf numFmtId="44" fontId="85" fillId="0" borderId="0" xfId="11" applyNumberFormat="1" applyFont="1" applyAlignment="1">
      <alignment horizontal="right"/>
    </xf>
    <xf numFmtId="0" fontId="85" fillId="0" borderId="0" xfId="11" applyFont="1" applyAlignment="1">
      <alignment wrapText="1"/>
    </xf>
    <xf numFmtId="0" fontId="86" fillId="4" borderId="5" xfId="11" applyFont="1" applyFill="1" applyBorder="1" applyAlignment="1">
      <alignment wrapText="1"/>
    </xf>
    <xf numFmtId="0" fontId="86" fillId="4" borderId="5" xfId="11" applyFont="1" applyFill="1" applyBorder="1" applyAlignment="1">
      <alignment vertical="center"/>
    </xf>
    <xf numFmtId="44" fontId="87" fillId="5" borderId="0" xfId="11" applyNumberFormat="1" applyFont="1" applyFill="1" applyAlignment="1">
      <alignment horizontal="right"/>
    </xf>
    <xf numFmtId="0" fontId="87" fillId="5" borderId="0" xfId="11" applyFont="1" applyFill="1" applyAlignment="1">
      <alignment horizontal="right" wrapText="1"/>
    </xf>
    <xf numFmtId="44" fontId="87" fillId="0" borderId="0" xfId="11" applyNumberFormat="1" applyFont="1" applyAlignment="1">
      <alignment horizontal="right"/>
    </xf>
    <xf numFmtId="0" fontId="87" fillId="0" borderId="0" xfId="11" applyFont="1" applyAlignment="1">
      <alignment wrapText="1"/>
    </xf>
    <xf numFmtId="44" fontId="85" fillId="0" borderId="5" xfId="11" applyNumberFormat="1" applyFont="1" applyBorder="1" applyAlignment="1">
      <alignment horizontal="right"/>
    </xf>
    <xf numFmtId="1" fontId="85" fillId="0" borderId="5" xfId="11" applyNumberFormat="1" applyFont="1" applyBorder="1" applyAlignment="1">
      <alignment wrapText="1"/>
    </xf>
    <xf numFmtId="1" fontId="85" fillId="0" borderId="5" xfId="11" applyNumberFormat="1" applyFont="1" applyBorder="1"/>
    <xf numFmtId="44" fontId="88" fillId="0" borderId="0" xfId="11" applyNumberFormat="1" applyFont="1"/>
    <xf numFmtId="44" fontId="88" fillId="5" borderId="5" xfId="11" applyNumberFormat="1" applyFont="1" applyFill="1" applyBorder="1" applyAlignment="1">
      <alignment horizontal="center"/>
    </xf>
    <xf numFmtId="0" fontId="88" fillId="5" borderId="5" xfId="11" applyFont="1" applyFill="1" applyBorder="1" applyAlignment="1">
      <alignment wrapText="1"/>
    </xf>
    <xf numFmtId="0" fontId="89" fillId="5" borderId="5" xfId="11" applyFont="1" applyFill="1" applyBorder="1"/>
    <xf numFmtId="44" fontId="89" fillId="0" borderId="0" xfId="11" applyNumberFormat="1" applyFont="1"/>
    <xf numFmtId="0" fontId="72" fillId="0" borderId="5" xfId="11" applyFont="1" applyBorder="1" applyAlignment="1">
      <alignment wrapText="1"/>
    </xf>
    <xf numFmtId="6" fontId="85" fillId="0" borderId="0" xfId="11" applyNumberFormat="1" applyFont="1"/>
    <xf numFmtId="2" fontId="85" fillId="0" borderId="5" xfId="11" applyNumberFormat="1" applyFont="1" applyBorder="1" applyAlignment="1">
      <alignment wrapText="1"/>
    </xf>
    <xf numFmtId="2" fontId="85" fillId="0" borderId="5" xfId="11" applyNumberFormat="1" applyFont="1" applyBorder="1"/>
    <xf numFmtId="0" fontId="90" fillId="0" borderId="0" xfId="11" applyFont="1" applyAlignment="1">
      <alignment wrapText="1"/>
    </xf>
    <xf numFmtId="44" fontId="90" fillId="0" borderId="0" xfId="11" applyNumberFormat="1" applyFont="1" applyAlignment="1">
      <alignment wrapText="1"/>
    </xf>
    <xf numFmtId="0" fontId="90" fillId="0" borderId="0" xfId="11" applyFont="1" applyAlignment="1">
      <alignment horizontal="center" wrapText="1"/>
    </xf>
    <xf numFmtId="1" fontId="90" fillId="0" borderId="0" xfId="11" applyNumberFormat="1" applyFont="1" applyAlignment="1">
      <alignment horizontal="center" wrapText="1"/>
    </xf>
    <xf numFmtId="0" fontId="91" fillId="0" borderId="0" xfId="11" applyFont="1" applyAlignment="1">
      <alignment horizontal="center" wrapText="1"/>
    </xf>
    <xf numFmtId="44" fontId="91" fillId="0" borderId="0" xfId="11" applyNumberFormat="1" applyFont="1" applyAlignment="1">
      <alignment horizontal="center" wrapText="1"/>
    </xf>
    <xf numFmtId="1" fontId="91" fillId="0" borderId="0" xfId="11" applyNumberFormat="1" applyFont="1" applyAlignment="1">
      <alignment horizontal="center" wrapText="1"/>
    </xf>
    <xf numFmtId="49" fontId="90" fillId="0" borderId="0" xfId="11" applyNumberFormat="1" applyFont="1" applyAlignment="1">
      <alignment wrapText="1"/>
    </xf>
    <xf numFmtId="1" fontId="90" fillId="4" borderId="0" xfId="11" applyNumberFormat="1" applyFont="1" applyFill="1" applyAlignment="1">
      <alignment horizontal="center" wrapText="1"/>
    </xf>
    <xf numFmtId="0" fontId="90" fillId="0" borderId="5" xfId="11" applyFont="1" applyBorder="1" applyAlignment="1">
      <alignment wrapText="1"/>
    </xf>
    <xf numFmtId="44" fontId="90" fillId="4" borderId="5" xfId="11" applyNumberFormat="1" applyFont="1" applyFill="1" applyBorder="1" applyAlignment="1">
      <alignment wrapText="1"/>
    </xf>
    <xf numFmtId="2" fontId="17" fillId="0" borderId="5" xfId="11" quotePrefix="1" applyNumberFormat="1" applyFont="1" applyBorder="1" applyAlignment="1">
      <alignment horizontal="center"/>
    </xf>
    <xf numFmtId="0" fontId="17" fillId="0" borderId="5" xfId="11" quotePrefix="1" applyNumberFormat="1" applyFont="1" applyBorder="1" applyAlignment="1">
      <alignment wrapText="1"/>
    </xf>
    <xf numFmtId="0" fontId="90" fillId="0" borderId="5" xfId="11" quotePrefix="1" applyNumberFormat="1" applyFont="1" applyBorder="1" applyAlignment="1">
      <alignment wrapText="1"/>
    </xf>
    <xf numFmtId="1" fontId="90" fillId="4" borderId="5" xfId="11" applyNumberFormat="1" applyFont="1" applyFill="1" applyBorder="1" applyAlignment="1">
      <alignment horizontal="center" wrapText="1"/>
    </xf>
    <xf numFmtId="1" fontId="17" fillId="0" borderId="5" xfId="11" quotePrefix="1" applyNumberFormat="1" applyFont="1" applyBorder="1" applyAlignment="1">
      <alignment horizontal="center"/>
    </xf>
    <xf numFmtId="0" fontId="17" fillId="0" borderId="5" xfId="11" applyFont="1" applyBorder="1" applyAlignment="1">
      <alignment wrapText="1"/>
    </xf>
    <xf numFmtId="1" fontId="17" fillId="4" borderId="5" xfId="11" quotePrefix="1" applyNumberFormat="1" applyFont="1" applyFill="1" applyBorder="1" applyAlignment="1">
      <alignment horizontal="center"/>
    </xf>
    <xf numFmtId="0" fontId="17" fillId="4" borderId="5" xfId="11" quotePrefix="1" applyNumberFormat="1" applyFont="1" applyFill="1" applyBorder="1" applyAlignment="1">
      <alignment wrapText="1"/>
    </xf>
    <xf numFmtId="0" fontId="17" fillId="4" borderId="5" xfId="11" applyFont="1" applyFill="1" applyBorder="1" applyAlignment="1">
      <alignment wrapText="1"/>
    </xf>
    <xf numFmtId="0" fontId="90" fillId="4" borderId="5" xfId="11" applyFont="1" applyFill="1" applyBorder="1" applyAlignment="1">
      <alignment wrapText="1"/>
    </xf>
    <xf numFmtId="1" fontId="90" fillId="0" borderId="5" xfId="11" quotePrefix="1" applyNumberFormat="1" applyFont="1" applyBorder="1" applyAlignment="1">
      <alignment horizontal="center" wrapText="1"/>
    </xf>
    <xf numFmtId="49" fontId="90" fillId="0" borderId="5" xfId="11" quotePrefix="1" applyNumberFormat="1" applyFont="1" applyBorder="1" applyAlignment="1">
      <alignment wrapText="1"/>
    </xf>
    <xf numFmtId="0" fontId="91" fillId="0" borderId="5" xfId="11" applyFont="1" applyBorder="1" applyAlignment="1">
      <alignment horizontal="center" wrapText="1"/>
    </xf>
    <xf numFmtId="44" fontId="91" fillId="4" borderId="5" xfId="11" applyNumberFormat="1" applyFont="1" applyFill="1" applyBorder="1" applyAlignment="1">
      <alignment horizontal="center" wrapText="1"/>
    </xf>
    <xf numFmtId="1" fontId="91" fillId="0" borderId="5" xfId="11" quotePrefix="1" applyNumberFormat="1" applyFont="1" applyBorder="1" applyAlignment="1">
      <alignment horizontal="center" wrapText="1"/>
    </xf>
    <xf numFmtId="49" fontId="91" fillId="0" borderId="5" xfId="11" quotePrefix="1" applyNumberFormat="1" applyFont="1" applyBorder="1" applyAlignment="1">
      <alignment horizontal="center" wrapText="1"/>
    </xf>
    <xf numFmtId="0" fontId="91" fillId="0" borderId="5" xfId="11" quotePrefix="1" applyNumberFormat="1" applyFont="1" applyBorder="1" applyAlignment="1">
      <alignment horizontal="center" wrapText="1"/>
    </xf>
    <xf numFmtId="1" fontId="91" fillId="4" borderId="5" xfId="11" quotePrefix="1" applyNumberFormat="1" applyFont="1" applyFill="1" applyBorder="1" applyAlignment="1">
      <alignment horizontal="center" wrapText="1"/>
    </xf>
    <xf numFmtId="0" fontId="91" fillId="0" borderId="0" xfId="11" applyFont="1" applyAlignment="1">
      <alignment wrapText="1"/>
    </xf>
    <xf numFmtId="1" fontId="91" fillId="5" borderId="5" xfId="11" quotePrefix="1" applyNumberFormat="1" applyFont="1" applyFill="1" applyBorder="1" applyAlignment="1">
      <alignment horizontal="center" wrapText="1"/>
    </xf>
    <xf numFmtId="0" fontId="90" fillId="0" borderId="0" xfId="11" applyFont="1" applyFill="1" applyAlignment="1">
      <alignment wrapText="1"/>
    </xf>
    <xf numFmtId="44" fontId="90" fillId="0" borderId="0" xfId="11" applyNumberFormat="1" applyFont="1" applyFill="1" applyAlignment="1">
      <alignment wrapText="1"/>
    </xf>
    <xf numFmtId="0" fontId="90" fillId="0" borderId="0" xfId="11" applyFont="1" applyFill="1" applyAlignment="1">
      <alignment horizontal="center" wrapText="1"/>
    </xf>
    <xf numFmtId="1" fontId="90" fillId="0" borderId="0" xfId="11" applyNumberFormat="1" applyFont="1" applyFill="1" applyAlignment="1">
      <alignment horizontal="center" wrapText="1"/>
    </xf>
    <xf numFmtId="44" fontId="91" fillId="0" borderId="0" xfId="11" applyNumberFormat="1" applyFont="1" applyFill="1" applyAlignment="1">
      <alignment wrapText="1"/>
    </xf>
    <xf numFmtId="44" fontId="91" fillId="0" borderId="0" xfId="11" applyNumberFormat="1" applyFont="1" applyFill="1" applyAlignment="1">
      <alignment horizontal="center" wrapText="1"/>
    </xf>
    <xf numFmtId="0" fontId="90" fillId="0" borderId="5" xfId="11" applyFont="1" applyFill="1" applyBorder="1" applyAlignment="1">
      <alignment wrapText="1"/>
    </xf>
    <xf numFmtId="44" fontId="90" fillId="0" borderId="5" xfId="11" applyNumberFormat="1" applyFont="1" applyFill="1" applyBorder="1" applyAlignment="1">
      <alignment wrapText="1"/>
    </xf>
    <xf numFmtId="0" fontId="90" fillId="0" borderId="5" xfId="11" applyFont="1" applyFill="1" applyBorder="1" applyAlignment="1">
      <alignment horizontal="center" wrapText="1"/>
    </xf>
    <xf numFmtId="1" fontId="91" fillId="0" borderId="5" xfId="11" quotePrefix="1" applyNumberFormat="1" applyFont="1" applyFill="1" applyBorder="1" applyAlignment="1">
      <alignment horizontal="center" wrapText="1"/>
    </xf>
    <xf numFmtId="1" fontId="90" fillId="0" borderId="5" xfId="11" quotePrefix="1" applyNumberFormat="1" applyFont="1" applyFill="1" applyBorder="1" applyAlignment="1">
      <alignment horizontal="center" wrapText="1"/>
    </xf>
    <xf numFmtId="0" fontId="90" fillId="0" borderId="5" xfId="11" quotePrefix="1" applyNumberFormat="1" applyFont="1" applyBorder="1"/>
    <xf numFmtId="0" fontId="91" fillId="0" borderId="0" xfId="11" applyFont="1" applyFill="1" applyAlignment="1">
      <alignment horizontal="center" wrapText="1"/>
    </xf>
    <xf numFmtId="0" fontId="91" fillId="0" borderId="0" xfId="11" applyFont="1" applyFill="1" applyBorder="1" applyAlignment="1">
      <alignment horizontal="center" wrapText="1"/>
    </xf>
    <xf numFmtId="0" fontId="91" fillId="0" borderId="5" xfId="11" applyFont="1" applyFill="1" applyBorder="1" applyAlignment="1">
      <alignment horizontal="center" wrapText="1"/>
    </xf>
    <xf numFmtId="44" fontId="91" fillId="0" borderId="5" xfId="11" applyNumberFormat="1" applyFont="1" applyFill="1" applyBorder="1" applyAlignment="1">
      <alignment horizontal="center" wrapText="1"/>
    </xf>
    <xf numFmtId="49" fontId="91" fillId="0" borderId="5" xfId="11" quotePrefix="1" applyNumberFormat="1" applyFont="1" applyFill="1" applyBorder="1" applyAlignment="1">
      <alignment horizontal="center" wrapText="1"/>
    </xf>
    <xf numFmtId="0" fontId="91" fillId="0" borderId="5" xfId="11" quotePrefix="1" applyNumberFormat="1" applyFont="1" applyFill="1" applyBorder="1" applyAlignment="1">
      <alignment horizontal="center" wrapText="1"/>
    </xf>
    <xf numFmtId="1" fontId="91" fillId="6" borderId="5" xfId="11" quotePrefix="1" applyNumberFormat="1" applyFont="1" applyFill="1" applyBorder="1" applyAlignment="1">
      <alignment horizontal="center" wrapText="1"/>
    </xf>
    <xf numFmtId="44" fontId="91" fillId="0" borderId="0" xfId="11" applyNumberFormat="1" applyFont="1" applyAlignment="1">
      <alignment wrapText="1"/>
    </xf>
    <xf numFmtId="0" fontId="90" fillId="4" borderId="0" xfId="11" applyFont="1" applyFill="1" applyAlignment="1">
      <alignment wrapText="1"/>
    </xf>
    <xf numFmtId="0" fontId="90" fillId="4" borderId="5" xfId="11" applyFont="1" applyFill="1" applyBorder="1" applyAlignment="1">
      <alignment horizontal="center" wrapText="1"/>
    </xf>
    <xf numFmtId="1" fontId="90" fillId="4" borderId="5" xfId="11" quotePrefix="1" applyNumberFormat="1" applyFont="1" applyFill="1" applyBorder="1" applyAlignment="1">
      <alignment horizontal="center" wrapText="1"/>
    </xf>
    <xf numFmtId="49" fontId="90" fillId="4" borderId="0" xfId="11" quotePrefix="1" applyNumberFormat="1" applyFont="1" applyFill="1" applyAlignment="1">
      <alignment wrapText="1"/>
    </xf>
    <xf numFmtId="44" fontId="90" fillId="0" borderId="5" xfId="11" applyNumberFormat="1" applyFont="1" applyBorder="1" applyAlignment="1">
      <alignment wrapText="1"/>
    </xf>
    <xf numFmtId="49" fontId="90" fillId="4" borderId="5" xfId="11" quotePrefix="1" applyNumberFormat="1" applyFont="1" applyFill="1" applyBorder="1" applyAlignment="1">
      <alignment wrapText="1"/>
    </xf>
    <xf numFmtId="49" fontId="90" fillId="4" borderId="5" xfId="11" applyNumberFormat="1" applyFont="1" applyFill="1" applyBorder="1" applyAlignment="1">
      <alignment wrapText="1"/>
    </xf>
    <xf numFmtId="49" fontId="90" fillId="0" borderId="0" xfId="11" quotePrefix="1" applyNumberFormat="1" applyFont="1" applyAlignment="1">
      <alignment wrapText="1"/>
    </xf>
    <xf numFmtId="0" fontId="90" fillId="0" borderId="5" xfId="11" applyFont="1" applyBorder="1" applyAlignment="1">
      <alignment horizontal="center" wrapText="1"/>
    </xf>
    <xf numFmtId="49" fontId="90" fillId="0" borderId="5" xfId="11" applyNumberFormat="1" applyFont="1" applyBorder="1" applyAlignment="1">
      <alignment wrapText="1"/>
    </xf>
    <xf numFmtId="0" fontId="19" fillId="4" borderId="5" xfId="11" applyFont="1" applyFill="1" applyBorder="1" applyAlignment="1">
      <alignment wrapText="1"/>
    </xf>
    <xf numFmtId="0" fontId="91" fillId="0" borderId="0" xfId="11" applyFont="1" applyFill="1" applyAlignment="1">
      <alignment wrapText="1"/>
    </xf>
    <xf numFmtId="0" fontId="91" fillId="0" borderId="0" xfId="11" applyFont="1" applyBorder="1" applyAlignment="1">
      <alignment horizontal="center" wrapText="1"/>
    </xf>
    <xf numFmtId="44" fontId="90" fillId="4" borderId="5" xfId="11" applyNumberFormat="1" applyFont="1" applyFill="1" applyBorder="1" applyAlignment="1">
      <alignment horizontal="center" wrapText="1"/>
    </xf>
    <xf numFmtId="49" fontId="90" fillId="0" borderId="5" xfId="11" quotePrefix="1" applyNumberFormat="1" applyFont="1" applyBorder="1" applyAlignment="1">
      <alignment horizontal="center" wrapText="1"/>
    </xf>
    <xf numFmtId="1" fontId="17" fillId="0" borderId="5" xfId="11" applyNumberFormat="1" applyFont="1" applyBorder="1" applyAlignment="1">
      <alignment horizontal="center" vertical="top"/>
    </xf>
    <xf numFmtId="0" fontId="17" fillId="0" borderId="5" xfId="11" applyFont="1" applyBorder="1" applyAlignment="1">
      <alignment horizontal="center" vertical="top"/>
    </xf>
    <xf numFmtId="0" fontId="19" fillId="0" borderId="5" xfId="11" applyFont="1" applyBorder="1" applyAlignment="1">
      <alignment horizontal="left" vertical="top"/>
    </xf>
    <xf numFmtId="168" fontId="17" fillId="0" borderId="5" xfId="11" applyNumberFormat="1" applyFont="1" applyBorder="1" applyAlignment="1">
      <alignment horizontal="center" vertical="top"/>
    </xf>
    <xf numFmtId="0" fontId="17" fillId="0" borderId="5" xfId="11" applyFont="1" applyBorder="1" applyAlignment="1">
      <alignment horizontal="justify" vertical="top"/>
    </xf>
    <xf numFmtId="0" fontId="17" fillId="0" borderId="5" xfId="11" applyFont="1" applyBorder="1" applyAlignment="1">
      <alignment horizontal="left" vertical="top"/>
    </xf>
    <xf numFmtId="168" fontId="17" fillId="4" borderId="5" xfId="11" applyNumberFormat="1" applyFont="1" applyFill="1" applyBorder="1" applyAlignment="1">
      <alignment horizontal="center" vertical="top"/>
    </xf>
    <xf numFmtId="1" fontId="17" fillId="4" borderId="5" xfId="11" applyNumberFormat="1" applyFont="1" applyFill="1" applyBorder="1" applyAlignment="1">
      <alignment horizontal="center" vertical="top"/>
    </xf>
    <xf numFmtId="0" fontId="17" fillId="4" borderId="5" xfId="11" applyFont="1" applyFill="1" applyBorder="1" applyAlignment="1">
      <alignment horizontal="center" vertical="top"/>
    </xf>
    <xf numFmtId="0" fontId="17" fillId="4" borderId="5" xfId="11" applyFont="1" applyFill="1" applyBorder="1" applyAlignment="1">
      <alignment horizontal="justify" vertical="top"/>
    </xf>
    <xf numFmtId="0" fontId="19" fillId="4" borderId="5" xfId="11" applyFont="1" applyFill="1" applyBorder="1" applyAlignment="1">
      <alignment horizontal="left" vertical="top"/>
    </xf>
    <xf numFmtId="49" fontId="90" fillId="4" borderId="5" xfId="11" quotePrefix="1" applyNumberFormat="1" applyFont="1" applyFill="1" applyBorder="1" applyAlignment="1">
      <alignment horizontal="center" wrapText="1"/>
    </xf>
    <xf numFmtId="0" fontId="17" fillId="4" borderId="5" xfId="11" applyNumberFormat="1" applyFont="1" applyFill="1" applyBorder="1" applyAlignment="1">
      <alignment horizontal="center" vertical="top"/>
    </xf>
    <xf numFmtId="0" fontId="90" fillId="4" borderId="5" xfId="11" quotePrefix="1" applyNumberFormat="1" applyFont="1" applyFill="1" applyBorder="1" applyAlignment="1">
      <alignment horizontal="center" wrapText="1"/>
    </xf>
    <xf numFmtId="0" fontId="91" fillId="4" borderId="5" xfId="11" quotePrefix="1" applyNumberFormat="1" applyFont="1" applyFill="1" applyBorder="1" applyAlignment="1">
      <alignment horizontal="left" wrapText="1"/>
    </xf>
    <xf numFmtId="0" fontId="20" fillId="0" borderId="0" xfId="11" applyFont="1"/>
    <xf numFmtId="0" fontId="20" fillId="0" borderId="5" xfId="11" applyFont="1" applyBorder="1"/>
    <xf numFmtId="0" fontId="92" fillId="0" borderId="0" xfId="11" applyFont="1" applyAlignment="1">
      <alignment horizontal="center"/>
    </xf>
    <xf numFmtId="0" fontId="93" fillId="5" borderId="5" xfId="11" applyFont="1" applyFill="1" applyBorder="1" applyAlignment="1">
      <alignment horizontal="center"/>
    </xf>
    <xf numFmtId="49" fontId="93" fillId="5" borderId="5" xfId="11" applyNumberFormat="1" applyFont="1" applyFill="1" applyBorder="1" applyAlignment="1">
      <alignment horizontal="center"/>
    </xf>
    <xf numFmtId="49" fontId="93" fillId="5" borderId="5" xfId="11" applyNumberFormat="1" applyFont="1" applyFill="1" applyBorder="1" applyAlignment="1">
      <alignment horizontal="left"/>
    </xf>
    <xf numFmtId="49" fontId="93" fillId="5" borderId="5" xfId="11" applyNumberFormat="1" applyFont="1" applyFill="1" applyBorder="1" applyAlignment="1">
      <alignment horizontal="center" wrapText="1"/>
    </xf>
    <xf numFmtId="0" fontId="92" fillId="0" borderId="0" xfId="11" applyFont="1"/>
    <xf numFmtId="4" fontId="19" fillId="0" borderId="0" xfId="2" applyNumberFormat="1" applyFont="1" applyAlignment="1" applyProtection="1">
      <alignment horizontal="left"/>
    </xf>
    <xf numFmtId="0" fontId="5" fillId="0" borderId="0" xfId="2" applyFont="1" applyProtection="1">
      <protection locked="0"/>
    </xf>
    <xf numFmtId="4" fontId="5" fillId="0" borderId="0" xfId="2" applyNumberFormat="1" applyFont="1" applyProtection="1">
      <protection locked="0"/>
    </xf>
    <xf numFmtId="4" fontId="5" fillId="0" borderId="0" xfId="2" applyNumberFormat="1" applyFont="1" applyAlignment="1" applyProtection="1">
      <alignment vertical="top"/>
    </xf>
    <xf numFmtId="3" fontId="20" fillId="0" borderId="0" xfId="0" applyNumberFormat="1" applyFont="1" applyFill="1" applyBorder="1" applyAlignment="1">
      <alignment horizontal="right"/>
    </xf>
    <xf numFmtId="4" fontId="17" fillId="0" borderId="0" xfId="1" applyNumberFormat="1" applyFont="1" applyAlignment="1" applyProtection="1">
      <alignment horizontal="left"/>
    </xf>
    <xf numFmtId="4" fontId="4" fillId="0" borderId="0" xfId="2" applyNumberFormat="1" applyFont="1" applyAlignment="1" applyProtection="1">
      <alignment horizontal="center" vertical="top"/>
    </xf>
    <xf numFmtId="4" fontId="4" fillId="0" borderId="0" xfId="2" applyNumberFormat="1" applyFont="1" applyAlignment="1" applyProtection="1">
      <alignment horizontal="left" vertical="top"/>
    </xf>
    <xf numFmtId="3" fontId="94" fillId="0" borderId="0" xfId="0" applyNumberFormat="1" applyFont="1" applyFill="1" applyBorder="1" applyAlignment="1">
      <alignment horizontal="right"/>
    </xf>
    <xf numFmtId="0" fontId="5" fillId="0" borderId="0" xfId="0" applyNumberFormat="1" applyFont="1" applyFill="1" applyBorder="1" applyAlignment="1">
      <alignment horizontal="justify"/>
    </xf>
    <xf numFmtId="49" fontId="58" fillId="0" borderId="23" xfId="6" applyNumberFormat="1" applyFont="1" applyBorder="1" applyAlignment="1" applyProtection="1">
      <alignment wrapText="1"/>
    </xf>
    <xf numFmtId="49" fontId="58" fillId="0" borderId="22" xfId="6" applyNumberFormat="1" applyFont="1" applyBorder="1" applyAlignment="1" applyProtection="1">
      <alignment wrapText="1"/>
    </xf>
    <xf numFmtId="0" fontId="58" fillId="0" borderId="22" xfId="6" applyFont="1" applyBorder="1" applyAlignment="1" applyProtection="1">
      <alignment wrapText="1"/>
    </xf>
    <xf numFmtId="49" fontId="58" fillId="0" borderId="22" xfId="6" applyNumberFormat="1" applyFont="1" applyBorder="1" applyAlignment="1" applyProtection="1">
      <alignment horizontal="center" wrapText="1"/>
    </xf>
    <xf numFmtId="165" fontId="58" fillId="0" borderId="22" xfId="6" applyNumberFormat="1" applyFont="1" applyBorder="1" applyAlignment="1" applyProtection="1">
      <alignment horizontal="center" wrapText="1"/>
    </xf>
    <xf numFmtId="0" fontId="27" fillId="0" borderId="0" xfId="6" applyAlignment="1" applyProtection="1">
      <alignment wrapText="1"/>
    </xf>
    <xf numFmtId="0" fontId="58" fillId="0" borderId="20" xfId="6" applyNumberFormat="1" applyFont="1" applyBorder="1" applyProtection="1"/>
    <xf numFmtId="49" fontId="58" fillId="0" borderId="5" xfId="6" applyNumberFormat="1" applyFont="1" applyBorder="1" applyProtection="1"/>
    <xf numFmtId="0" fontId="58" fillId="0" borderId="5" xfId="6" applyFont="1" applyBorder="1" applyProtection="1"/>
    <xf numFmtId="4" fontId="58" fillId="0" borderId="5" xfId="6" applyNumberFormat="1" applyFont="1" applyBorder="1" applyProtection="1"/>
    <xf numFmtId="165" fontId="58" fillId="0" borderId="5" xfId="6" applyNumberFormat="1" applyFont="1" applyBorder="1" applyProtection="1"/>
    <xf numFmtId="0" fontId="27" fillId="0" borderId="0" xfId="6" applyProtection="1"/>
    <xf numFmtId="0" fontId="58" fillId="0" borderId="20" xfId="6" applyNumberFormat="1" applyFont="1" applyBorder="1" applyAlignment="1" applyProtection="1">
      <alignment wrapText="1"/>
    </xf>
    <xf numFmtId="0" fontId="65" fillId="0" borderId="0" xfId="6" applyFont="1" applyAlignment="1" applyProtection="1">
      <alignment wrapText="1"/>
    </xf>
    <xf numFmtId="49" fontId="58" fillId="0" borderId="5" xfId="6" applyNumberFormat="1" applyFont="1" applyBorder="1" applyAlignment="1" applyProtection="1">
      <alignment wrapText="1"/>
    </xf>
    <xf numFmtId="0" fontId="58" fillId="0" borderId="5" xfId="6" applyFont="1" applyBorder="1" applyAlignment="1" applyProtection="1">
      <alignment wrapText="1"/>
    </xf>
    <xf numFmtId="4" fontId="58" fillId="0" borderId="5" xfId="6" applyNumberFormat="1" applyFont="1" applyBorder="1" applyAlignment="1" applyProtection="1">
      <alignment wrapText="1"/>
    </xf>
    <xf numFmtId="165" fontId="58" fillId="0" borderId="5" xfId="6" applyNumberFormat="1" applyFont="1" applyBorder="1" applyAlignment="1" applyProtection="1">
      <alignment wrapText="1"/>
    </xf>
    <xf numFmtId="0" fontId="46" fillId="0" borderId="5" xfId="6" applyFont="1" applyBorder="1" applyProtection="1"/>
    <xf numFmtId="0" fontId="46" fillId="0" borderId="5" xfId="6" applyFont="1" applyBorder="1" applyAlignment="1" applyProtection="1">
      <alignment wrapText="1"/>
    </xf>
    <xf numFmtId="0" fontId="46" fillId="0" borderId="5" xfId="6" applyFont="1" applyBorder="1" applyAlignment="1" applyProtection="1">
      <alignment vertical="top" wrapText="1"/>
    </xf>
    <xf numFmtId="0" fontId="58" fillId="0" borderId="20" xfId="6" applyNumberFormat="1" applyFont="1" applyBorder="1" applyAlignment="1" applyProtection="1">
      <alignment vertical="top"/>
    </xf>
    <xf numFmtId="0" fontId="61" fillId="0" borderId="5" xfId="6" applyFont="1" applyBorder="1" applyAlignment="1" applyProtection="1">
      <alignment vertical="top" wrapText="1"/>
    </xf>
    <xf numFmtId="165" fontId="57" fillId="0" borderId="5" xfId="6" applyNumberFormat="1" applyFont="1" applyBorder="1" applyAlignment="1" applyProtection="1">
      <alignment wrapText="1"/>
    </xf>
    <xf numFmtId="165" fontId="57" fillId="0" borderId="5" xfId="6" applyNumberFormat="1" applyFont="1" applyBorder="1" applyProtection="1"/>
    <xf numFmtId="0" fontId="58" fillId="0" borderId="20" xfId="6" applyNumberFormat="1" applyFont="1" applyBorder="1" applyAlignment="1" applyProtection="1"/>
    <xf numFmtId="49" fontId="58" fillId="0" borderId="5" xfId="6" applyNumberFormat="1" applyFont="1" applyBorder="1" applyAlignment="1" applyProtection="1"/>
    <xf numFmtId="0" fontId="58" fillId="0" borderId="5" xfId="6" applyFont="1" applyBorder="1" applyAlignment="1" applyProtection="1"/>
    <xf numFmtId="14" fontId="58" fillId="0" borderId="20" xfId="6" applyNumberFormat="1" applyFont="1" applyBorder="1" applyAlignment="1" applyProtection="1">
      <alignment vertical="top"/>
    </xf>
    <xf numFmtId="165" fontId="58" fillId="0" borderId="5" xfId="6" applyNumberFormat="1" applyFont="1" applyBorder="1" applyAlignment="1" applyProtection="1">
      <alignment horizontal="left"/>
    </xf>
    <xf numFmtId="0" fontId="61" fillId="0" borderId="5" xfId="6" applyFont="1" applyBorder="1" applyProtection="1"/>
    <xf numFmtId="0" fontId="62" fillId="0" borderId="5" xfId="6" applyFont="1" applyBorder="1" applyProtection="1"/>
    <xf numFmtId="0" fontId="58" fillId="0" borderId="13" xfId="6" applyNumberFormat="1" applyFont="1" applyBorder="1" applyProtection="1"/>
    <xf numFmtId="0" fontId="27" fillId="0" borderId="5" xfId="6" applyBorder="1" applyProtection="1"/>
    <xf numFmtId="0" fontId="58" fillId="0" borderId="5" xfId="6" applyNumberFormat="1" applyFont="1" applyBorder="1" applyProtection="1"/>
    <xf numFmtId="165" fontId="57" fillId="0" borderId="5" xfId="6" applyNumberFormat="1" applyFont="1" applyBorder="1" applyAlignment="1" applyProtection="1">
      <alignment horizontal="left" wrapText="1"/>
    </xf>
    <xf numFmtId="0" fontId="61" fillId="0" borderId="5" xfId="6" applyFont="1" applyBorder="1" applyAlignment="1" applyProtection="1">
      <alignment horizontal="justify"/>
    </xf>
    <xf numFmtId="165" fontId="58" fillId="0" borderId="5" xfId="6" applyNumberFormat="1" applyFont="1" applyBorder="1" applyAlignment="1" applyProtection="1">
      <alignment horizontal="left" wrapText="1"/>
    </xf>
    <xf numFmtId="165" fontId="57" fillId="0" borderId="5" xfId="6" applyNumberFormat="1" applyFont="1" applyBorder="1" applyAlignment="1" applyProtection="1">
      <alignment horizontal="right"/>
    </xf>
    <xf numFmtId="165" fontId="57" fillId="0" borderId="5" xfId="6" applyNumberFormat="1" applyFont="1" applyBorder="1" applyAlignment="1" applyProtection="1">
      <alignment horizontal="left"/>
    </xf>
    <xf numFmtId="165" fontId="57" fillId="0" borderId="5" xfId="6" applyNumberFormat="1" applyFont="1" applyBorder="1" applyAlignment="1" applyProtection="1">
      <alignment horizontal="fill"/>
    </xf>
    <xf numFmtId="0" fontId="29" fillId="0" borderId="5" xfId="6" applyFont="1" applyBorder="1" applyAlignment="1" applyProtection="1">
      <alignment wrapText="1"/>
    </xf>
    <xf numFmtId="165" fontId="57" fillId="0" borderId="5" xfId="6" applyNumberFormat="1" applyFont="1" applyBorder="1" applyAlignment="1" applyProtection="1">
      <alignment horizontal="fill" wrapText="1"/>
    </xf>
    <xf numFmtId="0" fontId="58" fillId="0" borderId="19" xfId="6" applyNumberFormat="1" applyFont="1" applyBorder="1" applyAlignment="1" applyProtection="1">
      <alignment wrapText="1"/>
    </xf>
    <xf numFmtId="0" fontId="58" fillId="0" borderId="7" xfId="6" applyFont="1" applyBorder="1" applyAlignment="1" applyProtection="1">
      <alignment wrapText="1"/>
    </xf>
    <xf numFmtId="0" fontId="58" fillId="0" borderId="7" xfId="6" applyFont="1" applyBorder="1" applyProtection="1"/>
    <xf numFmtId="165" fontId="57" fillId="0" borderId="7" xfId="6" applyNumberFormat="1" applyFont="1" applyBorder="1" applyAlignment="1" applyProtection="1">
      <alignment horizontal="fill" wrapText="1"/>
    </xf>
    <xf numFmtId="0" fontId="58" fillId="0" borderId="19" xfId="6" applyNumberFormat="1" applyFont="1" applyBorder="1" applyProtection="1"/>
    <xf numFmtId="0" fontId="60" fillId="0" borderId="5" xfId="6" applyFont="1" applyBorder="1" applyAlignment="1" applyProtection="1">
      <alignment wrapText="1"/>
    </xf>
    <xf numFmtId="0" fontId="57" fillId="0" borderId="7" xfId="6" applyFont="1" applyBorder="1" applyAlignment="1" applyProtection="1">
      <alignment wrapText="1"/>
    </xf>
    <xf numFmtId="0" fontId="58" fillId="0" borderId="18" xfId="6" applyNumberFormat="1" applyFont="1" applyBorder="1" applyProtection="1"/>
    <xf numFmtId="0" fontId="59" fillId="0" borderId="17" xfId="6" applyFont="1" applyBorder="1" applyAlignment="1" applyProtection="1">
      <alignment wrapText="1"/>
    </xf>
    <xf numFmtId="0" fontId="58" fillId="0" borderId="17" xfId="6" applyFont="1" applyBorder="1" applyProtection="1"/>
    <xf numFmtId="165" fontId="57" fillId="0" borderId="17" xfId="6" applyNumberFormat="1" applyFont="1" applyBorder="1" applyAlignment="1" applyProtection="1">
      <alignment horizontal="fill"/>
    </xf>
    <xf numFmtId="0" fontId="27" fillId="0" borderId="0" xfId="6" applyNumberFormat="1" applyProtection="1"/>
    <xf numFmtId="165" fontId="27" fillId="0" borderId="0" xfId="6" applyNumberFormat="1" applyAlignment="1" applyProtection="1">
      <alignment horizontal="left"/>
    </xf>
    <xf numFmtId="0" fontId="27" fillId="0" borderId="0" xfId="6" applyAlignment="1" applyProtection="1">
      <alignment horizontal="center"/>
    </xf>
    <xf numFmtId="0" fontId="38" fillId="0" borderId="0" xfId="6" applyFont="1" applyAlignment="1" applyProtection="1">
      <alignment wrapText="1"/>
    </xf>
    <xf numFmtId="165" fontId="56" fillId="0" borderId="0" xfId="6" applyNumberFormat="1" applyFont="1" applyProtection="1"/>
    <xf numFmtId="165" fontId="27" fillId="0" borderId="0" xfId="6" applyNumberFormat="1" applyProtection="1"/>
    <xf numFmtId="14" fontId="27" fillId="0" borderId="0" xfId="6" applyNumberFormat="1" applyProtection="1"/>
    <xf numFmtId="0" fontId="27" fillId="0" borderId="0" xfId="6" applyNumberFormat="1" applyAlignment="1" applyProtection="1">
      <alignment vertical="top"/>
    </xf>
    <xf numFmtId="165" fontId="56" fillId="0" borderId="0" xfId="6" applyNumberFormat="1" applyFont="1" applyAlignment="1" applyProtection="1">
      <alignment horizontal="left"/>
    </xf>
    <xf numFmtId="0" fontId="58" fillId="0" borderId="22" xfId="6" applyFont="1" applyBorder="1" applyAlignment="1" applyProtection="1">
      <alignment horizontal="center" wrapText="1"/>
      <protection locked="0"/>
    </xf>
    <xf numFmtId="0" fontId="58" fillId="0" borderId="5" xfId="6" applyFont="1" applyBorder="1" applyProtection="1">
      <protection locked="0"/>
    </xf>
    <xf numFmtId="0" fontId="58" fillId="0" borderId="5" xfId="6" applyFont="1" applyBorder="1" applyAlignment="1" applyProtection="1">
      <alignment wrapText="1"/>
      <protection locked="0"/>
    </xf>
    <xf numFmtId="4" fontId="58" fillId="0" borderId="5" xfId="6" applyNumberFormat="1" applyFont="1" applyBorder="1" applyAlignment="1" applyProtection="1">
      <alignment wrapText="1"/>
      <protection locked="0"/>
    </xf>
    <xf numFmtId="0" fontId="58" fillId="0" borderId="7" xfId="6" applyFont="1" applyBorder="1" applyAlignment="1" applyProtection="1">
      <alignment wrapText="1"/>
      <protection locked="0"/>
    </xf>
    <xf numFmtId="0" fontId="58" fillId="0" borderId="17" xfId="6" applyFont="1" applyBorder="1" applyProtection="1">
      <protection locked="0"/>
    </xf>
    <xf numFmtId="0" fontId="27" fillId="0" borderId="0" xfId="6" applyProtection="1">
      <protection locked="0"/>
    </xf>
    <xf numFmtId="49" fontId="58" fillId="0" borderId="22" xfId="6" applyNumberFormat="1" applyFont="1" applyBorder="1" applyAlignment="1" applyProtection="1">
      <alignment horizontal="center" wrapText="1"/>
      <protection locked="0"/>
    </xf>
    <xf numFmtId="4" fontId="58" fillId="0" borderId="5" xfId="6" applyNumberFormat="1" applyFont="1" applyBorder="1" applyProtection="1">
      <protection locked="0"/>
    </xf>
    <xf numFmtId="0" fontId="58" fillId="0" borderId="5" xfId="6" applyFont="1" applyBorder="1" applyAlignment="1" applyProtection="1">
      <alignment horizontal="center"/>
      <protection locked="0"/>
    </xf>
    <xf numFmtId="166" fontId="58" fillId="0" borderId="5" xfId="6" applyNumberFormat="1" applyFont="1" applyBorder="1" applyAlignment="1" applyProtection="1">
      <alignment horizontal="center"/>
      <protection locked="0"/>
    </xf>
    <xf numFmtId="0" fontId="58" fillId="0" borderId="17" xfId="6" applyFont="1" applyBorder="1" applyAlignment="1" applyProtection="1">
      <alignment horizontal="center"/>
      <protection locked="0"/>
    </xf>
    <xf numFmtId="166" fontId="27" fillId="0" borderId="0" xfId="6" applyNumberFormat="1" applyAlignment="1" applyProtection="1">
      <alignment horizontal="center"/>
      <protection locked="0"/>
    </xf>
    <xf numFmtId="0" fontId="27" fillId="0" borderId="0" xfId="6" applyAlignment="1" applyProtection="1">
      <alignment horizontal="center"/>
      <protection locked="0"/>
    </xf>
    <xf numFmtId="165" fontId="58" fillId="0" borderId="21" xfId="6" applyNumberFormat="1" applyFont="1" applyBorder="1" applyAlignment="1" applyProtection="1">
      <alignment horizontal="center" wrapText="1"/>
      <protection locked="0"/>
    </xf>
    <xf numFmtId="0" fontId="58" fillId="0" borderId="5" xfId="6" applyFont="1" applyBorder="1" applyAlignment="1" applyProtection="1">
      <alignment horizontal="center" wrapText="1"/>
      <protection locked="0"/>
    </xf>
    <xf numFmtId="3" fontId="58" fillId="0" borderId="5" xfId="6" applyNumberFormat="1" applyFont="1" applyBorder="1" applyAlignment="1" applyProtection="1">
      <alignment horizontal="center"/>
      <protection locked="0"/>
    </xf>
    <xf numFmtId="165" fontId="58" fillId="0" borderId="5" xfId="6" applyNumberFormat="1" applyFont="1" applyBorder="1" applyAlignment="1" applyProtection="1">
      <alignment horizontal="center"/>
      <protection locked="0"/>
    </xf>
    <xf numFmtId="4" fontId="58" fillId="0" borderId="5" xfId="6" applyNumberFormat="1" applyFont="1" applyBorder="1" applyAlignment="1" applyProtection="1">
      <alignment horizontal="center"/>
      <protection locked="0"/>
    </xf>
    <xf numFmtId="3" fontId="58" fillId="0" borderId="5" xfId="6" applyNumberFormat="1" applyFont="1" applyBorder="1" applyAlignment="1" applyProtection="1">
      <alignment horizontal="center" wrapText="1"/>
      <protection locked="0"/>
    </xf>
    <xf numFmtId="3" fontId="58" fillId="0" borderId="5" xfId="6" applyNumberFormat="1" applyFont="1" applyBorder="1" applyProtection="1">
      <protection locked="0"/>
    </xf>
    <xf numFmtId="3" fontId="58" fillId="0" borderId="7" xfId="6" applyNumberFormat="1" applyFont="1" applyBorder="1" applyAlignment="1" applyProtection="1">
      <alignment horizontal="center"/>
      <protection locked="0"/>
    </xf>
    <xf numFmtId="3" fontId="58" fillId="0" borderId="0" xfId="6" applyNumberFormat="1" applyFont="1" applyBorder="1" applyProtection="1">
      <protection locked="0"/>
    </xf>
    <xf numFmtId="0" fontId="27" fillId="0" borderId="0" xfId="6" applyAlignment="1" applyProtection="1">
      <alignment wrapText="1"/>
      <protection locked="0"/>
    </xf>
    <xf numFmtId="4" fontId="58" fillId="7" borderId="5" xfId="6" applyNumberFormat="1" applyFont="1" applyFill="1" applyBorder="1" applyAlignment="1" applyProtection="1">
      <alignment wrapText="1"/>
      <protection locked="0"/>
    </xf>
    <xf numFmtId="0" fontId="58" fillId="7" borderId="5" xfId="6" applyFont="1" applyFill="1" applyBorder="1" applyAlignment="1" applyProtection="1">
      <alignment wrapText="1"/>
      <protection locked="0"/>
    </xf>
    <xf numFmtId="0" fontId="58" fillId="7" borderId="5" xfId="6" applyFont="1" applyFill="1" applyBorder="1" applyProtection="1">
      <protection locked="0"/>
    </xf>
    <xf numFmtId="0" fontId="58" fillId="0" borderId="5" xfId="6" applyFont="1" applyFill="1" applyBorder="1" applyProtection="1">
      <protection locked="0"/>
    </xf>
    <xf numFmtId="0" fontId="58" fillId="0" borderId="7" xfId="6" applyFont="1" applyFill="1" applyBorder="1" applyAlignment="1" applyProtection="1">
      <alignment wrapText="1"/>
    </xf>
    <xf numFmtId="0" fontId="58" fillId="0" borderId="7" xfId="6" applyFont="1" applyFill="1" applyBorder="1" applyProtection="1"/>
    <xf numFmtId="0" fontId="58" fillId="0" borderId="7" xfId="6" applyFont="1" applyFill="1" applyBorder="1" applyAlignment="1" applyProtection="1">
      <alignment wrapText="1"/>
      <protection locked="0"/>
    </xf>
    <xf numFmtId="0" fontId="58" fillId="0" borderId="5" xfId="6" applyFont="1" applyFill="1" applyBorder="1" applyAlignment="1" applyProtection="1">
      <alignment wrapText="1"/>
      <protection locked="0"/>
    </xf>
    <xf numFmtId="0" fontId="73" fillId="0" borderId="0" xfId="6" applyFont="1" applyProtection="1"/>
    <xf numFmtId="0" fontId="66" fillId="0" borderId="0" xfId="6" applyFont="1" applyProtection="1"/>
    <xf numFmtId="0" fontId="68" fillId="0" borderId="0" xfId="6" applyFont="1" applyProtection="1"/>
    <xf numFmtId="2" fontId="66" fillId="0" borderId="0" xfId="6" applyNumberFormat="1" applyFont="1" applyProtection="1"/>
    <xf numFmtId="0" fontId="27" fillId="0" borderId="0" xfId="6" applyAlignment="1" applyProtection="1">
      <alignment horizontal="center" vertical="top"/>
    </xf>
    <xf numFmtId="0" fontId="27" fillId="0" borderId="0" xfId="6" applyFont="1" applyProtection="1"/>
    <xf numFmtId="2" fontId="27" fillId="0" borderId="0" xfId="6" applyNumberFormat="1" applyProtection="1"/>
    <xf numFmtId="0" fontId="70" fillId="0" borderId="0" xfId="6" applyFont="1" applyProtection="1"/>
    <xf numFmtId="16" fontId="17" fillId="0" borderId="0" xfId="6" quotePrefix="1" applyNumberFormat="1" applyFont="1" applyAlignment="1" applyProtection="1">
      <alignment horizontal="center" vertical="top"/>
    </xf>
    <xf numFmtId="0" fontId="17" fillId="0" borderId="0" xfId="6" applyFont="1" applyAlignment="1" applyProtection="1">
      <alignment wrapText="1"/>
    </xf>
    <xf numFmtId="0" fontId="17" fillId="0" borderId="0" xfId="6" applyFont="1" applyAlignment="1" applyProtection="1">
      <alignment horizontal="center"/>
    </xf>
    <xf numFmtId="0" fontId="17" fillId="0" borderId="0" xfId="6" applyFont="1" applyProtection="1"/>
    <xf numFmtId="4" fontId="17" fillId="0" borderId="0" xfId="6" applyNumberFormat="1" applyFont="1" applyAlignment="1" applyProtection="1">
      <alignment horizontal="right"/>
    </xf>
    <xf numFmtId="0" fontId="17" fillId="0" borderId="0" xfId="6" quotePrefix="1" applyFont="1" applyAlignment="1" applyProtection="1">
      <alignment wrapText="1"/>
    </xf>
    <xf numFmtId="4" fontId="17" fillId="0" borderId="0" xfId="6" applyNumberFormat="1" applyFont="1" applyAlignment="1" applyProtection="1">
      <alignment horizontal="center"/>
    </xf>
    <xf numFmtId="0" fontId="66" fillId="0" borderId="0" xfId="6" applyFont="1" applyAlignment="1" applyProtection="1">
      <alignment horizontal="center"/>
    </xf>
    <xf numFmtId="2" fontId="68" fillId="0" borderId="0" xfId="6" applyNumberFormat="1" applyFont="1" applyProtection="1"/>
    <xf numFmtId="0" fontId="27" fillId="0" borderId="0" xfId="6" applyAlignment="1" applyProtection="1">
      <alignment vertical="top" wrapText="1"/>
    </xf>
    <xf numFmtId="0" fontId="27" fillId="0" borderId="0" xfId="6" quotePrefix="1" applyProtection="1"/>
    <xf numFmtId="0" fontId="27" fillId="0" borderId="0" xfId="6" quotePrefix="1" applyFont="1" applyAlignment="1" applyProtection="1">
      <alignment horizontal="center" vertical="top"/>
    </xf>
    <xf numFmtId="0" fontId="27" fillId="0" borderId="0" xfId="6" applyFont="1" applyAlignment="1" applyProtection="1">
      <alignment wrapText="1"/>
    </xf>
    <xf numFmtId="0" fontId="27" fillId="0" borderId="0" xfId="6" quotePrefix="1" applyAlignment="1" applyProtection="1">
      <alignment vertical="top" wrapText="1"/>
    </xf>
    <xf numFmtId="0" fontId="27" fillId="0" borderId="0" xfId="6" applyFont="1" applyAlignment="1" applyProtection="1">
      <alignment vertical="top" wrapText="1"/>
    </xf>
    <xf numFmtId="0" fontId="67" fillId="0" borderId="0" xfId="6" applyFont="1" applyAlignment="1" applyProtection="1">
      <alignment horizontal="center"/>
    </xf>
    <xf numFmtId="0" fontId="27" fillId="0" borderId="0" xfId="6" quotePrefix="1" applyFont="1" applyAlignment="1" applyProtection="1">
      <alignment horizontal="center"/>
    </xf>
    <xf numFmtId="2" fontId="72" fillId="0" borderId="0" xfId="6" applyNumberFormat="1" applyFont="1" applyProtection="1"/>
    <xf numFmtId="2" fontId="17" fillId="0" borderId="0" xfId="6" applyNumberFormat="1" applyFont="1" applyProtection="1"/>
    <xf numFmtId="0" fontId="27" fillId="0" borderId="0" xfId="6" quotePrefix="1" applyFont="1" applyAlignment="1" applyProtection="1">
      <alignment wrapText="1"/>
    </xf>
    <xf numFmtId="0" fontId="27" fillId="0" borderId="0" xfId="6" applyFont="1" applyAlignment="1" applyProtection="1">
      <alignment horizontal="center" vertical="top"/>
    </xf>
    <xf numFmtId="0" fontId="27" fillId="0" borderId="0" xfId="6" applyFont="1" applyAlignment="1" applyProtection="1">
      <alignment horizontal="center"/>
    </xf>
    <xf numFmtId="0" fontId="71" fillId="0" borderId="0" xfId="6" applyFont="1" applyAlignment="1" applyProtection="1">
      <alignment horizontal="center"/>
    </xf>
    <xf numFmtId="0" fontId="71" fillId="0" borderId="0" xfId="6" applyFont="1" applyProtection="1"/>
    <xf numFmtId="0" fontId="27" fillId="0" borderId="0" xfId="6" quotePrefix="1" applyFont="1" applyProtection="1"/>
    <xf numFmtId="0" fontId="17" fillId="0" borderId="0" xfId="6" applyFont="1" applyAlignment="1" applyProtection="1">
      <alignment horizontal="justify" vertical="center"/>
    </xf>
    <xf numFmtId="0" fontId="17" fillId="0" borderId="0" xfId="6" quotePrefix="1" applyFont="1" applyAlignment="1" applyProtection="1">
      <alignment horizontal="justify" vertical="center"/>
    </xf>
    <xf numFmtId="0" fontId="67" fillId="0" borderId="0" xfId="6" applyFont="1" applyProtection="1"/>
    <xf numFmtId="0" fontId="17" fillId="0" borderId="0" xfId="6" applyFont="1" applyAlignment="1" applyProtection="1">
      <alignment vertical="top" wrapText="1"/>
    </xf>
    <xf numFmtId="0" fontId="17" fillId="0" borderId="0" xfId="6" applyFont="1" applyAlignment="1" applyProtection="1">
      <alignment horizontal="left"/>
    </xf>
    <xf numFmtId="0" fontId="17" fillId="0" borderId="0" xfId="6" applyFont="1" applyAlignment="1" applyProtection="1">
      <alignment horizontal="right"/>
    </xf>
    <xf numFmtId="16" fontId="17" fillId="0" borderId="0" xfId="6" quotePrefix="1" applyNumberFormat="1" applyFont="1" applyAlignment="1" applyProtection="1">
      <alignment horizontal="center"/>
    </xf>
    <xf numFmtId="0" fontId="69" fillId="0" borderId="0" xfId="6" applyFont="1" applyAlignment="1" applyProtection="1">
      <alignment horizontal="center"/>
    </xf>
    <xf numFmtId="0" fontId="66" fillId="0" borderId="0" xfId="6" applyFont="1" applyProtection="1">
      <protection locked="0"/>
    </xf>
    <xf numFmtId="2" fontId="27" fillId="0" borderId="0" xfId="6" applyNumberFormat="1" applyProtection="1">
      <protection locked="0"/>
    </xf>
    <xf numFmtId="0" fontId="17" fillId="0" borderId="0" xfId="6" applyFont="1" applyAlignment="1" applyProtection="1">
      <alignment horizontal="center"/>
      <protection locked="0"/>
    </xf>
    <xf numFmtId="0" fontId="27" fillId="0" borderId="0" xfId="6" applyFont="1" applyProtection="1">
      <protection locked="0"/>
    </xf>
    <xf numFmtId="2" fontId="27" fillId="0" borderId="0" xfId="6" applyNumberFormat="1" applyFont="1" applyProtection="1">
      <protection locked="0"/>
    </xf>
    <xf numFmtId="0" fontId="71" fillId="0" borderId="0" xfId="6" applyFont="1" applyProtection="1">
      <protection locked="0"/>
    </xf>
    <xf numFmtId="0" fontId="27" fillId="0" borderId="0" xfId="6" applyFont="1" applyAlignment="1" applyProtection="1">
      <alignment horizontal="center"/>
      <protection locked="0"/>
    </xf>
    <xf numFmtId="4" fontId="27" fillId="0" borderId="0" xfId="9" applyNumberFormat="1" applyFont="1" applyProtection="1"/>
    <xf numFmtId="4" fontId="66" fillId="0" borderId="0" xfId="9" applyNumberFormat="1" applyFont="1" applyProtection="1"/>
    <xf numFmtId="2" fontId="27" fillId="6" borderId="0" xfId="6" applyNumberFormat="1" applyFill="1" applyProtection="1">
      <protection locked="0"/>
    </xf>
    <xf numFmtId="4" fontId="17" fillId="6" borderId="0" xfId="6" applyNumberFormat="1" applyFont="1" applyFill="1" applyAlignment="1" applyProtection="1">
      <alignment horizontal="center"/>
      <protection locked="0"/>
    </xf>
    <xf numFmtId="2" fontId="27" fillId="6" borderId="0" xfId="6" applyNumberFormat="1" applyFont="1" applyFill="1" applyProtection="1">
      <protection locked="0"/>
    </xf>
    <xf numFmtId="0" fontId="27" fillId="6" borderId="0" xfId="6" applyFont="1" applyFill="1" applyProtection="1">
      <protection locked="0"/>
    </xf>
    <xf numFmtId="2" fontId="17" fillId="6" borderId="0" xfId="6" applyNumberFormat="1" applyFont="1" applyFill="1" applyAlignment="1" applyProtection="1">
      <alignment horizontal="right"/>
      <protection locked="0"/>
    </xf>
    <xf numFmtId="0" fontId="20" fillId="0" borderId="0" xfId="10" applyFont="1" applyBorder="1" applyProtection="1"/>
    <xf numFmtId="0" fontId="74" fillId="0" borderId="0" xfId="10" applyFont="1" applyFill="1" applyBorder="1" applyAlignment="1" applyProtection="1">
      <alignment horizontal="left" vertical="top" wrapText="1"/>
    </xf>
    <xf numFmtId="0" fontId="75" fillId="0" borderId="0" xfId="10" applyFont="1" applyFill="1" applyBorder="1" applyAlignment="1" applyProtection="1">
      <alignment horizontal="left" vertical="top" wrapText="1"/>
    </xf>
    <xf numFmtId="0" fontId="74" fillId="0" borderId="0" xfId="10" applyFont="1" applyBorder="1" applyAlignment="1" applyProtection="1">
      <alignment horizontal="left" vertical="top" wrapText="1"/>
    </xf>
    <xf numFmtId="0" fontId="17" fillId="0" borderId="0" xfId="10" applyBorder="1" applyProtection="1"/>
    <xf numFmtId="0" fontId="6" fillId="0" borderId="0" xfId="10" applyFont="1" applyBorder="1" applyProtection="1"/>
    <xf numFmtId="1" fontId="17" fillId="0" borderId="0" xfId="10" applyNumberFormat="1" applyBorder="1" applyProtection="1"/>
    <xf numFmtId="0" fontId="84" fillId="0" borderId="0" xfId="10" applyFont="1" applyBorder="1" applyProtection="1"/>
    <xf numFmtId="4" fontId="79" fillId="0" borderId="0" xfId="10" applyNumberFormat="1" applyFont="1" applyBorder="1" applyProtection="1"/>
    <xf numFmtId="0" fontId="79" fillId="0" borderId="0" xfId="10" applyFont="1" applyBorder="1" applyProtection="1"/>
    <xf numFmtId="4" fontId="77" fillId="0" borderId="0" xfId="10" applyNumberFormat="1" applyFont="1" applyBorder="1" applyAlignment="1" applyProtection="1">
      <alignment horizontal="center"/>
    </xf>
    <xf numFmtId="1" fontId="74" fillId="0" borderId="0" xfId="10" applyNumberFormat="1" applyFont="1" applyFill="1" applyBorder="1" applyAlignment="1" applyProtection="1">
      <alignment horizontal="left" vertical="top" wrapText="1"/>
    </xf>
    <xf numFmtId="4" fontId="75" fillId="0" borderId="0" xfId="10" applyNumberFormat="1" applyFont="1" applyFill="1" applyBorder="1" applyAlignment="1" applyProtection="1">
      <alignment horizontal="right" vertical="top" wrapText="1"/>
    </xf>
    <xf numFmtId="4" fontId="75" fillId="0" borderId="0" xfId="10" applyNumberFormat="1" applyFont="1" applyBorder="1" applyAlignment="1" applyProtection="1">
      <alignment horizontal="left" vertical="top" wrapText="1"/>
    </xf>
    <xf numFmtId="1" fontId="77" fillId="0" borderId="0" xfId="10" applyNumberFormat="1" applyFont="1" applyBorder="1" applyAlignment="1" applyProtection="1">
      <alignment horizontal="center" vertical="top"/>
    </xf>
    <xf numFmtId="0" fontId="77" fillId="0" borderId="0" xfId="10" applyFont="1" applyAlignment="1" applyProtection="1">
      <alignment horizontal="justify" vertical="center"/>
    </xf>
    <xf numFmtId="4" fontId="77" fillId="0" borderId="0" xfId="10" applyNumberFormat="1" applyFont="1" applyBorder="1" applyProtection="1"/>
    <xf numFmtId="0" fontId="17" fillId="0" borderId="0" xfId="10" applyFont="1" applyBorder="1" applyProtection="1"/>
    <xf numFmtId="1" fontId="78" fillId="0" borderId="0" xfId="10" applyNumberFormat="1" applyFont="1" applyBorder="1" applyProtection="1"/>
    <xf numFmtId="0" fontId="78" fillId="0" borderId="0" xfId="10" applyFont="1" applyFill="1" applyBorder="1" applyAlignment="1" applyProtection="1">
      <alignment horizontal="right" vertical="top" wrapText="1"/>
    </xf>
    <xf numFmtId="0" fontId="77" fillId="0" borderId="0" xfId="10" applyFont="1" applyFill="1" applyBorder="1" applyAlignment="1" applyProtection="1">
      <alignment horizontal="right" vertical="top" wrapText="1"/>
    </xf>
    <xf numFmtId="0" fontId="77" fillId="0" borderId="0" xfId="10" applyFont="1" applyAlignment="1" applyProtection="1">
      <alignment horizontal="justify" vertical="top"/>
    </xf>
    <xf numFmtId="0" fontId="77" fillId="0" borderId="0" xfId="10" quotePrefix="1" applyFont="1" applyAlignment="1" applyProtection="1">
      <alignment horizontal="justify" vertical="top"/>
    </xf>
    <xf numFmtId="4" fontId="82" fillId="0" borderId="0" xfId="10" applyNumberFormat="1" applyFont="1" applyBorder="1" applyProtection="1"/>
    <xf numFmtId="1" fontId="78" fillId="0" borderId="0" xfId="10" applyNumberFormat="1" applyFont="1" applyBorder="1" applyAlignment="1" applyProtection="1">
      <alignment horizontal="center" vertical="top"/>
    </xf>
    <xf numFmtId="4" fontId="83" fillId="0" borderId="0" xfId="10" applyNumberFormat="1" applyFont="1" applyBorder="1" applyProtection="1"/>
    <xf numFmtId="1" fontId="78" fillId="0" borderId="0" xfId="10" applyNumberFormat="1" applyFont="1" applyBorder="1" applyAlignment="1" applyProtection="1">
      <alignment vertical="top"/>
    </xf>
    <xf numFmtId="0" fontId="77" fillId="0" borderId="0" xfId="10" applyFont="1" applyBorder="1" applyProtection="1"/>
    <xf numFmtId="0" fontId="76" fillId="0" borderId="0" xfId="10" applyFont="1" applyFill="1" applyBorder="1" applyAlignment="1" applyProtection="1">
      <alignment horizontal="left" vertical="top" wrapText="1"/>
    </xf>
    <xf numFmtId="0" fontId="77" fillId="0" borderId="0" xfId="10" applyFont="1" applyFill="1" applyBorder="1" applyAlignment="1" applyProtection="1">
      <alignment horizontal="left" vertical="top" wrapText="1"/>
    </xf>
    <xf numFmtId="4" fontId="80" fillId="0" borderId="0" xfId="10" applyNumberFormat="1" applyFont="1" applyBorder="1" applyProtection="1"/>
    <xf numFmtId="0" fontId="72" fillId="0" borderId="0" xfId="10" applyFont="1" applyBorder="1" applyAlignment="1" applyProtection="1">
      <alignment horizontal="left" vertical="top" wrapText="1"/>
    </xf>
    <xf numFmtId="1" fontId="31" fillId="0" borderId="0" xfId="10" applyNumberFormat="1" applyFont="1" applyBorder="1" applyProtection="1"/>
    <xf numFmtId="1" fontId="77" fillId="0" borderId="0" xfId="10" applyNumberFormat="1" applyFont="1" applyFill="1" applyBorder="1" applyAlignment="1" applyProtection="1">
      <alignment horizontal="center" vertical="top" wrapText="1"/>
    </xf>
    <xf numFmtId="0" fontId="81" fillId="0" borderId="0" xfId="10" applyFont="1" applyBorder="1" applyProtection="1"/>
    <xf numFmtId="1" fontId="77" fillId="0" borderId="0" xfId="10" applyNumberFormat="1" applyFont="1" applyBorder="1" applyAlignment="1" applyProtection="1">
      <alignment horizontal="center" vertical="center"/>
    </xf>
    <xf numFmtId="4" fontId="77" fillId="0" borderId="0" xfId="10" applyNumberFormat="1" applyFont="1" applyBorder="1" applyAlignment="1" applyProtection="1">
      <alignment horizontal="left" vertical="center"/>
    </xf>
    <xf numFmtId="4" fontId="77" fillId="0" borderId="0" xfId="10" applyNumberFormat="1" applyFont="1" applyBorder="1" applyAlignment="1" applyProtection="1">
      <alignment horizontal="left"/>
    </xf>
    <xf numFmtId="0" fontId="77" fillId="0" borderId="0" xfId="10" applyFont="1" applyFill="1" applyBorder="1" applyAlignment="1" applyProtection="1">
      <alignment horizontal="right" wrapText="1"/>
    </xf>
    <xf numFmtId="0" fontId="78" fillId="0" borderId="0" xfId="10" applyFont="1" applyFill="1" applyBorder="1" applyAlignment="1" applyProtection="1">
      <alignment horizontal="left" vertical="top" wrapText="1"/>
    </xf>
    <xf numFmtId="4" fontId="76" fillId="0" borderId="24" xfId="10" applyNumberFormat="1" applyFont="1" applyBorder="1" applyProtection="1"/>
    <xf numFmtId="4" fontId="74" fillId="0" borderId="0" xfId="10" applyNumberFormat="1" applyFont="1" applyBorder="1" applyAlignment="1" applyProtection="1">
      <alignment horizontal="left" vertical="top" wrapText="1"/>
    </xf>
    <xf numFmtId="4" fontId="75" fillId="0" borderId="0" xfId="10" applyNumberFormat="1" applyFont="1" applyFill="1" applyBorder="1" applyAlignment="1" applyProtection="1">
      <alignment horizontal="left" vertical="top" wrapText="1"/>
    </xf>
    <xf numFmtId="4" fontId="17" fillId="0" borderId="0" xfId="10" applyNumberFormat="1" applyFont="1" applyBorder="1" applyProtection="1"/>
    <xf numFmtId="4" fontId="6" fillId="0" borderId="0" xfId="10" applyNumberFormat="1" applyFont="1" applyBorder="1" applyProtection="1"/>
    <xf numFmtId="4" fontId="77" fillId="9" borderId="0" xfId="10" applyNumberFormat="1" applyFont="1" applyFill="1" applyBorder="1" applyProtection="1">
      <protection locked="0"/>
    </xf>
    <xf numFmtId="4" fontId="77" fillId="9" borderId="0" xfId="10" applyNumberFormat="1" applyFont="1" applyFill="1" applyBorder="1" applyAlignment="1" applyProtection="1">
      <alignment horizontal="right"/>
      <protection locked="0"/>
    </xf>
    <xf numFmtId="44" fontId="90" fillId="8" borderId="5" xfId="11" applyNumberFormat="1" applyFont="1" applyFill="1" applyBorder="1" applyAlignment="1" applyProtection="1">
      <alignment wrapText="1"/>
      <protection locked="0"/>
    </xf>
    <xf numFmtId="44" fontId="90" fillId="8" borderId="5" xfId="11" applyNumberFormat="1" applyFont="1" applyFill="1" applyBorder="1" applyAlignment="1" applyProtection="1">
      <alignment horizontal="center" wrapText="1"/>
      <protection locked="0"/>
    </xf>
    <xf numFmtId="0" fontId="90" fillId="0" borderId="5" xfId="11" applyFont="1" applyBorder="1" applyAlignment="1" applyProtection="1">
      <alignment horizontal="left" wrapText="1"/>
      <protection locked="0"/>
    </xf>
    <xf numFmtId="0" fontId="90" fillId="0" borderId="5" xfId="11" applyFont="1" applyBorder="1" applyAlignment="1" applyProtection="1">
      <alignment wrapText="1"/>
      <protection locked="0"/>
    </xf>
    <xf numFmtId="0" fontId="90" fillId="4" borderId="5" xfId="11" applyFont="1" applyFill="1" applyBorder="1" applyAlignment="1" applyProtection="1">
      <alignment wrapText="1"/>
      <protection locked="0"/>
    </xf>
    <xf numFmtId="0" fontId="90" fillId="4" borderId="5" xfId="11" applyFont="1" applyFill="1" applyBorder="1" applyAlignment="1" applyProtection="1">
      <alignment horizontal="left" wrapText="1"/>
      <protection locked="0"/>
    </xf>
    <xf numFmtId="0" fontId="90" fillId="0" borderId="5" xfId="11" applyFont="1" applyFill="1" applyBorder="1" applyAlignment="1" applyProtection="1">
      <alignment horizontal="center" wrapText="1"/>
      <protection locked="0"/>
    </xf>
    <xf numFmtId="0" fontId="90" fillId="0" borderId="5" xfId="11" applyFont="1" applyFill="1" applyBorder="1" applyAlignment="1" applyProtection="1">
      <alignment wrapText="1"/>
      <protection locked="0"/>
    </xf>
    <xf numFmtId="0" fontId="90" fillId="0" borderId="5" xfId="11" applyFont="1" applyBorder="1" applyAlignment="1" applyProtection="1">
      <alignment horizontal="center" wrapText="1"/>
      <protection locked="0"/>
    </xf>
    <xf numFmtId="44" fontId="85" fillId="2" borderId="5" xfId="11" applyNumberFormat="1" applyFont="1" applyFill="1" applyBorder="1" applyAlignment="1" applyProtection="1">
      <alignment horizontal="right"/>
      <protection locked="0"/>
    </xf>
    <xf numFmtId="0" fontId="17" fillId="6" borderId="5" xfId="8" applyFont="1" applyFill="1" applyBorder="1" applyAlignment="1" applyProtection="1">
      <alignment horizontal="left" vertical="top" wrapText="1"/>
    </xf>
    <xf numFmtId="0" fontId="23" fillId="6" borderId="25" xfId="0" applyFont="1" applyFill="1" applyBorder="1" applyAlignment="1">
      <alignment vertical="center" wrapText="1"/>
    </xf>
    <xf numFmtId="0" fontId="6" fillId="6" borderId="5" xfId="8" applyFont="1" applyFill="1" applyBorder="1" applyAlignment="1" applyProtection="1">
      <alignment horizontal="left" vertical="top" wrapText="1"/>
    </xf>
    <xf numFmtId="4" fontId="18" fillId="0" borderId="0" xfId="2" applyNumberFormat="1" applyFont="1" applyAlignment="1" applyProtection="1">
      <alignment horizontal="center"/>
    </xf>
    <xf numFmtId="0" fontId="15" fillId="0" borderId="0" xfId="0" applyFont="1" applyAlignment="1">
      <alignment horizontal="left" wrapText="1"/>
    </xf>
    <xf numFmtId="49" fontId="17" fillId="0" borderId="7" xfId="0" applyNumberFormat="1" applyFont="1" applyFill="1" applyBorder="1" applyAlignment="1" applyProtection="1">
      <alignment horizontal="center" vertical="top"/>
    </xf>
    <xf numFmtId="49" fontId="17" fillId="0" borderId="4" xfId="0" applyNumberFormat="1" applyFont="1" applyFill="1" applyBorder="1" applyAlignment="1" applyProtection="1">
      <alignment horizontal="center" vertical="top"/>
    </xf>
    <xf numFmtId="49" fontId="17" fillId="0" borderId="8" xfId="0" applyNumberFormat="1" applyFont="1" applyFill="1" applyBorder="1" applyAlignment="1" applyProtection="1">
      <alignment horizontal="center" vertical="top"/>
    </xf>
    <xf numFmtId="0" fontId="17" fillId="0" borderId="0" xfId="0" applyFont="1" applyFill="1" applyAlignment="1" applyProtection="1">
      <alignment horizontal="left" vertical="top" wrapText="1"/>
    </xf>
    <xf numFmtId="49" fontId="35" fillId="0" borderId="11" xfId="0" applyNumberFormat="1" applyFont="1" applyFill="1" applyBorder="1" applyAlignment="1" applyProtection="1">
      <alignment horizontal="left" vertical="top" wrapText="1"/>
    </xf>
    <xf numFmtId="49" fontId="35" fillId="0" borderId="12" xfId="0" applyNumberFormat="1" applyFont="1" applyFill="1" applyBorder="1" applyAlignment="1" applyProtection="1">
      <alignment horizontal="left" vertical="top" wrapText="1"/>
    </xf>
    <xf numFmtId="49" fontId="35" fillId="0" borderId="13" xfId="0" applyNumberFormat="1" applyFont="1" applyFill="1" applyBorder="1" applyAlignment="1" applyProtection="1">
      <alignment horizontal="left" vertical="top" wrapText="1"/>
    </xf>
    <xf numFmtId="0" fontId="19" fillId="2" borderId="11"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protection locked="0"/>
    </xf>
    <xf numFmtId="49" fontId="17" fillId="0" borderId="7" xfId="8" applyNumberFormat="1" applyFont="1" applyFill="1" applyBorder="1" applyAlignment="1" applyProtection="1">
      <alignment horizontal="center" vertical="top"/>
    </xf>
    <xf numFmtId="49" fontId="17" fillId="0" borderId="4" xfId="8" applyNumberFormat="1" applyFont="1" applyFill="1" applyBorder="1" applyAlignment="1" applyProtection="1">
      <alignment horizontal="center" vertical="top"/>
    </xf>
    <xf numFmtId="49" fontId="17" fillId="0" borderId="8" xfId="8" applyNumberFormat="1" applyFont="1" applyFill="1" applyBorder="1" applyAlignment="1" applyProtection="1">
      <alignment horizontal="center" vertical="top"/>
    </xf>
    <xf numFmtId="1" fontId="17" fillId="0" borderId="7" xfId="8" applyNumberFormat="1" applyFont="1" applyFill="1" applyBorder="1" applyAlignment="1" applyProtection="1">
      <alignment horizontal="center" vertical="top"/>
    </xf>
    <xf numFmtId="1" fontId="17" fillId="0" borderId="4" xfId="8" applyNumberFormat="1" applyFont="1" applyFill="1" applyBorder="1" applyAlignment="1" applyProtection="1">
      <alignment horizontal="center" vertical="top"/>
    </xf>
    <xf numFmtId="1" fontId="17" fillId="0" borderId="8" xfId="8" applyNumberFormat="1" applyFont="1" applyFill="1" applyBorder="1" applyAlignment="1" applyProtection="1">
      <alignment horizontal="center" vertical="top"/>
    </xf>
    <xf numFmtId="0" fontId="17" fillId="0" borderId="7" xfId="8" applyFont="1" applyFill="1" applyBorder="1" applyAlignment="1" applyProtection="1">
      <alignment horizontal="center" vertical="top"/>
    </xf>
    <xf numFmtId="0" fontId="17" fillId="0" borderId="4" xfId="8" applyFont="1" applyFill="1" applyBorder="1" applyAlignment="1" applyProtection="1">
      <alignment horizontal="center" vertical="top"/>
    </xf>
    <xf numFmtId="0" fontId="17" fillId="0" borderId="8" xfId="8" applyFont="1" applyFill="1" applyBorder="1" applyAlignment="1" applyProtection="1">
      <alignment horizontal="center" vertical="top"/>
    </xf>
    <xf numFmtId="0" fontId="17" fillId="0" borderId="11" xfId="0" applyFont="1" applyFill="1" applyBorder="1" applyAlignment="1" applyProtection="1">
      <alignment horizontal="left" vertical="top" wrapText="1"/>
    </xf>
    <xf numFmtId="0" fontId="17" fillId="0" borderId="12" xfId="0" applyFont="1" applyFill="1" applyBorder="1" applyAlignment="1" applyProtection="1">
      <alignment horizontal="left" vertical="top" wrapText="1"/>
    </xf>
    <xf numFmtId="0" fontId="17" fillId="0" borderId="13" xfId="0" applyFont="1" applyFill="1" applyBorder="1" applyAlignment="1" applyProtection="1">
      <alignment horizontal="left" vertical="top" wrapText="1"/>
    </xf>
    <xf numFmtId="0" fontId="51" fillId="0" borderId="0" xfId="10" applyFont="1" applyBorder="1" applyAlignment="1" applyProtection="1"/>
    <xf numFmtId="0" fontId="17" fillId="0" borderId="0" xfId="10" applyAlignment="1" applyProtection="1"/>
    <xf numFmtId="0" fontId="87" fillId="5" borderId="5" xfId="11" applyFont="1" applyFill="1" applyBorder="1" applyAlignment="1">
      <alignment horizontal="center"/>
    </xf>
    <xf numFmtId="0" fontId="85" fillId="0" borderId="5" xfId="11" applyFont="1" applyFill="1" applyBorder="1" applyAlignment="1">
      <alignment horizontal="center"/>
    </xf>
    <xf numFmtId="0" fontId="91" fillId="5" borderId="5" xfId="11" quotePrefix="1" applyNumberFormat="1" applyFont="1" applyFill="1" applyBorder="1" applyAlignment="1">
      <alignment horizontal="left" wrapText="1"/>
    </xf>
    <xf numFmtId="1" fontId="90" fillId="4" borderId="7" xfId="11" quotePrefix="1" applyNumberFormat="1" applyFont="1" applyFill="1" applyBorder="1" applyAlignment="1">
      <alignment horizontal="center" vertical="top" wrapText="1"/>
    </xf>
    <xf numFmtId="1" fontId="90" fillId="4" borderId="4" xfId="11" quotePrefix="1" applyNumberFormat="1" applyFont="1" applyFill="1" applyBorder="1" applyAlignment="1">
      <alignment horizontal="center" vertical="top" wrapText="1"/>
    </xf>
    <xf numFmtId="1" fontId="90" fillId="4" borderId="8" xfId="11" quotePrefix="1" applyNumberFormat="1" applyFont="1" applyFill="1" applyBorder="1" applyAlignment="1">
      <alignment horizontal="center" vertical="top" wrapText="1"/>
    </xf>
    <xf numFmtId="0" fontId="90" fillId="0" borderId="7" xfId="11" quotePrefix="1" applyNumberFormat="1" applyFont="1" applyBorder="1" applyAlignment="1">
      <alignment horizontal="left" vertical="center" wrapText="1"/>
    </xf>
    <xf numFmtId="0" fontId="90" fillId="0" borderId="4" xfId="11" quotePrefix="1" applyNumberFormat="1" applyFont="1" applyBorder="1" applyAlignment="1">
      <alignment horizontal="left" vertical="center" wrapText="1"/>
    </xf>
    <xf numFmtId="0" fontId="90" fillId="0" borderId="8" xfId="11" quotePrefix="1" applyNumberFormat="1" applyFont="1" applyBorder="1" applyAlignment="1">
      <alignment horizontal="left" vertical="center" wrapText="1"/>
    </xf>
    <xf numFmtId="1" fontId="90" fillId="4" borderId="5" xfId="11" quotePrefix="1" applyNumberFormat="1" applyFont="1" applyFill="1" applyBorder="1" applyAlignment="1">
      <alignment horizontal="center" vertical="top" wrapText="1"/>
    </xf>
    <xf numFmtId="0" fontId="90" fillId="0" borderId="5" xfId="11" quotePrefix="1" applyNumberFormat="1" applyFont="1" applyBorder="1" applyAlignment="1">
      <alignment horizontal="left" vertical="center" wrapText="1"/>
    </xf>
    <xf numFmtId="0" fontId="91" fillId="6" borderId="5" xfId="11" quotePrefix="1" applyNumberFormat="1" applyFont="1" applyFill="1" applyBorder="1" applyAlignment="1">
      <alignment horizontal="left" wrapText="1"/>
    </xf>
    <xf numFmtId="49" fontId="93" fillId="5" borderId="5" xfId="11" applyNumberFormat="1" applyFont="1" applyFill="1" applyBorder="1" applyAlignment="1">
      <alignment horizontal="center" wrapText="1"/>
    </xf>
    <xf numFmtId="0" fontId="93" fillId="5" borderId="5" xfId="11" applyFont="1" applyFill="1" applyBorder="1" applyAlignment="1">
      <alignment horizontal="center"/>
    </xf>
    <xf numFmtId="0" fontId="93" fillId="5" borderId="0" xfId="11" applyFont="1" applyFill="1" applyAlignment="1">
      <alignment horizontal="center"/>
    </xf>
    <xf numFmtId="1" fontId="17" fillId="9" borderId="0" xfId="10" applyNumberFormat="1" applyFont="1" applyFill="1" applyBorder="1" applyAlignment="1" applyProtection="1">
      <alignment horizontal="center" vertical="center" wrapText="1"/>
      <protection locked="0"/>
    </xf>
    <xf numFmtId="1" fontId="17" fillId="9" borderId="0" xfId="10" applyNumberFormat="1" applyFont="1" applyFill="1" applyBorder="1" applyAlignment="1" applyProtection="1">
      <alignment horizontal="center" vertical="center"/>
      <protection locked="0"/>
    </xf>
    <xf numFmtId="1" fontId="19" fillId="9" borderId="26" xfId="10" applyNumberFormat="1" applyFont="1" applyFill="1" applyBorder="1" applyAlignment="1" applyProtection="1">
      <alignment horizontal="center" vertical="center" wrapText="1"/>
      <protection locked="0"/>
    </xf>
    <xf numFmtId="1" fontId="19" fillId="9" borderId="27" xfId="10" applyNumberFormat="1" applyFont="1" applyFill="1" applyBorder="1" applyAlignment="1" applyProtection="1">
      <alignment horizontal="center" vertical="center"/>
      <protection locked="0"/>
    </xf>
    <xf numFmtId="1" fontId="19" fillId="9" borderId="28" xfId="10" applyNumberFormat="1" applyFont="1" applyFill="1" applyBorder="1" applyAlignment="1" applyProtection="1">
      <alignment horizontal="center" vertical="center"/>
      <protection locked="0"/>
    </xf>
  </cellXfs>
  <cellStyles count="12">
    <cellStyle name="Navadno" xfId="0" builtinId="0"/>
    <cellStyle name="Navadno 2" xfId="6"/>
    <cellStyle name="Navadno 3" xfId="8"/>
    <cellStyle name="Navadno 4" xfId="10"/>
    <cellStyle name="Navadno 5" xfId="11"/>
    <cellStyle name="Navadno_JN 31 grad-2000 disketa" xfId="2"/>
    <cellStyle name="Navadno_JN 74grad vodovod" xfId="3"/>
    <cellStyle name="Normal 2" xfId="5"/>
    <cellStyle name="Normal 3" xfId="7"/>
    <cellStyle name="Normal_kanal S1" xfId="4"/>
    <cellStyle name="Valuta" xfId="9" builtinId="4"/>
    <cellStyle name="Vejica" xfId="1" builtinId="3"/>
  </cellStyles>
  <dxfs count="2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714375</xdr:colOff>
          <xdr:row>0</xdr:row>
          <xdr:rowOff>0</xdr:rowOff>
        </xdr:from>
        <xdr:to>
          <xdr:col>5</xdr:col>
          <xdr:colOff>142875</xdr:colOff>
          <xdr:row>0</xdr:row>
          <xdr:rowOff>0</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657225</xdr:colOff>
          <xdr:row>0</xdr:row>
          <xdr:rowOff>0</xdr:rowOff>
        </xdr:from>
        <xdr:to>
          <xdr:col>5</xdr:col>
          <xdr:colOff>142875</xdr:colOff>
          <xdr:row>0</xdr:row>
          <xdr:rowOff>0</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J949"/>
  <sheetViews>
    <sheetView tabSelected="1" view="pageBreakPreview" zoomScaleSheetLayoutView="100" workbookViewId="0">
      <selection activeCell="D56" sqref="D56"/>
    </sheetView>
  </sheetViews>
  <sheetFormatPr defaultColWidth="9.33203125" defaultRowHeight="13.5" customHeight="1"/>
  <cols>
    <col min="1" max="1" width="9.6640625" style="9" customWidth="1"/>
    <col min="2" max="2" width="7.1640625" style="10" customWidth="1"/>
    <col min="3" max="3" width="61.5" style="11" customWidth="1"/>
    <col min="4" max="4" width="21.1640625" style="11" customWidth="1"/>
    <col min="5" max="6" width="9.33203125" style="12"/>
    <col min="7" max="16384" width="9.33203125" style="11"/>
  </cols>
  <sheetData>
    <row r="1" spans="1:4" s="3" customFormat="1" ht="13.5" customHeight="1">
      <c r="A1" s="37"/>
      <c r="B1" s="37"/>
      <c r="C1" s="38"/>
      <c r="D1" s="38"/>
    </row>
    <row r="2" spans="1:4" s="3" customFormat="1" ht="13.5" customHeight="1">
      <c r="A2" s="37"/>
      <c r="B2" s="37"/>
      <c r="C2" s="38"/>
      <c r="D2" s="38"/>
    </row>
    <row r="3" spans="1:4" s="3" customFormat="1" ht="13.5" customHeight="1">
      <c r="A3" s="37"/>
      <c r="B3" s="37"/>
      <c r="C3" s="38"/>
      <c r="D3" s="38"/>
    </row>
    <row r="4" spans="1:4" s="3" customFormat="1" ht="13.5" customHeight="1">
      <c r="A4" s="37"/>
      <c r="B4" s="37"/>
      <c r="C4" s="38"/>
      <c r="D4" s="38"/>
    </row>
    <row r="5" spans="1:4" s="3" customFormat="1" ht="19.899999999999999" customHeight="1">
      <c r="A5" s="37"/>
      <c r="B5" s="80"/>
      <c r="D5" s="80"/>
    </row>
    <row r="6" spans="1:4" s="3" customFormat="1" ht="13.5" customHeight="1">
      <c r="D6" s="38"/>
    </row>
    <row r="7" spans="1:4" s="3" customFormat="1" ht="13.5" customHeight="1">
      <c r="A7" s="37"/>
      <c r="B7" s="37"/>
      <c r="C7" s="38"/>
      <c r="D7" s="38"/>
    </row>
    <row r="8" spans="1:4" s="3" customFormat="1" ht="13.5" customHeight="1">
      <c r="D8" s="38"/>
    </row>
    <row r="9" spans="1:4" s="3" customFormat="1" ht="13.5" customHeight="1">
      <c r="D9" s="38"/>
    </row>
    <row r="10" spans="1:4" s="3" customFormat="1" ht="13.5" customHeight="1">
      <c r="D10" s="38"/>
    </row>
    <row r="11" spans="1:4" s="5" customFormat="1" ht="12.75">
      <c r="D11" s="42"/>
    </row>
    <row r="12" spans="1:4" s="5" customFormat="1" ht="13.5" customHeight="1">
      <c r="D12" s="42"/>
    </row>
    <row r="13" spans="1:4" s="5" customFormat="1" ht="12.75">
      <c r="D13" s="42"/>
    </row>
    <row r="14" spans="1:4" s="5" customFormat="1" ht="13.5" customHeight="1">
      <c r="D14" s="42"/>
    </row>
    <row r="15" spans="1:4" s="5" customFormat="1" ht="13.5" customHeight="1">
      <c r="C15" s="78" t="s">
        <v>39</v>
      </c>
      <c r="D15" s="42"/>
    </row>
    <row r="16" spans="1:4" s="5" customFormat="1" ht="13.5" customHeight="1">
      <c r="A16" s="39"/>
      <c r="B16" s="40"/>
      <c r="C16" s="120" t="s">
        <v>562</v>
      </c>
      <c r="D16" s="45"/>
    </row>
    <row r="17" spans="1:10" s="5" customFormat="1" ht="13.5" customHeight="1">
      <c r="D17" s="44"/>
    </row>
    <row r="18" spans="1:10" s="5" customFormat="1" ht="13.5" customHeight="1">
      <c r="D18" s="45"/>
    </row>
    <row r="19" spans="1:10" s="5" customFormat="1" ht="13.5" customHeight="1">
      <c r="A19" s="46"/>
      <c r="B19" s="46"/>
      <c r="D19" s="42"/>
    </row>
    <row r="20" spans="1:10" s="5" customFormat="1" ht="13.5" customHeight="1">
      <c r="A20" s="46"/>
      <c r="B20" s="46"/>
      <c r="D20" s="42"/>
    </row>
    <row r="21" spans="1:10" s="5" customFormat="1" ht="13.5" customHeight="1">
      <c r="A21" s="46"/>
      <c r="B21" s="46"/>
      <c r="C21" s="46"/>
      <c r="D21" s="42"/>
    </row>
    <row r="22" spans="1:10" s="5" customFormat="1" ht="13.5" customHeight="1">
      <c r="A22" s="39"/>
      <c r="B22" s="40"/>
      <c r="C22" s="46"/>
      <c r="D22" s="42"/>
    </row>
    <row r="23" spans="1:10" s="5" customFormat="1" ht="13.5" customHeight="1">
      <c r="A23" s="39"/>
      <c r="B23" s="40"/>
      <c r="C23" s="70"/>
      <c r="D23" s="42"/>
    </row>
    <row r="24" spans="1:10" s="5" customFormat="1" ht="13.5" customHeight="1">
      <c r="D24" s="49"/>
      <c r="E24"/>
      <c r="F24"/>
      <c r="G24"/>
      <c r="H24"/>
      <c r="I24"/>
      <c r="J24"/>
    </row>
    <row r="25" spans="1:10" s="5" customFormat="1" ht="13.5" customHeight="1">
      <c r="D25" s="49"/>
      <c r="E25"/>
      <c r="F25"/>
      <c r="G25"/>
      <c r="H25"/>
      <c r="I25"/>
    </row>
    <row r="26" spans="1:10" s="5" customFormat="1" ht="13.5" customHeight="1">
      <c r="D26" s="49"/>
      <c r="E26"/>
      <c r="F26"/>
      <c r="G26"/>
      <c r="H26"/>
      <c r="I26"/>
    </row>
    <row r="27" spans="1:10" s="5" customFormat="1" ht="13.5" customHeight="1">
      <c r="D27" s="41"/>
    </row>
    <row r="28" spans="1:10" s="5" customFormat="1" ht="13.5" customHeight="1">
      <c r="D28" s="41"/>
    </row>
    <row r="29" spans="1:10" s="5" customFormat="1" ht="13.5" customHeight="1">
      <c r="D29" s="41"/>
    </row>
    <row r="30" spans="1:10" s="5" customFormat="1" ht="13.5" customHeight="1">
      <c r="D30" s="41"/>
    </row>
    <row r="31" spans="1:10" s="5" customFormat="1" ht="13.5" customHeight="1">
      <c r="D31" s="41"/>
    </row>
    <row r="32" spans="1:10" s="5" customFormat="1" ht="13.5" customHeight="1">
      <c r="D32" s="44"/>
    </row>
    <row r="33" spans="1:4" s="5" customFormat="1" ht="13.5" customHeight="1">
      <c r="D33" s="41"/>
    </row>
    <row r="34" spans="1:4" s="5" customFormat="1" ht="13.5" customHeight="1">
      <c r="A34" s="39" t="s">
        <v>42</v>
      </c>
      <c r="B34" s="40"/>
      <c r="C34" s="49" t="s">
        <v>591</v>
      </c>
      <c r="D34" s="41"/>
    </row>
    <row r="35" spans="1:4" s="5" customFormat="1" ht="13.5" customHeight="1">
      <c r="A35" s="39"/>
      <c r="B35" s="40"/>
      <c r="C35" s="49"/>
      <c r="D35" s="41"/>
    </row>
    <row r="36" spans="1:4" s="5" customFormat="1" ht="25.5">
      <c r="A36" s="39" t="s">
        <v>40</v>
      </c>
      <c r="B36" s="44"/>
      <c r="C36" s="79" t="s">
        <v>204</v>
      </c>
      <c r="D36" s="41"/>
    </row>
    <row r="37" spans="1:4" s="5" customFormat="1" ht="13.5" customHeight="1">
      <c r="A37" s="43"/>
      <c r="B37" s="40"/>
      <c r="C37" s="41"/>
      <c r="D37" s="41"/>
    </row>
    <row r="38" spans="1:4" s="5" customFormat="1" ht="13.5" customHeight="1">
      <c r="A38" s="39"/>
      <c r="B38"/>
      <c r="C38" s="83" t="s">
        <v>44</v>
      </c>
      <c r="D38" s="41"/>
    </row>
    <row r="39" spans="1:4" s="5" customFormat="1" ht="13.5" customHeight="1">
      <c r="A39" s="46"/>
      <c r="B39" s="47"/>
      <c r="C39" s="69"/>
      <c r="D39" s="41"/>
    </row>
    <row r="40" spans="1:4" s="5" customFormat="1" ht="13.5" customHeight="1">
      <c r="A40" s="39" t="s">
        <v>41</v>
      </c>
      <c r="B40" s="46"/>
      <c r="C40" s="81" t="s">
        <v>205</v>
      </c>
      <c r="D40" s="41"/>
    </row>
    <row r="41" spans="1:4" s="5" customFormat="1" ht="13.5" customHeight="1">
      <c r="A41" s="39"/>
      <c r="B41" s="40"/>
      <c r="C41" s="71"/>
      <c r="D41" s="44"/>
    </row>
    <row r="42" spans="1:4" s="3" customFormat="1" ht="13.5" customHeight="1">
      <c r="A42" s="39" t="s">
        <v>43</v>
      </c>
      <c r="B42" s="40"/>
      <c r="C42" s="49" t="s">
        <v>592</v>
      </c>
      <c r="D42" s="38"/>
    </row>
    <row r="43" spans="1:4" s="3" customFormat="1" ht="13.5" customHeight="1">
      <c r="A43" s="39"/>
      <c r="B43" s="40"/>
      <c r="C43" s="41"/>
      <c r="D43" s="38"/>
    </row>
    <row r="44" spans="1:4" s="5" customFormat="1" ht="13.5" customHeight="1">
      <c r="A44" s="49"/>
      <c r="B44" s="46"/>
      <c r="C44" s="82"/>
      <c r="D44" s="41"/>
    </row>
    <row r="45" spans="1:4" s="5" customFormat="1" ht="13.5" customHeight="1">
      <c r="A45" s="673" t="s">
        <v>5</v>
      </c>
      <c r="B45" s="673"/>
      <c r="C45" s="673"/>
      <c r="D45" s="673"/>
    </row>
    <row r="46" spans="1:4" s="5" customFormat="1" ht="13.5" customHeight="1">
      <c r="A46" s="42"/>
      <c r="B46" s="90"/>
      <c r="C46" s="90"/>
      <c r="D46" s="42"/>
    </row>
    <row r="47" spans="1:4" s="5" customFormat="1" ht="13.5" customHeight="1">
      <c r="A47" s="91"/>
      <c r="B47" s="92"/>
      <c r="C47" s="93"/>
      <c r="D47" s="42"/>
    </row>
    <row r="48" spans="1:4" s="5" customFormat="1" ht="13.5" customHeight="1">
      <c r="A48" s="91"/>
      <c r="B48" s="94" t="s">
        <v>46</v>
      </c>
      <c r="C48" s="95" t="s">
        <v>45</v>
      </c>
      <c r="D48" s="68">
        <f>+'0-Preddela'!G16</f>
        <v>0</v>
      </c>
    </row>
    <row r="49" spans="1:5" s="5" customFormat="1" ht="13.5" customHeight="1">
      <c r="A49" s="91"/>
      <c r="B49" s="94"/>
      <c r="C49" s="93"/>
      <c r="D49" s="42"/>
    </row>
    <row r="50" spans="1:5" s="5" customFormat="1" ht="13.5" customHeight="1">
      <c r="A50" s="91"/>
      <c r="B50" s="96" t="s">
        <v>23</v>
      </c>
      <c r="C50" s="97" t="s">
        <v>210</v>
      </c>
      <c r="D50" s="68">
        <f>+'A - Kanalizacija KOV, TV'!G10</f>
        <v>0</v>
      </c>
    </row>
    <row r="51" spans="1:5" s="5" customFormat="1" ht="13.5" customHeight="1">
      <c r="A51" s="91"/>
      <c r="B51" s="96"/>
      <c r="C51" s="98" t="s">
        <v>584</v>
      </c>
      <c r="D51" s="72"/>
      <c r="E51" s="76"/>
    </row>
    <row r="52" spans="1:5" s="5" customFormat="1" ht="13.5" customHeight="1">
      <c r="A52" s="91"/>
      <c r="B52" s="94"/>
      <c r="C52" s="93"/>
      <c r="D52" s="51"/>
      <c r="E52" s="76"/>
    </row>
    <row r="53" spans="1:5" s="5" customFormat="1" ht="13.5" customHeight="1">
      <c r="A53" s="91"/>
      <c r="B53" s="96" t="s">
        <v>24</v>
      </c>
      <c r="C53" s="97" t="s">
        <v>294</v>
      </c>
      <c r="D53" s="68">
        <f>'B - Kanalizacija PV, LO'!G10</f>
        <v>0</v>
      </c>
      <c r="E53" s="76"/>
    </row>
    <row r="54" spans="1:5" s="5" customFormat="1" ht="13.5" customHeight="1">
      <c r="A54" s="91"/>
      <c r="B54" s="96"/>
      <c r="C54" s="98" t="s">
        <v>585</v>
      </c>
      <c r="D54" s="72"/>
      <c r="E54" s="76"/>
    </row>
    <row r="55" spans="1:5" s="5" customFormat="1" ht="13.5" customHeight="1">
      <c r="A55" s="91"/>
      <c r="B55" s="96"/>
      <c r="C55" s="98"/>
      <c r="D55" s="72"/>
      <c r="E55" s="76"/>
    </row>
    <row r="56" spans="1:5" s="5" customFormat="1" ht="13.5" customHeight="1">
      <c r="A56" s="91"/>
      <c r="B56" s="96" t="s">
        <v>25</v>
      </c>
      <c r="C56" s="97" t="s">
        <v>378</v>
      </c>
      <c r="D56" s="68">
        <f>'C-ČRP1-gradbeno_strojno'!G9</f>
        <v>0</v>
      </c>
      <c r="E56" s="76"/>
    </row>
    <row r="57" spans="1:5" s="5" customFormat="1" ht="13.5" customHeight="1">
      <c r="A57" s="91"/>
      <c r="B57" s="96"/>
      <c r="C57" s="97" t="s">
        <v>1415</v>
      </c>
      <c r="D57" s="68">
        <f>+'ČRP1-elektro'!H134</f>
        <v>0</v>
      </c>
      <c r="E57" s="76"/>
    </row>
    <row r="58" spans="1:5" s="5" customFormat="1" ht="13.5" customHeight="1">
      <c r="A58" s="91"/>
      <c r="B58" s="96"/>
      <c r="C58" s="97"/>
      <c r="D58" s="72"/>
      <c r="E58" s="76"/>
    </row>
    <row r="59" spans="1:5" s="5" customFormat="1" ht="13.5" customHeight="1">
      <c r="A59" s="91"/>
      <c r="B59" s="96" t="s">
        <v>127</v>
      </c>
      <c r="C59" s="97" t="s">
        <v>380</v>
      </c>
      <c r="D59" s="68">
        <f>'D-ČRP2-gradbeno_strojno'!G9</f>
        <v>0</v>
      </c>
      <c r="E59" s="76"/>
    </row>
    <row r="60" spans="1:5" s="5" customFormat="1" ht="13.5" customHeight="1">
      <c r="A60" s="91"/>
      <c r="B60" s="96"/>
      <c r="C60" s="97" t="s">
        <v>1416</v>
      </c>
      <c r="D60" s="68">
        <f>+'ČRP2-elektro'!H133</f>
        <v>0</v>
      </c>
      <c r="E60" s="76"/>
    </row>
    <row r="61" spans="1:5" s="5" customFormat="1" ht="13.5" customHeight="1">
      <c r="A61" s="91"/>
      <c r="B61" s="96"/>
      <c r="C61" s="97"/>
      <c r="D61" s="72"/>
      <c r="E61" s="76"/>
    </row>
    <row r="62" spans="1:5" s="5" customFormat="1" ht="13.5" customHeight="1">
      <c r="A62" s="91"/>
      <c r="B62" s="96" t="s">
        <v>379</v>
      </c>
      <c r="C62" s="97" t="s">
        <v>382</v>
      </c>
      <c r="D62" s="68">
        <f>'E-ČRP3-gradbeno_strojno'!G9</f>
        <v>0</v>
      </c>
      <c r="E62" s="76"/>
    </row>
    <row r="63" spans="1:5" s="5" customFormat="1" ht="13.5" customHeight="1">
      <c r="A63" s="91"/>
      <c r="B63" s="96"/>
      <c r="C63" s="97" t="s">
        <v>1417</v>
      </c>
      <c r="D63" s="68">
        <f>+'ČRP3-elektro'!H133</f>
        <v>0</v>
      </c>
      <c r="E63" s="76"/>
    </row>
    <row r="64" spans="1:5" s="5" customFormat="1" ht="13.5" customHeight="1">
      <c r="A64" s="91"/>
      <c r="B64" s="96"/>
      <c r="C64" s="97"/>
      <c r="D64" s="72"/>
      <c r="E64" s="76"/>
    </row>
    <row r="65" spans="1:10" s="5" customFormat="1" ht="13.5" customHeight="1">
      <c r="A65" s="91"/>
      <c r="B65" s="96" t="s">
        <v>381</v>
      </c>
      <c r="C65" s="97" t="s">
        <v>304</v>
      </c>
      <c r="D65" s="68">
        <f>'F - Asfaltiranje'!G4</f>
        <v>0</v>
      </c>
      <c r="E65" s="76"/>
    </row>
    <row r="66" spans="1:10" s="5" customFormat="1" ht="13.5" customHeight="1">
      <c r="A66" s="91"/>
      <c r="B66" s="96"/>
      <c r="C66" s="97"/>
      <c r="D66" s="72"/>
      <c r="E66" s="76"/>
    </row>
    <row r="67" spans="1:10" s="5" customFormat="1" ht="13.5" customHeight="1">
      <c r="A67" s="91"/>
      <c r="B67" s="96" t="s">
        <v>127</v>
      </c>
      <c r="C67" s="97" t="s">
        <v>1418</v>
      </c>
      <c r="D67" s="72"/>
      <c r="E67" s="76"/>
    </row>
    <row r="68" spans="1:10" s="5" customFormat="1" ht="13.5" customHeight="1">
      <c r="A68" s="91"/>
      <c r="B68" s="96"/>
      <c r="C68" s="97" t="s">
        <v>1419</v>
      </c>
      <c r="D68" s="68">
        <f>+'D- ČN-gradbeni'!G18</f>
        <v>0</v>
      </c>
      <c r="E68" s="76"/>
    </row>
    <row r="69" spans="1:10" s="5" customFormat="1" ht="13.5" customHeight="1">
      <c r="A69" s="91"/>
      <c r="B69" s="96"/>
      <c r="C69" s="97" t="s">
        <v>1420</v>
      </c>
      <c r="D69" s="68">
        <f>+'ČN-strojni'!G80</f>
        <v>0</v>
      </c>
      <c r="E69" s="76"/>
    </row>
    <row r="70" spans="1:10" s="5" customFormat="1" ht="13.5" customHeight="1">
      <c r="A70" s="91"/>
      <c r="B70" s="96"/>
      <c r="C70" s="97" t="s">
        <v>1421</v>
      </c>
      <c r="D70" s="68">
        <f>+'ČN-elektro rekapitulacija'!D24</f>
        <v>0</v>
      </c>
      <c r="E70" s="76"/>
    </row>
    <row r="71" spans="1:10" ht="13.5" customHeight="1">
      <c r="A71" s="99"/>
      <c r="B71" s="100"/>
      <c r="C71" s="100"/>
      <c r="D71" s="84"/>
      <c r="G71" s="6"/>
      <c r="H71" s="1"/>
      <c r="I71" s="1"/>
      <c r="J71" s="7"/>
    </row>
    <row r="72" spans="1:10" ht="13.5" customHeight="1">
      <c r="A72" s="99"/>
      <c r="B72" s="90"/>
      <c r="C72" s="90"/>
      <c r="D72" s="48"/>
      <c r="G72" s="6"/>
      <c r="H72" s="5"/>
      <c r="I72" s="5"/>
      <c r="J72" s="7"/>
    </row>
    <row r="73" spans="1:10" s="16" customFormat="1" ht="13.5" customHeight="1">
      <c r="A73" s="461"/>
      <c r="B73" s="453" t="s">
        <v>0</v>
      </c>
      <c r="C73" s="453"/>
      <c r="D73" s="86">
        <f>SUM(D48:D71)</f>
        <v>0</v>
      </c>
      <c r="E73" s="462"/>
      <c r="F73" s="462"/>
      <c r="G73" s="6"/>
      <c r="H73" s="454"/>
      <c r="I73" s="455"/>
      <c r="J73" s="456"/>
    </row>
    <row r="74" spans="1:10" ht="13.5" customHeight="1">
      <c r="A74" s="99"/>
      <c r="B74" s="90"/>
      <c r="C74" s="90"/>
      <c r="D74" s="48"/>
      <c r="G74" s="6"/>
      <c r="H74" s="1"/>
      <c r="I74" s="1"/>
      <c r="J74" s="7"/>
    </row>
    <row r="75" spans="1:10" ht="13.5" customHeight="1">
      <c r="A75" s="99"/>
      <c r="B75" s="42" t="s">
        <v>34</v>
      </c>
      <c r="C75" s="42"/>
      <c r="D75" s="68">
        <f>+D73*0.22</f>
        <v>0</v>
      </c>
      <c r="G75" s="6"/>
      <c r="H75" s="8"/>
      <c r="I75" s="8"/>
      <c r="J75" s="7"/>
    </row>
    <row r="76" spans="1:10" ht="13.5" customHeight="1">
      <c r="A76" s="99"/>
      <c r="B76" s="100"/>
      <c r="C76" s="100"/>
      <c r="D76" s="50"/>
      <c r="G76" s="6"/>
      <c r="H76" s="8"/>
      <c r="I76" s="8"/>
      <c r="J76" s="4"/>
    </row>
    <row r="77" spans="1:10" ht="13.5" customHeight="1">
      <c r="A77" s="99"/>
      <c r="B77" s="90"/>
      <c r="C77" s="90"/>
      <c r="D77" s="51"/>
      <c r="G77" s="6"/>
      <c r="H77" s="1"/>
      <c r="I77" s="1"/>
      <c r="J77" s="7"/>
    </row>
    <row r="78" spans="1:10" ht="13.5" customHeight="1">
      <c r="A78" s="457"/>
      <c r="B78" s="458" t="s">
        <v>126</v>
      </c>
      <c r="C78" s="458"/>
      <c r="D78" s="68">
        <f>SUM(D73:D75)</f>
        <v>0</v>
      </c>
      <c r="G78" s="459"/>
      <c r="H78" s="1"/>
      <c r="I78" s="1"/>
      <c r="J78" s="460"/>
    </row>
    <row r="79" spans="1:10" ht="13.5" customHeight="1" thickBot="1">
      <c r="A79" s="56"/>
      <c r="B79" s="52"/>
      <c r="C79" s="52"/>
      <c r="D79" s="53"/>
      <c r="G79" s="34"/>
      <c r="H79" s="674"/>
      <c r="I79" s="674"/>
      <c r="J79" s="674"/>
    </row>
    <row r="80" spans="1:10" ht="13.5" customHeight="1" thickTop="1">
      <c r="A80" s="56"/>
      <c r="B80" s="54"/>
      <c r="C80" s="54"/>
      <c r="D80" s="55"/>
      <c r="G80" s="34"/>
      <c r="H80" s="35"/>
      <c r="I80" s="35"/>
      <c r="J80" s="36"/>
    </row>
    <row r="81" spans="1:4" ht="13.5" customHeight="1">
      <c r="A81" s="56"/>
      <c r="B81" s="57"/>
      <c r="C81" s="58"/>
      <c r="D81" s="58"/>
    </row>
    <row r="82" spans="1:4" ht="13.5" customHeight="1">
      <c r="A82" s="56"/>
      <c r="B82" s="57"/>
      <c r="C82" s="59"/>
      <c r="D82" s="59"/>
    </row>
    <row r="83" spans="1:4" ht="13.5" customHeight="1">
      <c r="A83" s="56"/>
      <c r="B83" s="57"/>
      <c r="C83" s="59"/>
      <c r="D83" s="59"/>
    </row>
    <row r="84" spans="1:4" ht="13.5" customHeight="1">
      <c r="A84" s="74" t="s">
        <v>33</v>
      </c>
      <c r="B84" s="57"/>
      <c r="C84" s="58"/>
      <c r="D84" s="75">
        <f>208+72+338</f>
        <v>618</v>
      </c>
    </row>
    <row r="85" spans="1:4" ht="13.5" customHeight="1">
      <c r="A85" s="56"/>
      <c r="B85" s="57"/>
      <c r="C85" s="59" t="s">
        <v>36</v>
      </c>
      <c r="D85" s="77">
        <f>+D73/D84</f>
        <v>0</v>
      </c>
    </row>
    <row r="86" spans="1:4" ht="13.5" customHeight="1">
      <c r="A86" s="56"/>
      <c r="B86" s="57"/>
      <c r="C86" s="58"/>
      <c r="D86" s="58"/>
    </row>
    <row r="87" spans="1:4" ht="13.5" customHeight="1">
      <c r="A87" s="56"/>
      <c r="B87" s="57"/>
      <c r="C87" s="59"/>
      <c r="D87" s="59"/>
    </row>
    <row r="88" spans="1:4" ht="13.5" customHeight="1">
      <c r="A88" s="56"/>
      <c r="B88" s="57"/>
      <c r="C88" s="59"/>
      <c r="D88" s="59"/>
    </row>
    <row r="89" spans="1:4" ht="13.5" customHeight="1">
      <c r="A89" s="56"/>
      <c r="B89" s="57"/>
      <c r="C89" s="58"/>
      <c r="D89" s="58"/>
    </row>
    <row r="90" spans="1:4" ht="13.5" customHeight="1">
      <c r="A90" s="56"/>
      <c r="B90" s="57"/>
      <c r="C90" s="59"/>
      <c r="D90" s="59"/>
    </row>
    <row r="91" spans="1:4" ht="13.5" customHeight="1">
      <c r="A91" s="56"/>
      <c r="B91" s="57"/>
      <c r="C91" s="58"/>
      <c r="D91" s="58"/>
    </row>
    <row r="92" spans="1:4" ht="13.5" customHeight="1">
      <c r="A92" s="56"/>
      <c r="B92" s="57"/>
      <c r="C92" s="58"/>
      <c r="D92" s="58"/>
    </row>
    <row r="93" spans="1:4" ht="13.5" customHeight="1">
      <c r="A93" s="56"/>
      <c r="B93" s="57"/>
      <c r="C93" s="58"/>
      <c r="D93" s="58"/>
    </row>
    <row r="94" spans="1:4" ht="13.5" customHeight="1">
      <c r="A94" s="56"/>
      <c r="B94" s="57"/>
      <c r="C94" s="58"/>
      <c r="D94" s="58"/>
    </row>
    <row r="95" spans="1:4" ht="13.5" customHeight="1">
      <c r="A95" s="56"/>
      <c r="B95" s="57"/>
      <c r="C95" s="59"/>
      <c r="D95" s="59"/>
    </row>
    <row r="96" spans="1:4" ht="13.5" customHeight="1">
      <c r="A96" s="56"/>
      <c r="B96" s="57"/>
      <c r="C96" s="58"/>
      <c r="D96" s="58"/>
    </row>
    <row r="97" spans="1:4" ht="13.5" customHeight="1">
      <c r="A97" s="56"/>
      <c r="B97" s="57"/>
      <c r="C97" s="59"/>
      <c r="D97" s="59"/>
    </row>
    <row r="98" spans="1:4" ht="13.5" customHeight="1">
      <c r="A98" s="56"/>
      <c r="B98" s="57"/>
      <c r="C98" s="58"/>
      <c r="D98" s="58"/>
    </row>
    <row r="99" spans="1:4" ht="13.5" customHeight="1">
      <c r="A99" s="56"/>
      <c r="B99" s="57"/>
      <c r="C99" s="59"/>
      <c r="D99" s="59"/>
    </row>
    <row r="100" spans="1:4" ht="13.5" customHeight="1">
      <c r="A100" s="56"/>
      <c r="B100" s="57"/>
      <c r="C100" s="58"/>
      <c r="D100" s="58"/>
    </row>
    <row r="101" spans="1:4" ht="13.5" customHeight="1">
      <c r="A101" s="56"/>
      <c r="B101" s="57"/>
      <c r="C101" s="59"/>
      <c r="D101" s="59"/>
    </row>
    <row r="102" spans="1:4" ht="13.5" customHeight="1">
      <c r="A102" s="56"/>
      <c r="B102" s="57"/>
      <c r="C102" s="59"/>
      <c r="D102" s="59"/>
    </row>
    <row r="103" spans="1:4" ht="13.5" customHeight="1">
      <c r="A103" s="56"/>
      <c r="B103" s="57"/>
      <c r="C103" s="58"/>
      <c r="D103" s="58"/>
    </row>
    <row r="104" spans="1:4" ht="13.5" customHeight="1">
      <c r="A104" s="56"/>
      <c r="B104" s="57"/>
      <c r="C104" s="59"/>
      <c r="D104" s="59"/>
    </row>
    <row r="105" spans="1:4" ht="13.5" customHeight="1">
      <c r="A105" s="56"/>
      <c r="B105" s="57"/>
      <c r="C105" s="59"/>
      <c r="D105" s="59"/>
    </row>
    <row r="106" spans="1:4" ht="13.5" customHeight="1">
      <c r="A106" s="56"/>
      <c r="B106" s="57"/>
      <c r="C106" s="58"/>
      <c r="D106" s="58"/>
    </row>
    <row r="107" spans="1:4" ht="13.5" customHeight="1">
      <c r="A107" s="56"/>
      <c r="B107" s="57"/>
      <c r="C107" s="59"/>
      <c r="D107" s="59"/>
    </row>
    <row r="108" spans="1:4" ht="13.5" customHeight="1">
      <c r="A108" s="56"/>
      <c r="B108" s="57"/>
      <c r="C108" s="58"/>
      <c r="D108" s="58"/>
    </row>
    <row r="109" spans="1:4" ht="13.5" customHeight="1">
      <c r="A109" s="56"/>
      <c r="B109" s="57"/>
      <c r="C109" s="58"/>
      <c r="D109" s="58"/>
    </row>
    <row r="110" spans="1:4" ht="13.5" customHeight="1">
      <c r="A110" s="56"/>
      <c r="B110" s="57"/>
      <c r="C110" s="58"/>
      <c r="D110" s="58"/>
    </row>
    <row r="111" spans="1:4" ht="13.5" customHeight="1">
      <c r="A111" s="56"/>
      <c r="B111" s="57"/>
      <c r="C111" s="58"/>
      <c r="D111" s="58"/>
    </row>
    <row r="112" spans="1:4" ht="13.5" customHeight="1">
      <c r="A112" s="56"/>
      <c r="B112" s="57"/>
      <c r="C112" s="58"/>
      <c r="D112" s="58"/>
    </row>
    <row r="113" spans="1:4" ht="13.5" customHeight="1">
      <c r="A113" s="56"/>
      <c r="B113" s="57"/>
      <c r="C113" s="58"/>
      <c r="D113" s="58"/>
    </row>
    <row r="114" spans="1:4" ht="13.5" customHeight="1">
      <c r="A114" s="56"/>
      <c r="B114" s="57"/>
      <c r="C114" s="59"/>
      <c r="D114" s="59"/>
    </row>
    <row r="115" spans="1:4" ht="13.5" customHeight="1">
      <c r="A115" s="56"/>
      <c r="B115" s="57"/>
      <c r="C115" s="59"/>
      <c r="D115" s="59"/>
    </row>
    <row r="116" spans="1:4" ht="13.5" customHeight="1">
      <c r="A116" s="56"/>
      <c r="B116" s="57"/>
      <c r="C116" s="58"/>
      <c r="D116" s="58"/>
    </row>
    <row r="117" spans="1:4" ht="13.5" customHeight="1">
      <c r="A117" s="56"/>
      <c r="B117" s="57"/>
      <c r="C117" s="58"/>
      <c r="D117" s="58"/>
    </row>
    <row r="118" spans="1:4" ht="13.5" customHeight="1">
      <c r="A118" s="56"/>
      <c r="B118" s="57"/>
      <c r="C118" s="59"/>
      <c r="D118" s="59"/>
    </row>
    <row r="119" spans="1:4" ht="13.5" customHeight="1">
      <c r="A119" s="56"/>
      <c r="B119" s="57"/>
      <c r="C119" s="59"/>
      <c r="D119" s="59"/>
    </row>
    <row r="120" spans="1:4" ht="13.5" customHeight="1">
      <c r="A120" s="56"/>
      <c r="B120" s="57"/>
      <c r="C120" s="58"/>
      <c r="D120" s="58"/>
    </row>
    <row r="121" spans="1:4" ht="13.5" customHeight="1">
      <c r="A121" s="56"/>
      <c r="B121" s="57"/>
      <c r="C121" s="59"/>
      <c r="D121" s="59"/>
    </row>
    <row r="122" spans="1:4" ht="13.5" customHeight="1">
      <c r="A122" s="56"/>
      <c r="B122" s="57"/>
      <c r="C122" s="59"/>
      <c r="D122" s="59"/>
    </row>
    <row r="123" spans="1:4" ht="13.5" customHeight="1">
      <c r="A123" s="56"/>
      <c r="B123" s="57"/>
      <c r="C123" s="58"/>
      <c r="D123" s="58"/>
    </row>
    <row r="124" spans="1:4" ht="13.5" customHeight="1">
      <c r="A124" s="56"/>
      <c r="B124" s="57"/>
      <c r="C124" s="59"/>
      <c r="D124" s="59"/>
    </row>
    <row r="125" spans="1:4" ht="13.5" customHeight="1">
      <c r="A125" s="56"/>
      <c r="B125" s="57"/>
      <c r="C125" s="58"/>
      <c r="D125" s="58"/>
    </row>
    <row r="126" spans="1:4" ht="13.5" customHeight="1">
      <c r="A126" s="56"/>
      <c r="B126" s="57"/>
      <c r="C126" s="58"/>
      <c r="D126" s="58"/>
    </row>
    <row r="127" spans="1:4" ht="13.5" customHeight="1">
      <c r="A127" s="56"/>
      <c r="B127" s="57"/>
      <c r="C127" s="59"/>
      <c r="D127" s="59"/>
    </row>
    <row r="128" spans="1:4" ht="13.5" customHeight="1">
      <c r="A128" s="56"/>
      <c r="B128" s="57"/>
      <c r="C128" s="59"/>
      <c r="D128" s="59"/>
    </row>
    <row r="129" spans="1:6" ht="13.5" customHeight="1">
      <c r="A129" s="56"/>
      <c r="B129" s="57"/>
      <c r="C129" s="59"/>
      <c r="D129" s="59"/>
    </row>
    <row r="130" spans="1:6" s="18" customFormat="1" ht="13.5" customHeight="1">
      <c r="A130" s="60"/>
      <c r="B130" s="57"/>
      <c r="C130" s="59"/>
      <c r="D130" s="59"/>
      <c r="E130" s="17"/>
      <c r="F130" s="17"/>
    </row>
    <row r="131" spans="1:6" ht="13.5" customHeight="1">
      <c r="A131" s="56"/>
      <c r="B131" s="57"/>
      <c r="C131" s="59"/>
      <c r="D131" s="59"/>
    </row>
    <row r="132" spans="1:6" ht="13.5" customHeight="1">
      <c r="A132" s="56"/>
      <c r="B132" s="57"/>
      <c r="C132" s="59"/>
      <c r="D132" s="59"/>
    </row>
    <row r="133" spans="1:6" ht="13.5" customHeight="1">
      <c r="A133" s="56"/>
      <c r="B133" s="57"/>
      <c r="C133" s="59"/>
      <c r="D133" s="59"/>
    </row>
    <row r="134" spans="1:6" ht="13.5" customHeight="1">
      <c r="A134" s="56"/>
      <c r="B134" s="57"/>
      <c r="C134" s="59"/>
      <c r="D134" s="59"/>
    </row>
    <row r="135" spans="1:6" ht="13.5" customHeight="1">
      <c r="A135" s="56"/>
      <c r="B135" s="57"/>
      <c r="C135" s="59"/>
      <c r="D135" s="59"/>
    </row>
    <row r="136" spans="1:6" ht="13.5" customHeight="1">
      <c r="A136" s="56"/>
      <c r="B136" s="57"/>
      <c r="C136" s="59"/>
      <c r="D136" s="59"/>
    </row>
    <row r="137" spans="1:6" ht="13.5" customHeight="1">
      <c r="A137" s="56"/>
      <c r="B137" s="57"/>
      <c r="C137" s="58"/>
      <c r="D137" s="58"/>
    </row>
    <row r="138" spans="1:6" ht="13.5" customHeight="1">
      <c r="A138" s="56"/>
      <c r="B138" s="57"/>
      <c r="C138" s="58"/>
      <c r="D138" s="58"/>
    </row>
    <row r="139" spans="1:6" ht="13.5" customHeight="1">
      <c r="A139" s="56"/>
      <c r="B139" s="57"/>
      <c r="C139" s="59"/>
      <c r="D139" s="59"/>
    </row>
    <row r="140" spans="1:6" ht="13.5" customHeight="1">
      <c r="A140" s="56"/>
      <c r="B140" s="57"/>
      <c r="C140" s="59"/>
      <c r="D140" s="59"/>
    </row>
    <row r="141" spans="1:6" ht="13.5" customHeight="1">
      <c r="A141" s="56"/>
      <c r="B141" s="57"/>
      <c r="C141" s="58"/>
      <c r="D141" s="58"/>
    </row>
    <row r="142" spans="1:6" ht="13.5" customHeight="1">
      <c r="A142" s="56"/>
      <c r="B142" s="57"/>
      <c r="C142" s="59"/>
      <c r="D142" s="59"/>
    </row>
    <row r="143" spans="1:6" ht="13.5" customHeight="1">
      <c r="A143" s="56"/>
      <c r="B143" s="57"/>
      <c r="C143" s="59"/>
      <c r="D143" s="59"/>
    </row>
    <row r="144" spans="1:6" ht="13.5" customHeight="1">
      <c r="A144" s="56"/>
      <c r="B144" s="57"/>
      <c r="C144" s="58"/>
      <c r="D144" s="58"/>
    </row>
    <row r="145" spans="1:4" ht="13.5" customHeight="1">
      <c r="A145" s="56"/>
      <c r="B145" s="57"/>
      <c r="C145" s="59"/>
      <c r="D145" s="59"/>
    </row>
    <row r="146" spans="1:4" ht="13.5" customHeight="1">
      <c r="A146" s="56"/>
      <c r="B146" s="57"/>
      <c r="C146" s="58"/>
      <c r="D146" s="58"/>
    </row>
    <row r="147" spans="1:4" ht="13.5" customHeight="1">
      <c r="A147" s="56"/>
      <c r="B147" s="57"/>
      <c r="C147" s="59"/>
      <c r="D147" s="59"/>
    </row>
    <row r="148" spans="1:4" ht="13.5" customHeight="1">
      <c r="A148" s="56"/>
      <c r="B148" s="57"/>
      <c r="C148" s="59"/>
      <c r="D148" s="59"/>
    </row>
    <row r="149" spans="1:4" ht="13.5" customHeight="1">
      <c r="A149" s="56"/>
      <c r="B149" s="61"/>
      <c r="C149" s="62"/>
      <c r="D149" s="62"/>
    </row>
    <row r="150" spans="1:4" ht="13.5" customHeight="1">
      <c r="A150" s="56"/>
      <c r="B150" s="57"/>
      <c r="C150" s="58"/>
      <c r="D150" s="58"/>
    </row>
    <row r="151" spans="1:4" ht="13.5" customHeight="1">
      <c r="A151" s="56"/>
      <c r="B151" s="57"/>
      <c r="C151" s="58"/>
      <c r="D151" s="58"/>
    </row>
    <row r="152" spans="1:4" ht="13.5" customHeight="1">
      <c r="A152" s="56"/>
      <c r="B152" s="57"/>
      <c r="C152" s="58"/>
      <c r="D152" s="58"/>
    </row>
    <row r="153" spans="1:4" ht="13.5" customHeight="1">
      <c r="A153" s="56"/>
      <c r="B153" s="57"/>
      <c r="C153" s="58"/>
      <c r="D153" s="58"/>
    </row>
    <row r="154" spans="1:4" ht="13.5" customHeight="1">
      <c r="A154" s="56"/>
      <c r="B154" s="57"/>
      <c r="C154" s="58"/>
      <c r="D154" s="58"/>
    </row>
    <row r="155" spans="1:4" ht="13.5" customHeight="1">
      <c r="A155" s="56"/>
      <c r="B155" s="57"/>
      <c r="C155" s="58"/>
      <c r="D155" s="58"/>
    </row>
    <row r="156" spans="1:4" ht="13.5" customHeight="1">
      <c r="A156" s="56"/>
      <c r="B156" s="57"/>
      <c r="C156" s="58"/>
      <c r="D156" s="58"/>
    </row>
    <row r="157" spans="1:4" ht="13.5" customHeight="1">
      <c r="A157" s="56"/>
      <c r="B157" s="57"/>
      <c r="C157" s="58"/>
      <c r="D157" s="58"/>
    </row>
    <row r="158" spans="1:4" ht="13.5" customHeight="1">
      <c r="A158" s="56"/>
      <c r="B158" s="57"/>
      <c r="C158" s="59"/>
      <c r="D158" s="59"/>
    </row>
    <row r="159" spans="1:4" ht="13.5" customHeight="1">
      <c r="A159" s="56"/>
      <c r="B159" s="57"/>
      <c r="C159" s="59"/>
      <c r="D159" s="59"/>
    </row>
    <row r="160" spans="1:4" ht="13.5" customHeight="1">
      <c r="A160" s="56"/>
      <c r="B160" s="57"/>
      <c r="C160" s="59"/>
      <c r="D160" s="59"/>
    </row>
    <row r="161" spans="1:4" ht="13.5" customHeight="1">
      <c r="A161" s="56"/>
      <c r="B161" s="57"/>
      <c r="C161" s="58"/>
      <c r="D161" s="58"/>
    </row>
    <row r="162" spans="1:4" ht="13.5" customHeight="1">
      <c r="A162" s="56"/>
      <c r="B162" s="57"/>
      <c r="C162" s="58"/>
      <c r="D162" s="58"/>
    </row>
    <row r="163" spans="1:4" s="20" customFormat="1" ht="13.5" customHeight="1">
      <c r="A163" s="56"/>
      <c r="B163" s="57"/>
      <c r="C163" s="58"/>
      <c r="D163" s="58"/>
    </row>
    <row r="164" spans="1:4" ht="13.5" customHeight="1">
      <c r="A164" s="56"/>
      <c r="B164" s="57"/>
      <c r="C164" s="58"/>
      <c r="D164" s="58"/>
    </row>
    <row r="165" spans="1:4" ht="13.5" customHeight="1">
      <c r="A165" s="56"/>
      <c r="B165" s="57"/>
      <c r="C165" s="58"/>
      <c r="D165" s="58"/>
    </row>
    <row r="166" spans="1:4" ht="13.5" customHeight="1">
      <c r="A166" s="56"/>
      <c r="B166" s="57"/>
      <c r="C166" s="59"/>
      <c r="D166" s="59"/>
    </row>
    <row r="167" spans="1:4" ht="13.5" customHeight="1">
      <c r="A167" s="56"/>
      <c r="B167" s="57"/>
      <c r="C167" s="58"/>
      <c r="D167" s="58"/>
    </row>
    <row r="168" spans="1:4" ht="13.5" customHeight="1">
      <c r="A168" s="56"/>
      <c r="B168" s="57"/>
      <c r="C168" s="59"/>
      <c r="D168" s="59"/>
    </row>
    <row r="169" spans="1:4" ht="13.5" customHeight="1">
      <c r="A169" s="56"/>
      <c r="B169" s="57"/>
      <c r="C169" s="59"/>
      <c r="D169" s="59"/>
    </row>
    <row r="170" spans="1:4" ht="13.5" customHeight="1">
      <c r="A170" s="56"/>
      <c r="B170" s="57"/>
      <c r="C170" s="58"/>
      <c r="D170" s="58"/>
    </row>
    <row r="171" spans="1:4" ht="13.5" customHeight="1">
      <c r="A171" s="56"/>
      <c r="B171" s="57"/>
      <c r="C171" s="58"/>
      <c r="D171" s="58"/>
    </row>
    <row r="172" spans="1:4" ht="13.5" customHeight="1">
      <c r="A172" s="56"/>
      <c r="B172" s="57"/>
      <c r="C172" s="58"/>
      <c r="D172" s="58"/>
    </row>
    <row r="173" spans="1:4" ht="13.5" customHeight="1">
      <c r="A173" s="56"/>
      <c r="B173" s="57"/>
      <c r="C173" s="58"/>
      <c r="D173" s="58"/>
    </row>
    <row r="174" spans="1:4" ht="13.5" customHeight="1">
      <c r="A174" s="56"/>
      <c r="B174" s="57"/>
      <c r="C174" s="59"/>
      <c r="D174" s="59"/>
    </row>
    <row r="175" spans="1:4" ht="13.5" customHeight="1">
      <c r="A175" s="56"/>
      <c r="B175" s="57"/>
      <c r="C175" s="59"/>
      <c r="D175" s="59"/>
    </row>
    <row r="176" spans="1:4" ht="13.5" customHeight="1">
      <c r="A176" s="56"/>
      <c r="B176" s="57"/>
      <c r="C176" s="59"/>
      <c r="D176" s="59"/>
    </row>
    <row r="177" spans="1:4" ht="13.5" customHeight="1">
      <c r="A177" s="56"/>
      <c r="B177" s="57"/>
      <c r="C177" s="59"/>
      <c r="D177" s="59"/>
    </row>
    <row r="178" spans="1:4" ht="13.5" customHeight="1">
      <c r="A178" s="56"/>
      <c r="B178" s="57"/>
      <c r="C178" s="59"/>
      <c r="D178" s="59"/>
    </row>
    <row r="179" spans="1:4" ht="13.5" customHeight="1">
      <c r="A179" s="56"/>
      <c r="B179" s="57"/>
      <c r="C179" s="59"/>
      <c r="D179" s="59"/>
    </row>
    <row r="180" spans="1:4" ht="13.5" customHeight="1">
      <c r="A180" s="56"/>
      <c r="B180" s="57"/>
      <c r="C180" s="59"/>
      <c r="D180" s="59"/>
    </row>
    <row r="181" spans="1:4" ht="13.5" customHeight="1">
      <c r="A181" s="56"/>
      <c r="B181" s="63"/>
      <c r="C181" s="64"/>
      <c r="D181" s="64"/>
    </row>
    <row r="182" spans="1:4" ht="13.5" customHeight="1">
      <c r="A182" s="56"/>
      <c r="B182" s="57"/>
      <c r="C182" s="58"/>
      <c r="D182" s="58"/>
    </row>
    <row r="183" spans="1:4" ht="13.5" customHeight="1">
      <c r="A183" s="56"/>
      <c r="B183" s="57"/>
      <c r="C183" s="58"/>
      <c r="D183" s="58"/>
    </row>
    <row r="184" spans="1:4" ht="13.5" customHeight="1">
      <c r="A184" s="56"/>
      <c r="B184" s="57"/>
      <c r="C184" s="59"/>
      <c r="D184" s="59"/>
    </row>
    <row r="185" spans="1:4" ht="13.5" customHeight="1">
      <c r="A185" s="56"/>
      <c r="B185" s="57"/>
      <c r="C185" s="59"/>
      <c r="D185" s="59"/>
    </row>
    <row r="186" spans="1:4" ht="13.5" customHeight="1">
      <c r="A186" s="56"/>
      <c r="B186" s="57"/>
      <c r="C186" s="59"/>
      <c r="D186" s="59"/>
    </row>
    <row r="187" spans="1:4" ht="13.5" customHeight="1">
      <c r="A187" s="56"/>
      <c r="B187" s="57"/>
      <c r="C187" s="59"/>
      <c r="D187" s="59"/>
    </row>
    <row r="188" spans="1:4" ht="13.5" customHeight="1">
      <c r="A188" s="56"/>
      <c r="B188" s="57"/>
      <c r="C188" s="58"/>
      <c r="D188" s="58"/>
    </row>
    <row r="189" spans="1:4" ht="13.5" customHeight="1">
      <c r="B189" s="57"/>
      <c r="C189" s="59"/>
      <c r="D189" s="59"/>
    </row>
    <row r="190" spans="1:4" ht="13.5" customHeight="1">
      <c r="B190" s="57"/>
      <c r="C190" s="58"/>
      <c r="D190" s="58"/>
    </row>
    <row r="191" spans="1:4" ht="13.5" customHeight="1">
      <c r="B191" s="57"/>
      <c r="C191" s="58"/>
      <c r="D191" s="58"/>
    </row>
    <row r="192" spans="1:4" ht="13.5" customHeight="1">
      <c r="B192" s="57"/>
      <c r="C192" s="59"/>
      <c r="D192" s="59"/>
    </row>
    <row r="193" spans="2:4" ht="13.5" customHeight="1">
      <c r="B193" s="57"/>
      <c r="C193" s="59"/>
      <c r="D193" s="59"/>
    </row>
    <row r="194" spans="2:4" ht="13.5" customHeight="1">
      <c r="B194" s="57"/>
      <c r="C194" s="59"/>
      <c r="D194" s="59"/>
    </row>
    <row r="195" spans="2:4" ht="13.5" customHeight="1">
      <c r="B195" s="57"/>
      <c r="C195" s="59"/>
      <c r="D195" s="59"/>
    </row>
    <row r="196" spans="2:4" ht="13.5" customHeight="1">
      <c r="B196" s="57"/>
      <c r="C196" s="58"/>
      <c r="D196" s="58"/>
    </row>
    <row r="197" spans="2:4" ht="13.5" customHeight="1">
      <c r="B197" s="57"/>
      <c r="C197" s="59"/>
      <c r="D197" s="59"/>
    </row>
    <row r="198" spans="2:4" ht="13.5" customHeight="1">
      <c r="B198" s="57"/>
      <c r="C198" s="58"/>
      <c r="D198" s="58"/>
    </row>
    <row r="199" spans="2:4" ht="13.5" customHeight="1">
      <c r="B199" s="57"/>
      <c r="C199" s="59"/>
      <c r="D199" s="59"/>
    </row>
    <row r="200" spans="2:4" ht="13.5" customHeight="1">
      <c r="B200" s="57"/>
      <c r="C200" s="58"/>
      <c r="D200" s="58"/>
    </row>
    <row r="201" spans="2:4" ht="13.5" customHeight="1">
      <c r="B201" s="57"/>
      <c r="C201" s="59"/>
      <c r="D201" s="59"/>
    </row>
    <row r="202" spans="2:4" ht="13.5" customHeight="1">
      <c r="B202" s="57"/>
      <c r="C202" s="59"/>
      <c r="D202" s="59"/>
    </row>
    <row r="203" spans="2:4" ht="13.5" customHeight="1">
      <c r="B203" s="57"/>
      <c r="C203" s="59"/>
      <c r="D203" s="59"/>
    </row>
    <row r="204" spans="2:4" ht="13.5" customHeight="1">
      <c r="B204" s="57"/>
      <c r="C204" s="59"/>
      <c r="D204" s="59"/>
    </row>
    <row r="205" spans="2:4" ht="13.5" customHeight="1">
      <c r="B205" s="57"/>
      <c r="C205" s="59"/>
      <c r="D205" s="59"/>
    </row>
    <row r="206" spans="2:4" ht="13.5" customHeight="1">
      <c r="B206" s="57"/>
      <c r="C206" s="59"/>
      <c r="D206" s="59"/>
    </row>
    <row r="207" spans="2:4" ht="13.5" customHeight="1">
      <c r="B207" s="57"/>
      <c r="C207" s="58"/>
      <c r="D207" s="58"/>
    </row>
    <row r="217" spans="3:4" ht="13.5" customHeight="1">
      <c r="C217" s="13"/>
      <c r="D217" s="13"/>
    </row>
    <row r="218" spans="3:4" ht="13.5" customHeight="1">
      <c r="C218" s="13"/>
      <c r="D218" s="13"/>
    </row>
    <row r="219" spans="3:4" ht="13.5" customHeight="1">
      <c r="C219" s="13"/>
      <c r="D219" s="13"/>
    </row>
    <row r="220" spans="3:4" ht="13.5" customHeight="1">
      <c r="C220" s="13"/>
      <c r="D220" s="13"/>
    </row>
    <row r="221" spans="3:4" ht="13.5" customHeight="1">
      <c r="C221" s="13"/>
      <c r="D221" s="13"/>
    </row>
    <row r="222" spans="3:4" ht="13.5" customHeight="1">
      <c r="C222" s="13"/>
      <c r="D222" s="13"/>
    </row>
    <row r="223" spans="3:4" ht="13.5" customHeight="1">
      <c r="C223" s="13"/>
      <c r="D223" s="13"/>
    </row>
    <row r="226" spans="3:4" ht="13.5" customHeight="1">
      <c r="C226" s="13"/>
      <c r="D226" s="13"/>
    </row>
    <row r="227" spans="3:4" ht="13.5" customHeight="1">
      <c r="C227" s="13"/>
      <c r="D227" s="13"/>
    </row>
    <row r="228" spans="3:4" ht="13.5" customHeight="1">
      <c r="C228" s="13"/>
      <c r="D228" s="13"/>
    </row>
    <row r="229" spans="3:4" ht="13.5" customHeight="1">
      <c r="C229" s="13"/>
      <c r="D229" s="13"/>
    </row>
    <row r="230" spans="3:4" ht="13.5" customHeight="1">
      <c r="C230" s="13"/>
      <c r="D230" s="13"/>
    </row>
    <row r="231" spans="3:4" ht="13.5" customHeight="1">
      <c r="C231" s="13"/>
      <c r="D231" s="13"/>
    </row>
    <row r="234" spans="3:4" ht="13.5" customHeight="1">
      <c r="C234" s="13"/>
      <c r="D234" s="13"/>
    </row>
    <row r="236" spans="3:4" ht="13.5" customHeight="1">
      <c r="C236" s="13"/>
      <c r="D236" s="13"/>
    </row>
    <row r="239" spans="3:4" ht="13.5" customHeight="1">
      <c r="C239" s="13"/>
      <c r="D239" s="13"/>
    </row>
    <row r="240" spans="3:4" ht="13.5" customHeight="1">
      <c r="C240" s="13"/>
      <c r="D240" s="13"/>
    </row>
    <row r="246" spans="1:6" s="18" customFormat="1" ht="13.5" customHeight="1">
      <c r="A246" s="14"/>
      <c r="B246" s="10"/>
      <c r="C246" s="11"/>
      <c r="D246" s="11"/>
      <c r="E246" s="17"/>
      <c r="F246" s="17"/>
    </row>
    <row r="247" spans="1:6" ht="13.5" customHeight="1">
      <c r="C247" s="13"/>
      <c r="D247" s="13"/>
    </row>
    <row r="248" spans="1:6" ht="13.5" customHeight="1">
      <c r="C248" s="13"/>
      <c r="D248" s="13"/>
    </row>
    <row r="257" spans="2:4" ht="13.5" customHeight="1">
      <c r="C257" s="13"/>
      <c r="D257" s="13"/>
    </row>
    <row r="265" spans="2:4" ht="13.5" customHeight="1">
      <c r="B265" s="15"/>
      <c r="C265" s="16"/>
      <c r="D265" s="16"/>
    </row>
    <row r="269" spans="2:4" ht="13.5" customHeight="1">
      <c r="C269" s="13"/>
      <c r="D269" s="13"/>
    </row>
    <row r="278" spans="3:4" ht="13.5" customHeight="1">
      <c r="C278" s="13"/>
      <c r="D278" s="13"/>
    </row>
    <row r="279" spans="3:4" ht="13.5" customHeight="1">
      <c r="C279" s="13"/>
      <c r="D279" s="13"/>
    </row>
    <row r="286" spans="3:4" ht="13.5" customHeight="1">
      <c r="C286" s="13"/>
      <c r="D286" s="13"/>
    </row>
    <row r="287" spans="3:4" ht="13.5" customHeight="1">
      <c r="C287" s="13"/>
      <c r="D287" s="13"/>
    </row>
    <row r="288" spans="3:4" ht="13.5" customHeight="1">
      <c r="C288" s="13"/>
      <c r="D288" s="13"/>
    </row>
    <row r="289" spans="3:4" ht="13.5" customHeight="1">
      <c r="C289" s="13"/>
      <c r="D289" s="13"/>
    </row>
    <row r="291" spans="3:4" ht="13.5" customHeight="1">
      <c r="C291" s="13"/>
      <c r="D291" s="13"/>
    </row>
    <row r="293" spans="3:4" ht="13.5" customHeight="1">
      <c r="C293" s="13"/>
      <c r="D293" s="13"/>
    </row>
    <row r="294" spans="3:4" ht="13.5" customHeight="1">
      <c r="C294" s="13"/>
      <c r="D294" s="13"/>
    </row>
    <row r="297" spans="3:4" ht="13.5" customHeight="1">
      <c r="C297" s="13"/>
      <c r="D297" s="13"/>
    </row>
    <row r="298" spans="3:4" ht="13.5" customHeight="1">
      <c r="C298" s="13"/>
      <c r="D298" s="13"/>
    </row>
    <row r="299" spans="3:4" ht="13.5" customHeight="1">
      <c r="C299" s="13"/>
      <c r="D299" s="13"/>
    </row>
    <row r="301" spans="3:4" ht="13.5" customHeight="1">
      <c r="C301" s="13"/>
      <c r="D301" s="13"/>
    </row>
    <row r="302" spans="3:4" ht="13.5" customHeight="1">
      <c r="C302" s="13"/>
      <c r="D302" s="13"/>
    </row>
    <row r="303" spans="3:4" ht="13.5" customHeight="1">
      <c r="C303" s="13"/>
      <c r="D303" s="13"/>
    </row>
    <row r="304" spans="3:4" ht="13.5" customHeight="1">
      <c r="C304" s="13"/>
      <c r="D304" s="13"/>
    </row>
    <row r="305" spans="3:4" ht="13.5" customHeight="1">
      <c r="C305" s="13"/>
      <c r="D305" s="13"/>
    </row>
    <row r="307" spans="3:4" ht="13.5" customHeight="1">
      <c r="C307" s="13"/>
      <c r="D307" s="13"/>
    </row>
    <row r="308" spans="3:4" ht="13.5" customHeight="1">
      <c r="C308" s="13"/>
      <c r="D308" s="13"/>
    </row>
    <row r="309" spans="3:4" ht="13.5" customHeight="1">
      <c r="C309" s="13"/>
      <c r="D309" s="13"/>
    </row>
    <row r="311" spans="3:4" ht="13.5" customHeight="1">
      <c r="C311" s="13"/>
      <c r="D311" s="13"/>
    </row>
    <row r="312" spans="3:4" ht="13.5" customHeight="1">
      <c r="C312" s="13"/>
      <c r="D312" s="13"/>
    </row>
    <row r="313" spans="3:4" ht="13.5" customHeight="1">
      <c r="C313" s="13"/>
      <c r="D313" s="13"/>
    </row>
    <row r="329" spans="3:4" ht="13.5" customHeight="1">
      <c r="C329" s="13"/>
      <c r="D329" s="13"/>
    </row>
    <row r="331" spans="3:4" ht="13.5" customHeight="1">
      <c r="C331" s="13"/>
      <c r="D331" s="13"/>
    </row>
    <row r="332" spans="3:4" ht="13.5" customHeight="1">
      <c r="C332" s="13"/>
      <c r="D332" s="13"/>
    </row>
    <row r="336" spans="3:4" ht="13.5" customHeight="1">
      <c r="C336" s="13"/>
      <c r="D336" s="13"/>
    </row>
    <row r="338" spans="1:6" s="18" customFormat="1" ht="13.5" customHeight="1">
      <c r="A338" s="14"/>
      <c r="B338" s="10"/>
      <c r="C338" s="13"/>
      <c r="D338" s="13"/>
      <c r="E338" s="17"/>
      <c r="F338" s="17"/>
    </row>
    <row r="340" spans="1:6" ht="13.5" customHeight="1">
      <c r="C340" s="13"/>
      <c r="D340" s="13"/>
    </row>
    <row r="341" spans="1:6" ht="13.5" customHeight="1">
      <c r="C341" s="13"/>
      <c r="D341" s="13"/>
    </row>
    <row r="342" spans="1:6" ht="13.5" customHeight="1">
      <c r="C342" s="13"/>
      <c r="D342" s="13"/>
    </row>
    <row r="343" spans="1:6" ht="13.5" customHeight="1">
      <c r="C343" s="13"/>
      <c r="D343" s="13"/>
    </row>
    <row r="344" spans="1:6" ht="13.5" customHeight="1">
      <c r="C344" s="13"/>
      <c r="D344" s="13"/>
    </row>
    <row r="345" spans="1:6" ht="13.5" customHeight="1">
      <c r="C345" s="13"/>
      <c r="D345" s="13"/>
    </row>
    <row r="346" spans="1:6" ht="13.5" customHeight="1">
      <c r="C346" s="13"/>
      <c r="D346" s="13"/>
    </row>
    <row r="347" spans="1:6" ht="13.5" customHeight="1">
      <c r="C347" s="13"/>
      <c r="D347" s="13"/>
    </row>
    <row r="350" spans="1:6" ht="13.5" customHeight="1">
      <c r="C350" s="13"/>
      <c r="D350" s="13"/>
    </row>
    <row r="351" spans="1:6" ht="13.5" customHeight="1">
      <c r="C351" s="13"/>
      <c r="D351" s="13"/>
    </row>
    <row r="353" spans="2:4" ht="13.5" customHeight="1">
      <c r="C353" s="13"/>
      <c r="D353" s="13"/>
    </row>
    <row r="354" spans="2:4" ht="13.5" customHeight="1">
      <c r="C354" s="13"/>
      <c r="D354" s="13"/>
    </row>
    <row r="357" spans="2:4" ht="13.5" customHeight="1">
      <c r="B357" s="15"/>
      <c r="C357" s="16"/>
      <c r="D357" s="16"/>
    </row>
    <row r="360" spans="2:4" ht="13.5" customHeight="1">
      <c r="C360" s="13"/>
      <c r="D360" s="13"/>
    </row>
    <row r="361" spans="2:4" ht="13.5" customHeight="1">
      <c r="C361" s="13"/>
      <c r="D361" s="13"/>
    </row>
    <row r="362" spans="2:4" ht="13.5" customHeight="1">
      <c r="C362" s="13"/>
      <c r="D362" s="13"/>
    </row>
    <row r="363" spans="2:4" ht="13.5" customHeight="1">
      <c r="C363" s="13"/>
      <c r="D363" s="13"/>
    </row>
    <row r="364" spans="2:4" ht="13.5" customHeight="1">
      <c r="C364" s="13"/>
      <c r="D364" s="13"/>
    </row>
    <row r="366" spans="2:4" ht="13.5" customHeight="1">
      <c r="C366" s="13"/>
      <c r="D366" s="13"/>
    </row>
    <row r="367" spans="2:4" ht="13.5" customHeight="1">
      <c r="C367" s="13"/>
      <c r="D367" s="13"/>
    </row>
    <row r="368" spans="2:4" ht="13.5" customHeight="1">
      <c r="C368" s="13"/>
      <c r="D368" s="13"/>
    </row>
    <row r="370" spans="3:4" ht="13.5" customHeight="1">
      <c r="C370" s="13"/>
      <c r="D370" s="13"/>
    </row>
    <row r="371" spans="3:4" ht="13.5" customHeight="1">
      <c r="C371" s="13"/>
      <c r="D371" s="13"/>
    </row>
    <row r="372" spans="3:4" ht="13.5" customHeight="1">
      <c r="C372" s="13"/>
      <c r="D372" s="13"/>
    </row>
    <row r="374" spans="3:4" ht="13.5" customHeight="1">
      <c r="C374" s="13"/>
      <c r="D374" s="13"/>
    </row>
    <row r="375" spans="3:4" ht="13.5" customHeight="1">
      <c r="C375" s="13"/>
      <c r="D375" s="13"/>
    </row>
    <row r="376" spans="3:4" ht="13.5" customHeight="1">
      <c r="C376" s="13"/>
      <c r="D376" s="13"/>
    </row>
    <row r="379" spans="3:4" ht="13.5" customHeight="1">
      <c r="C379" s="13"/>
      <c r="D379" s="13"/>
    </row>
    <row r="380" spans="3:4" ht="13.5" customHeight="1">
      <c r="C380" s="13"/>
      <c r="D380" s="13"/>
    </row>
    <row r="381" spans="3:4" ht="13.5" customHeight="1">
      <c r="C381" s="13"/>
      <c r="D381" s="13"/>
    </row>
    <row r="382" spans="3:4" ht="13.5" customHeight="1">
      <c r="C382" s="13"/>
      <c r="D382" s="13"/>
    </row>
    <row r="383" spans="3:4" ht="13.5" customHeight="1">
      <c r="C383" s="13"/>
      <c r="D383" s="13"/>
    </row>
    <row r="385" spans="3:4" ht="13.5" customHeight="1">
      <c r="C385" s="13"/>
      <c r="D385" s="13"/>
    </row>
    <row r="386" spans="3:4" ht="13.5" customHeight="1">
      <c r="C386" s="13"/>
      <c r="D386" s="13"/>
    </row>
    <row r="387" spans="3:4" ht="13.5" customHeight="1">
      <c r="C387" s="13"/>
      <c r="D387" s="13"/>
    </row>
    <row r="389" spans="3:4" ht="13.5" customHeight="1">
      <c r="C389" s="13"/>
      <c r="D389" s="13"/>
    </row>
    <row r="390" spans="3:4" ht="13.5" customHeight="1">
      <c r="C390" s="13"/>
      <c r="D390" s="13"/>
    </row>
    <row r="391" spans="3:4" ht="13.5" customHeight="1">
      <c r="C391" s="13"/>
      <c r="D391" s="13"/>
    </row>
    <row r="393" spans="3:4" ht="13.5" customHeight="1">
      <c r="C393" s="13"/>
      <c r="D393" s="13"/>
    </row>
    <row r="394" spans="3:4" ht="13.5" customHeight="1">
      <c r="C394" s="13"/>
      <c r="D394" s="13"/>
    </row>
    <row r="395" spans="3:4" ht="13.5" customHeight="1">
      <c r="C395" s="13"/>
      <c r="D395" s="13"/>
    </row>
    <row r="398" spans="3:4" ht="13.5" customHeight="1">
      <c r="C398" s="13"/>
      <c r="D398" s="13"/>
    </row>
    <row r="399" spans="3:4" ht="13.5" customHeight="1">
      <c r="C399" s="13"/>
      <c r="D399" s="13"/>
    </row>
    <row r="400" spans="3:4" ht="13.5" customHeight="1">
      <c r="C400" s="13"/>
      <c r="D400" s="13"/>
    </row>
    <row r="402" spans="3:4" ht="13.5" customHeight="1">
      <c r="C402" s="13"/>
      <c r="D402" s="13"/>
    </row>
    <row r="403" spans="3:4" ht="13.5" customHeight="1">
      <c r="C403" s="13"/>
      <c r="D403" s="13"/>
    </row>
    <row r="404" spans="3:4" ht="13.5" customHeight="1">
      <c r="C404" s="13"/>
      <c r="D404" s="13"/>
    </row>
    <row r="406" spans="3:4" ht="13.5" customHeight="1">
      <c r="C406" s="13"/>
      <c r="D406" s="13"/>
    </row>
    <row r="407" spans="3:4" ht="13.5" customHeight="1">
      <c r="C407" s="13"/>
      <c r="D407" s="13"/>
    </row>
    <row r="408" spans="3:4" ht="13.5" customHeight="1">
      <c r="C408" s="13"/>
      <c r="D408" s="13"/>
    </row>
    <row r="410" spans="3:4" ht="13.5" customHeight="1">
      <c r="C410" s="13"/>
      <c r="D410" s="13"/>
    </row>
    <row r="411" spans="3:4" ht="13.5" customHeight="1">
      <c r="C411" s="13"/>
      <c r="D411" s="13"/>
    </row>
    <row r="412" spans="3:4" ht="13.5" customHeight="1">
      <c r="C412" s="13"/>
      <c r="D412" s="13"/>
    </row>
    <row r="415" spans="3:4" ht="13.5" customHeight="1">
      <c r="C415" s="13"/>
      <c r="D415" s="13"/>
    </row>
    <row r="416" spans="3:4" ht="13.5" customHeight="1">
      <c r="C416" s="13"/>
      <c r="D416" s="13"/>
    </row>
    <row r="417" spans="1:6" ht="13.5" customHeight="1">
      <c r="C417" s="13"/>
      <c r="D417" s="13"/>
    </row>
    <row r="419" spans="1:6" ht="13.5" customHeight="1">
      <c r="C419" s="13"/>
      <c r="D419" s="13"/>
    </row>
    <row r="420" spans="1:6" ht="13.5" customHeight="1">
      <c r="C420" s="13"/>
      <c r="D420" s="13"/>
    </row>
    <row r="421" spans="1:6" ht="13.5" customHeight="1">
      <c r="C421" s="13"/>
      <c r="D421" s="13"/>
    </row>
    <row r="423" spans="1:6" ht="13.5" customHeight="1">
      <c r="C423" s="13"/>
      <c r="D423" s="13"/>
    </row>
    <row r="424" spans="1:6" ht="13.5" customHeight="1">
      <c r="C424" s="13"/>
      <c r="D424" s="13"/>
    </row>
    <row r="425" spans="1:6" ht="13.5" customHeight="1">
      <c r="C425" s="13"/>
      <c r="D425" s="13"/>
    </row>
    <row r="427" spans="1:6" ht="13.5" customHeight="1">
      <c r="C427" s="13"/>
      <c r="D427" s="13"/>
    </row>
    <row r="428" spans="1:6" ht="13.5" customHeight="1">
      <c r="C428" s="13"/>
      <c r="D428" s="13"/>
    </row>
    <row r="429" spans="1:6" s="27" customFormat="1" ht="13.5" customHeight="1">
      <c r="A429" s="23"/>
      <c r="B429" s="10"/>
      <c r="C429" s="13"/>
      <c r="D429" s="13"/>
      <c r="E429" s="26"/>
      <c r="F429" s="26"/>
    </row>
    <row r="430" spans="1:6" s="18" customFormat="1" ht="13.5" customHeight="1">
      <c r="A430" s="14"/>
      <c r="B430" s="10"/>
      <c r="C430" s="11"/>
      <c r="D430" s="11"/>
      <c r="E430" s="17"/>
      <c r="F430" s="17"/>
    </row>
    <row r="431" spans="1:6" ht="13.5" customHeight="1">
      <c r="C431" s="13"/>
      <c r="D431" s="13"/>
    </row>
    <row r="432" spans="1:6" ht="13.5" customHeight="1">
      <c r="C432" s="19"/>
      <c r="D432" s="19"/>
    </row>
    <row r="433" spans="1:6" ht="13.5" customHeight="1">
      <c r="C433" s="21"/>
      <c r="D433" s="21"/>
    </row>
    <row r="434" spans="1:6" ht="13.5" customHeight="1">
      <c r="C434" s="21"/>
      <c r="D434" s="21"/>
    </row>
    <row r="435" spans="1:6" ht="13.5" customHeight="1">
      <c r="C435" s="21"/>
      <c r="D435" s="21"/>
    </row>
    <row r="436" spans="1:6" s="22" customFormat="1" ht="13.5" customHeight="1">
      <c r="A436" s="9"/>
      <c r="B436" s="10"/>
      <c r="C436" s="21"/>
      <c r="D436" s="21"/>
      <c r="E436" s="28"/>
      <c r="F436" s="28"/>
    </row>
    <row r="437" spans="1:6" ht="13.5" customHeight="1">
      <c r="C437" s="13"/>
      <c r="D437" s="13"/>
    </row>
    <row r="438" spans="1:6" s="18" customFormat="1" ht="13.5" customHeight="1">
      <c r="A438" s="14"/>
      <c r="B438" s="10"/>
      <c r="C438" s="13"/>
      <c r="D438" s="13"/>
      <c r="E438" s="17"/>
      <c r="F438" s="17"/>
    </row>
    <row r="439" spans="1:6" ht="13.5" customHeight="1">
      <c r="C439" s="13"/>
      <c r="D439" s="13"/>
    </row>
    <row r="440" spans="1:6" ht="13.5" customHeight="1">
      <c r="C440" s="13"/>
      <c r="D440" s="13"/>
    </row>
    <row r="441" spans="1:6" ht="13.5" customHeight="1">
      <c r="C441" s="13"/>
      <c r="D441" s="13"/>
    </row>
    <row r="443" spans="1:6" s="18" customFormat="1" ht="13.5" customHeight="1">
      <c r="A443" s="14"/>
      <c r="B443" s="10"/>
      <c r="C443" s="11"/>
      <c r="D443" s="11"/>
      <c r="E443" s="17"/>
      <c r="F443" s="17"/>
    </row>
    <row r="444" spans="1:6" ht="13.5" customHeight="1">
      <c r="C444" s="13"/>
      <c r="D444" s="13"/>
    </row>
    <row r="446" spans="1:6" ht="13.5" customHeight="1">
      <c r="C446" s="22"/>
      <c r="D446" s="22"/>
    </row>
    <row r="447" spans="1:6" ht="13.5" customHeight="1">
      <c r="C447" s="22"/>
      <c r="D447" s="22"/>
    </row>
    <row r="448" spans="1:6" ht="13.5" customHeight="1">
      <c r="B448" s="24"/>
      <c r="C448" s="25"/>
      <c r="D448" s="25"/>
    </row>
    <row r="449" spans="2:4" ht="13.5" customHeight="1">
      <c r="B449" s="15"/>
      <c r="C449" s="18"/>
      <c r="D449" s="18"/>
    </row>
    <row r="451" spans="2:4" ht="13.5" customHeight="1">
      <c r="C451" s="13"/>
      <c r="D451" s="13"/>
    </row>
    <row r="452" spans="2:4" ht="13.5" customHeight="1">
      <c r="C452" s="13"/>
      <c r="D452" s="13"/>
    </row>
    <row r="453" spans="2:4" ht="13.5" customHeight="1">
      <c r="C453" s="13"/>
      <c r="D453" s="13"/>
    </row>
    <row r="454" spans="2:4" ht="13.5" customHeight="1">
      <c r="C454" s="13"/>
      <c r="D454" s="13"/>
    </row>
    <row r="455" spans="2:4" ht="13.5" customHeight="1">
      <c r="C455" s="13"/>
      <c r="D455" s="13"/>
    </row>
    <row r="456" spans="2:4" ht="13.5" customHeight="1">
      <c r="C456" s="13"/>
      <c r="D456" s="13"/>
    </row>
    <row r="457" spans="2:4" ht="13.5" customHeight="1">
      <c r="B457" s="15"/>
      <c r="C457" s="18"/>
      <c r="D457" s="18"/>
    </row>
    <row r="459" spans="2:4" ht="13.5" customHeight="1">
      <c r="C459" s="13"/>
      <c r="D459" s="13"/>
    </row>
    <row r="460" spans="2:4" ht="13.5" customHeight="1">
      <c r="C460" s="13"/>
      <c r="D460" s="13"/>
    </row>
    <row r="461" spans="2:4" ht="13.5" customHeight="1">
      <c r="C461" s="13"/>
      <c r="D461" s="13"/>
    </row>
    <row r="462" spans="2:4" ht="13.5" customHeight="1">
      <c r="B462" s="15"/>
      <c r="C462" s="18"/>
      <c r="D462" s="18"/>
    </row>
    <row r="464" spans="2:4" ht="13.5" customHeight="1">
      <c r="C464" s="13"/>
      <c r="D464" s="13"/>
    </row>
    <row r="465" spans="3:4" ht="13.5" customHeight="1">
      <c r="C465" s="13"/>
      <c r="D465" s="13"/>
    </row>
    <row r="466" spans="3:4" ht="13.5" customHeight="1">
      <c r="C466" s="13"/>
      <c r="D466" s="13"/>
    </row>
    <row r="467" spans="3:4" ht="13.5" customHeight="1">
      <c r="C467" s="13"/>
      <c r="D467" s="13"/>
    </row>
    <row r="469" spans="3:4" ht="13.5" customHeight="1">
      <c r="C469" s="13"/>
      <c r="D469" s="13"/>
    </row>
    <row r="470" spans="3:4" ht="13.5" customHeight="1">
      <c r="C470" s="13"/>
      <c r="D470" s="13"/>
    </row>
    <row r="471" spans="3:4" ht="13.5" customHeight="1">
      <c r="C471" s="13"/>
      <c r="D471" s="13"/>
    </row>
    <row r="472" spans="3:4" ht="13.5" customHeight="1">
      <c r="C472" s="13"/>
      <c r="D472" s="13"/>
    </row>
    <row r="473" spans="3:4" ht="13.5" customHeight="1">
      <c r="C473" s="13"/>
      <c r="D473" s="13"/>
    </row>
    <row r="474" spans="3:4" ht="13.5" customHeight="1">
      <c r="C474" s="13"/>
      <c r="D474" s="13"/>
    </row>
    <row r="476" spans="3:4" ht="13.5" customHeight="1">
      <c r="C476" s="13"/>
      <c r="D476" s="13"/>
    </row>
    <row r="477" spans="3:4" ht="13.5" customHeight="1">
      <c r="C477" s="13"/>
      <c r="D477" s="13"/>
    </row>
    <row r="478" spans="3:4" ht="13.5" customHeight="1">
      <c r="C478" s="13"/>
      <c r="D478" s="13"/>
    </row>
    <row r="479" spans="3:4" ht="13.5" customHeight="1">
      <c r="C479" s="13"/>
      <c r="D479" s="13"/>
    </row>
    <row r="480" spans="3:4" ht="13.5" customHeight="1">
      <c r="C480" s="13"/>
      <c r="D480" s="13"/>
    </row>
    <row r="482" spans="1:6" ht="13.5" customHeight="1">
      <c r="C482" s="13"/>
      <c r="D482" s="13"/>
    </row>
    <row r="483" spans="1:6" ht="13.5" customHeight="1">
      <c r="C483" s="13"/>
      <c r="D483" s="13"/>
    </row>
    <row r="484" spans="1:6" ht="13.5" customHeight="1">
      <c r="C484" s="13"/>
      <c r="D484" s="13"/>
    </row>
    <row r="486" spans="1:6" ht="13.5" customHeight="1">
      <c r="C486" s="13"/>
      <c r="D486" s="13"/>
    </row>
    <row r="488" spans="1:6" ht="13.5" customHeight="1">
      <c r="C488" s="13"/>
      <c r="D488" s="13"/>
    </row>
    <row r="490" spans="1:6" ht="13.5" customHeight="1">
      <c r="C490" s="13"/>
      <c r="D490" s="13"/>
    </row>
    <row r="492" spans="1:6" ht="13.5" customHeight="1">
      <c r="C492" s="13"/>
      <c r="D492" s="13"/>
    </row>
    <row r="493" spans="1:6" ht="13.5" customHeight="1">
      <c r="C493" s="13"/>
      <c r="D493" s="13"/>
    </row>
    <row r="495" spans="1:6" s="18" customFormat="1" ht="13.5" customHeight="1">
      <c r="A495" s="14"/>
      <c r="B495" s="10"/>
      <c r="C495" s="13"/>
      <c r="D495" s="13"/>
      <c r="E495" s="17"/>
      <c r="F495" s="17"/>
    </row>
    <row r="497" spans="1:6" ht="13.5" customHeight="1">
      <c r="C497" s="13"/>
      <c r="D497" s="13"/>
    </row>
    <row r="499" spans="1:6" ht="13.5" customHeight="1">
      <c r="C499" s="13"/>
      <c r="D499" s="13"/>
    </row>
    <row r="500" spans="1:6" ht="13.5" customHeight="1">
      <c r="C500" s="13"/>
      <c r="D500" s="13"/>
    </row>
    <row r="502" spans="1:6" ht="13.5" customHeight="1">
      <c r="C502" s="13"/>
      <c r="D502" s="13"/>
    </row>
    <row r="503" spans="1:6" s="18" customFormat="1" ht="13.5" customHeight="1">
      <c r="A503" s="14"/>
      <c r="B503" s="10"/>
      <c r="C503" s="13"/>
      <c r="D503" s="13"/>
      <c r="E503" s="17"/>
      <c r="F503" s="17"/>
    </row>
    <row r="504" spans="1:6" ht="13.5" customHeight="1">
      <c r="C504" s="13"/>
      <c r="D504" s="13"/>
    </row>
    <row r="505" spans="1:6" ht="13.5" customHeight="1">
      <c r="C505" s="13"/>
      <c r="D505" s="13"/>
    </row>
    <row r="506" spans="1:6" ht="13.5" customHeight="1">
      <c r="C506" s="13"/>
      <c r="D506" s="13"/>
    </row>
    <row r="507" spans="1:6" ht="13.5" customHeight="1">
      <c r="C507" s="13"/>
      <c r="D507" s="13"/>
    </row>
    <row r="508" spans="1:6" ht="13.5" customHeight="1">
      <c r="C508" s="13"/>
      <c r="D508" s="13"/>
    </row>
    <row r="509" spans="1:6" s="18" customFormat="1" ht="13.5" customHeight="1">
      <c r="A509" s="14"/>
      <c r="B509" s="10"/>
      <c r="C509" s="13"/>
      <c r="D509" s="13"/>
      <c r="E509" s="17"/>
      <c r="F509" s="17"/>
    </row>
    <row r="510" spans="1:6" s="18" customFormat="1" ht="13.5" customHeight="1">
      <c r="A510" s="14"/>
      <c r="B510" s="10"/>
      <c r="C510" s="11"/>
      <c r="D510" s="11"/>
      <c r="E510" s="17"/>
      <c r="F510" s="17"/>
    </row>
    <row r="511" spans="1:6" s="18" customFormat="1" ht="13.5" customHeight="1">
      <c r="A511" s="14"/>
      <c r="B511" s="10"/>
      <c r="C511" s="13"/>
      <c r="D511" s="13"/>
      <c r="E511" s="17"/>
      <c r="F511" s="17"/>
    </row>
    <row r="512" spans="1:6" ht="13.5" customHeight="1">
      <c r="C512" s="13"/>
      <c r="D512" s="13"/>
    </row>
    <row r="513" spans="1:6" ht="13.5" customHeight="1">
      <c r="C513" s="13"/>
      <c r="D513" s="13"/>
    </row>
    <row r="514" spans="1:6" s="18" customFormat="1" ht="13.5" customHeight="1">
      <c r="A514" s="14"/>
      <c r="B514" s="15"/>
      <c r="E514" s="17"/>
      <c r="F514" s="17"/>
    </row>
    <row r="515" spans="1:6" s="18" customFormat="1" ht="13.5" customHeight="1">
      <c r="A515" s="14"/>
      <c r="B515" s="10"/>
      <c r="C515" s="11"/>
      <c r="D515" s="11"/>
      <c r="E515" s="17"/>
      <c r="F515" s="17"/>
    </row>
    <row r="516" spans="1:6" ht="13.5" customHeight="1">
      <c r="C516" s="13"/>
      <c r="D516" s="13"/>
    </row>
    <row r="518" spans="1:6" ht="13.5" customHeight="1">
      <c r="C518" s="13"/>
      <c r="D518" s="13"/>
    </row>
    <row r="521" spans="1:6" s="22" customFormat="1" ht="13.5" customHeight="1">
      <c r="A521" s="9"/>
      <c r="B521" s="10"/>
      <c r="C521" s="13"/>
      <c r="D521" s="13"/>
      <c r="E521" s="28"/>
      <c r="F521" s="28"/>
    </row>
    <row r="522" spans="1:6" s="18" customFormat="1" ht="13.5" customHeight="1">
      <c r="A522" s="14"/>
      <c r="B522" s="15"/>
      <c r="E522" s="17"/>
      <c r="F522" s="17"/>
    </row>
    <row r="523" spans="1:6" s="18" customFormat="1" ht="13.5" customHeight="1">
      <c r="A523" s="14"/>
      <c r="B523" s="10"/>
      <c r="C523" s="11"/>
      <c r="D523" s="11"/>
      <c r="E523" s="17"/>
      <c r="F523" s="17"/>
    </row>
    <row r="524" spans="1:6" s="18" customFormat="1" ht="13.5" customHeight="1">
      <c r="A524" s="14"/>
      <c r="B524" s="10"/>
      <c r="C524" s="13"/>
      <c r="D524" s="13"/>
      <c r="E524" s="17"/>
      <c r="F524" s="17"/>
    </row>
    <row r="525" spans="1:6" s="18" customFormat="1" ht="13.5" customHeight="1">
      <c r="A525" s="14"/>
      <c r="B525" s="10"/>
      <c r="C525" s="11"/>
      <c r="D525" s="11"/>
      <c r="E525" s="17"/>
      <c r="F525" s="17"/>
    </row>
    <row r="526" spans="1:6" s="27" customFormat="1" ht="13.5" customHeight="1">
      <c r="A526" s="23"/>
      <c r="B526" s="10"/>
      <c r="C526" s="13"/>
      <c r="D526" s="13"/>
      <c r="E526" s="26"/>
      <c r="F526" s="26"/>
    </row>
    <row r="527" spans="1:6" s="30" customFormat="1" ht="13.5" customHeight="1">
      <c r="A527" s="29"/>
      <c r="B527" s="10"/>
      <c r="C527" s="13"/>
      <c r="D527" s="13"/>
    </row>
    <row r="528" spans="1:6" s="30" customFormat="1" ht="13.5" customHeight="1">
      <c r="A528" s="29"/>
      <c r="B528" s="15"/>
      <c r="C528" s="18"/>
      <c r="D528" s="18"/>
    </row>
    <row r="529" spans="1:6" s="30" customFormat="1" ht="13.5" customHeight="1">
      <c r="A529" s="31"/>
      <c r="B529" s="15"/>
      <c r="C529" s="18"/>
      <c r="D529" s="18"/>
    </row>
    <row r="530" spans="1:6" ht="13.5" customHeight="1">
      <c r="A530" s="31"/>
      <c r="B530" s="15"/>
      <c r="C530" s="18"/>
      <c r="D530" s="18"/>
    </row>
    <row r="531" spans="1:6" ht="13.5" customHeight="1">
      <c r="A531" s="31"/>
    </row>
    <row r="532" spans="1:6" ht="13.5" customHeight="1">
      <c r="A532" s="31"/>
      <c r="C532" s="13"/>
      <c r="D532" s="13"/>
    </row>
    <row r="533" spans="1:6" ht="13.5" customHeight="1">
      <c r="A533" s="31"/>
      <c r="B533" s="15"/>
      <c r="C533" s="18"/>
      <c r="D533" s="18"/>
    </row>
    <row r="534" spans="1:6" s="18" customFormat="1" ht="13.5" customHeight="1">
      <c r="A534" s="14"/>
      <c r="B534" s="15"/>
      <c r="E534" s="17"/>
      <c r="F534" s="17"/>
    </row>
    <row r="536" spans="1:6" ht="13.5" customHeight="1">
      <c r="C536" s="13"/>
      <c r="D536" s="13"/>
    </row>
    <row r="537" spans="1:6" ht="13.5" customHeight="1">
      <c r="C537" s="13"/>
      <c r="D537" s="13"/>
    </row>
    <row r="538" spans="1:6" ht="13.5" customHeight="1">
      <c r="C538" s="13"/>
      <c r="D538" s="13"/>
    </row>
    <row r="539" spans="1:6" ht="13.5" customHeight="1">
      <c r="C539" s="13"/>
      <c r="D539" s="13"/>
    </row>
    <row r="540" spans="1:6" s="22" customFormat="1" ht="13.5" customHeight="1">
      <c r="A540" s="9"/>
      <c r="B540" s="10"/>
      <c r="C540" s="13"/>
      <c r="D540" s="13"/>
      <c r="E540" s="28"/>
      <c r="F540" s="28"/>
    </row>
    <row r="541" spans="1:6" ht="13.5" customHeight="1">
      <c r="B541" s="15"/>
      <c r="C541" s="18"/>
      <c r="D541" s="18"/>
    </row>
    <row r="542" spans="1:6" ht="13.5" customHeight="1">
      <c r="B542" s="15"/>
      <c r="C542" s="18"/>
      <c r="D542" s="18"/>
    </row>
    <row r="543" spans="1:6" ht="13.5" customHeight="1">
      <c r="B543" s="15"/>
      <c r="C543" s="18"/>
      <c r="D543" s="18"/>
    </row>
    <row r="544" spans="1:6" ht="13.5" customHeight="1">
      <c r="B544" s="15"/>
      <c r="C544" s="18"/>
      <c r="D544" s="18"/>
    </row>
    <row r="545" spans="1:6" ht="13.5" customHeight="1">
      <c r="B545" s="24"/>
      <c r="C545" s="25"/>
      <c r="D545" s="25"/>
    </row>
    <row r="546" spans="1:6" s="18" customFormat="1" ht="13.5" customHeight="1">
      <c r="A546" s="14"/>
      <c r="B546" s="15"/>
      <c r="E546" s="17"/>
      <c r="F546" s="17"/>
    </row>
    <row r="547" spans="1:6" ht="13.5" customHeight="1">
      <c r="B547" s="15"/>
      <c r="C547" s="18"/>
      <c r="D547" s="18"/>
    </row>
    <row r="548" spans="1:6" ht="13.5" customHeight="1">
      <c r="C548" s="30"/>
      <c r="D548" s="30"/>
    </row>
    <row r="549" spans="1:6" ht="13.5" customHeight="1">
      <c r="C549" s="30"/>
      <c r="D549" s="30"/>
    </row>
    <row r="550" spans="1:6" ht="13.5" customHeight="1">
      <c r="C550" s="30"/>
      <c r="D550" s="30"/>
    </row>
    <row r="551" spans="1:6" ht="13.5" customHeight="1">
      <c r="C551" s="30"/>
      <c r="D551" s="30"/>
    </row>
    <row r="552" spans="1:6" ht="13.5" customHeight="1">
      <c r="C552" s="30"/>
      <c r="D552" s="30"/>
    </row>
    <row r="553" spans="1:6" ht="13.5" customHeight="1">
      <c r="B553" s="15"/>
      <c r="C553" s="18"/>
      <c r="D553" s="18"/>
    </row>
    <row r="554" spans="1:6" ht="13.5" customHeight="1">
      <c r="C554" s="13"/>
      <c r="D554" s="13"/>
    </row>
    <row r="555" spans="1:6" ht="13.5" customHeight="1">
      <c r="C555" s="13"/>
      <c r="D555" s="13"/>
    </row>
    <row r="556" spans="1:6" ht="13.5" customHeight="1">
      <c r="C556" s="13"/>
      <c r="D556" s="13"/>
    </row>
    <row r="557" spans="1:6" ht="13.5" customHeight="1">
      <c r="C557" s="13"/>
      <c r="D557" s="13"/>
    </row>
    <row r="558" spans="1:6" ht="13.5" customHeight="1">
      <c r="C558" s="13"/>
      <c r="D558" s="13"/>
    </row>
    <row r="559" spans="1:6" ht="13.5" customHeight="1">
      <c r="C559" s="13"/>
      <c r="D559" s="13"/>
    </row>
    <row r="560" spans="1:6" ht="13.5" customHeight="1">
      <c r="C560" s="13"/>
      <c r="D560" s="13"/>
    </row>
    <row r="561" spans="2:4" ht="13.5" customHeight="1">
      <c r="C561" s="13"/>
      <c r="D561" s="13"/>
    </row>
    <row r="562" spans="2:4" ht="13.5" customHeight="1">
      <c r="C562" s="13"/>
      <c r="D562" s="13"/>
    </row>
    <row r="563" spans="2:4" ht="13.5" customHeight="1">
      <c r="C563" s="13"/>
      <c r="D563" s="13"/>
    </row>
    <row r="564" spans="2:4" ht="13.5" customHeight="1">
      <c r="C564" s="13"/>
      <c r="D564" s="13"/>
    </row>
    <row r="565" spans="2:4" ht="13.5" customHeight="1">
      <c r="B565" s="15"/>
      <c r="C565" s="18"/>
      <c r="D565" s="18"/>
    </row>
    <row r="570" spans="2:4" ht="13.5" customHeight="1">
      <c r="C570" s="13"/>
      <c r="D570" s="13"/>
    </row>
    <row r="571" spans="2:4" ht="13.5" customHeight="1">
      <c r="C571" s="13"/>
      <c r="D571" s="13"/>
    </row>
    <row r="572" spans="2:4" ht="13.5" customHeight="1">
      <c r="C572" s="13"/>
      <c r="D572" s="13"/>
    </row>
    <row r="573" spans="2:4" ht="13.5" customHeight="1">
      <c r="C573" s="13"/>
      <c r="D573" s="13"/>
    </row>
    <row r="574" spans="2:4" ht="13.5" customHeight="1">
      <c r="C574" s="13"/>
      <c r="D574" s="13"/>
    </row>
    <row r="575" spans="2:4" ht="13.5" customHeight="1">
      <c r="C575" s="13"/>
      <c r="D575" s="13"/>
    </row>
    <row r="576" spans="2:4" ht="13.5" customHeight="1">
      <c r="C576" s="13"/>
      <c r="D576" s="13"/>
    </row>
    <row r="577" spans="3:4" ht="13.5" customHeight="1">
      <c r="C577" s="13"/>
      <c r="D577" s="13"/>
    </row>
    <row r="579" spans="3:4" ht="13.5" customHeight="1">
      <c r="C579" s="13"/>
      <c r="D579" s="13"/>
    </row>
    <row r="580" spans="3:4" ht="13.5" customHeight="1">
      <c r="C580" s="13"/>
      <c r="D580" s="13"/>
    </row>
    <row r="581" spans="3:4" ht="13.5" customHeight="1">
      <c r="C581" s="13"/>
      <c r="D581" s="13"/>
    </row>
    <row r="582" spans="3:4" ht="13.5" customHeight="1">
      <c r="C582" s="13"/>
      <c r="D582" s="13"/>
    </row>
    <row r="583" spans="3:4" ht="13.5" customHeight="1">
      <c r="C583" s="13"/>
      <c r="D583" s="13"/>
    </row>
    <row r="584" spans="3:4" ht="13.5" customHeight="1">
      <c r="C584" s="13"/>
      <c r="D584" s="13"/>
    </row>
    <row r="585" spans="3:4" ht="13.5" customHeight="1">
      <c r="C585" s="13"/>
      <c r="D585" s="13"/>
    </row>
    <row r="586" spans="3:4" ht="13.5" customHeight="1">
      <c r="C586" s="13"/>
      <c r="D586" s="13"/>
    </row>
    <row r="587" spans="3:4" ht="13.5" customHeight="1">
      <c r="C587" s="13"/>
      <c r="D587" s="13"/>
    </row>
    <row r="588" spans="3:4" ht="13.5" customHeight="1">
      <c r="C588" s="13"/>
      <c r="D588" s="13"/>
    </row>
    <row r="589" spans="3:4" ht="13.5" customHeight="1">
      <c r="C589" s="13"/>
      <c r="D589" s="13"/>
    </row>
    <row r="590" spans="3:4" ht="13.5" customHeight="1">
      <c r="C590" s="13"/>
      <c r="D590" s="13"/>
    </row>
    <row r="591" spans="3:4" ht="13.5" customHeight="1">
      <c r="C591" s="13"/>
      <c r="D591" s="13"/>
    </row>
    <row r="592" spans="3:4" ht="13.5" customHeight="1">
      <c r="C592" s="13"/>
      <c r="D592" s="13"/>
    </row>
    <row r="593" spans="3:4" ht="13.5" customHeight="1">
      <c r="C593" s="13"/>
      <c r="D593" s="13"/>
    </row>
    <row r="594" spans="3:4" ht="13.5" customHeight="1">
      <c r="C594" s="13"/>
      <c r="D594" s="13"/>
    </row>
    <row r="595" spans="3:4" ht="13.5" customHeight="1">
      <c r="C595" s="13"/>
      <c r="D595" s="13"/>
    </row>
    <row r="596" spans="3:4" ht="13.5" customHeight="1">
      <c r="C596" s="13"/>
      <c r="D596" s="13"/>
    </row>
    <row r="597" spans="3:4" ht="13.5" customHeight="1">
      <c r="C597" s="13"/>
      <c r="D597" s="13"/>
    </row>
    <row r="598" spans="3:4" ht="13.5" customHeight="1">
      <c r="C598" s="13"/>
      <c r="D598" s="13"/>
    </row>
    <row r="599" spans="3:4" ht="13.5" customHeight="1">
      <c r="C599" s="13"/>
      <c r="D599" s="13"/>
    </row>
    <row r="600" spans="3:4" ht="13.5" customHeight="1">
      <c r="C600" s="13"/>
      <c r="D600" s="13"/>
    </row>
    <row r="601" spans="3:4" ht="13.5" customHeight="1">
      <c r="C601" s="13"/>
      <c r="D601" s="13"/>
    </row>
    <row r="602" spans="3:4" ht="13.5" customHeight="1">
      <c r="C602" s="13"/>
      <c r="D602" s="13"/>
    </row>
    <row r="603" spans="3:4" ht="13.5" customHeight="1">
      <c r="C603" s="13"/>
      <c r="D603" s="13"/>
    </row>
    <row r="604" spans="3:4" ht="13.5" customHeight="1">
      <c r="C604" s="13"/>
      <c r="D604" s="13"/>
    </row>
    <row r="605" spans="3:4" ht="13.5" customHeight="1">
      <c r="C605" s="13"/>
      <c r="D605" s="13"/>
    </row>
    <row r="606" spans="3:4" ht="13.5" customHeight="1">
      <c r="C606" s="13"/>
      <c r="D606" s="13"/>
    </row>
    <row r="607" spans="3:4" ht="13.5" customHeight="1">
      <c r="C607" s="13"/>
      <c r="D607" s="13"/>
    </row>
    <row r="608" spans="3:4" ht="13.5" customHeight="1">
      <c r="C608" s="13"/>
      <c r="D608" s="13"/>
    </row>
    <row r="609" spans="3:4" ht="13.5" customHeight="1">
      <c r="C609" s="13"/>
      <c r="D609" s="13"/>
    </row>
    <row r="610" spans="3:4" ht="13.5" customHeight="1">
      <c r="C610" s="13"/>
      <c r="D610" s="13"/>
    </row>
    <row r="611" spans="3:4" ht="13.5" customHeight="1">
      <c r="C611" s="13"/>
      <c r="D611" s="13"/>
    </row>
    <row r="612" spans="3:4" ht="13.5" customHeight="1">
      <c r="C612" s="13"/>
      <c r="D612" s="13"/>
    </row>
    <row r="613" spans="3:4" ht="13.5" customHeight="1">
      <c r="C613" s="13"/>
      <c r="D613" s="13"/>
    </row>
    <row r="614" spans="3:4" ht="13.5" customHeight="1">
      <c r="C614" s="13"/>
      <c r="D614" s="13"/>
    </row>
    <row r="615" spans="3:4" ht="13.5" customHeight="1">
      <c r="C615" s="13"/>
      <c r="D615" s="13"/>
    </row>
    <row r="616" spans="3:4" ht="13.5" customHeight="1">
      <c r="C616" s="13"/>
      <c r="D616" s="13"/>
    </row>
    <row r="617" spans="3:4" ht="13.5" customHeight="1">
      <c r="C617" s="13"/>
      <c r="D617" s="13"/>
    </row>
    <row r="618" spans="3:4" ht="13.5" customHeight="1">
      <c r="C618" s="13"/>
      <c r="D618" s="13"/>
    </row>
    <row r="619" spans="3:4" ht="13.5" customHeight="1">
      <c r="C619" s="13"/>
      <c r="D619" s="13"/>
    </row>
    <row r="620" spans="3:4" ht="13.5" customHeight="1">
      <c r="C620" s="13"/>
      <c r="D620" s="13"/>
    </row>
    <row r="621" spans="3:4" ht="13.5" customHeight="1">
      <c r="C621" s="13"/>
      <c r="D621" s="13"/>
    </row>
    <row r="622" spans="3:4" ht="13.5" customHeight="1">
      <c r="C622" s="13"/>
      <c r="D622" s="13"/>
    </row>
    <row r="623" spans="3:4" ht="13.5" customHeight="1">
      <c r="C623" s="13"/>
      <c r="D623" s="13"/>
    </row>
    <row r="624" spans="3:4" ht="13.5" customHeight="1">
      <c r="C624" s="13"/>
      <c r="D624" s="13"/>
    </row>
    <row r="625" spans="3:4" ht="13.5" customHeight="1">
      <c r="C625" s="13"/>
      <c r="D625" s="13"/>
    </row>
    <row r="626" spans="3:4" ht="13.5" customHeight="1">
      <c r="C626" s="13"/>
      <c r="D626" s="13"/>
    </row>
    <row r="627" spans="3:4" ht="13.5" customHeight="1">
      <c r="C627" s="13"/>
      <c r="D627" s="13"/>
    </row>
    <row r="628" spans="3:4" ht="13.5" customHeight="1">
      <c r="C628" s="13"/>
      <c r="D628" s="13"/>
    </row>
    <row r="629" spans="3:4" ht="13.5" customHeight="1">
      <c r="C629" s="13"/>
      <c r="D629" s="13"/>
    </row>
    <row r="630" spans="3:4" ht="13.5" customHeight="1">
      <c r="C630" s="13"/>
      <c r="D630" s="13"/>
    </row>
    <row r="631" spans="3:4" ht="13.5" customHeight="1">
      <c r="C631" s="13"/>
      <c r="D631" s="13"/>
    </row>
    <row r="632" spans="3:4" ht="13.5" customHeight="1">
      <c r="C632" s="13"/>
      <c r="D632" s="13"/>
    </row>
    <row r="633" spans="3:4" ht="13.5" customHeight="1">
      <c r="C633" s="13"/>
      <c r="D633" s="13"/>
    </row>
    <row r="634" spans="3:4" ht="13.5" customHeight="1">
      <c r="C634" s="13"/>
      <c r="D634" s="13"/>
    </row>
    <row r="635" spans="3:4" ht="13.5" customHeight="1">
      <c r="C635" s="13"/>
      <c r="D635" s="13"/>
    </row>
    <row r="636" spans="3:4" ht="13.5" customHeight="1">
      <c r="C636" s="13"/>
      <c r="D636" s="13"/>
    </row>
    <row r="637" spans="3:4" ht="13.5" customHeight="1">
      <c r="C637" s="13"/>
      <c r="D637" s="13"/>
    </row>
    <row r="638" spans="3:4" ht="13.5" customHeight="1">
      <c r="C638" s="13"/>
      <c r="D638" s="13"/>
    </row>
    <row r="639" spans="3:4" ht="13.5" customHeight="1">
      <c r="C639" s="13"/>
      <c r="D639" s="13"/>
    </row>
    <row r="640" spans="3:4" ht="13.5" customHeight="1">
      <c r="C640" s="13"/>
      <c r="D640" s="13"/>
    </row>
    <row r="641" spans="3:4" ht="13.5" customHeight="1">
      <c r="C641" s="13"/>
      <c r="D641" s="13"/>
    </row>
    <row r="642" spans="3:4" ht="13.5" customHeight="1">
      <c r="C642" s="13"/>
      <c r="D642" s="13"/>
    </row>
    <row r="643" spans="3:4" ht="13.5" customHeight="1">
      <c r="C643" s="13"/>
      <c r="D643" s="13"/>
    </row>
    <row r="644" spans="3:4" ht="13.5" customHeight="1">
      <c r="C644" s="13"/>
      <c r="D644" s="13"/>
    </row>
    <row r="645" spans="3:4" ht="13.5" customHeight="1">
      <c r="C645" s="13"/>
      <c r="D645" s="13"/>
    </row>
    <row r="646" spans="3:4" ht="13.5" customHeight="1">
      <c r="C646" s="13"/>
      <c r="D646" s="13"/>
    </row>
    <row r="647" spans="3:4" ht="13.5" customHeight="1">
      <c r="C647" s="13"/>
      <c r="D647" s="13"/>
    </row>
    <row r="648" spans="3:4" ht="13.5" customHeight="1">
      <c r="C648" s="13"/>
      <c r="D648" s="13"/>
    </row>
    <row r="649" spans="3:4" ht="13.5" customHeight="1">
      <c r="C649" s="13"/>
      <c r="D649" s="13"/>
    </row>
    <row r="650" spans="3:4" ht="13.5" customHeight="1">
      <c r="C650" s="13"/>
      <c r="D650" s="13"/>
    </row>
    <row r="651" spans="3:4" ht="13.5" customHeight="1">
      <c r="C651" s="13"/>
      <c r="D651" s="13"/>
    </row>
    <row r="652" spans="3:4" ht="13.5" customHeight="1">
      <c r="C652" s="13"/>
      <c r="D652" s="13"/>
    </row>
    <row r="653" spans="3:4" ht="13.5" customHeight="1">
      <c r="C653" s="13"/>
      <c r="D653" s="13"/>
    </row>
    <row r="654" spans="3:4" ht="13.5" customHeight="1">
      <c r="C654" s="13"/>
      <c r="D654" s="13"/>
    </row>
    <row r="655" spans="3:4" ht="13.5" customHeight="1">
      <c r="C655" s="13"/>
      <c r="D655" s="13"/>
    </row>
    <row r="658" spans="3:4" ht="13.5" customHeight="1">
      <c r="C658" s="13"/>
      <c r="D658" s="13"/>
    </row>
    <row r="660" spans="3:4" ht="13.5" customHeight="1">
      <c r="C660" s="13"/>
      <c r="D660" s="13"/>
    </row>
    <row r="661" spans="3:4" ht="13.5" customHeight="1">
      <c r="C661" s="13"/>
      <c r="D661" s="13"/>
    </row>
    <row r="662" spans="3:4" ht="13.5" customHeight="1">
      <c r="C662" s="13"/>
      <c r="D662" s="13"/>
    </row>
    <row r="663" spans="3:4" ht="13.5" customHeight="1">
      <c r="C663" s="13"/>
      <c r="D663" s="13"/>
    </row>
    <row r="664" spans="3:4" ht="13.5" customHeight="1">
      <c r="C664" s="13"/>
      <c r="D664" s="13"/>
    </row>
    <row r="665" spans="3:4" ht="13.5" customHeight="1">
      <c r="C665" s="13"/>
      <c r="D665" s="13"/>
    </row>
    <row r="666" spans="3:4" ht="13.5" customHeight="1">
      <c r="C666" s="13"/>
      <c r="D666" s="13"/>
    </row>
    <row r="667" spans="3:4" ht="13.5" customHeight="1">
      <c r="C667" s="13"/>
      <c r="D667" s="13"/>
    </row>
    <row r="668" spans="3:4" ht="13.5" customHeight="1">
      <c r="C668" s="13"/>
      <c r="D668" s="13"/>
    </row>
    <row r="669" spans="3:4" ht="13.5" customHeight="1">
      <c r="C669" s="13"/>
      <c r="D669" s="13"/>
    </row>
    <row r="670" spans="3:4" ht="13.5" customHeight="1">
      <c r="C670" s="13"/>
      <c r="D670" s="13"/>
    </row>
    <row r="671" spans="3:4" ht="13.5" customHeight="1">
      <c r="C671" s="13"/>
      <c r="D671" s="13"/>
    </row>
    <row r="672" spans="3:4" ht="13.5" customHeight="1">
      <c r="C672" s="13"/>
      <c r="D672" s="13"/>
    </row>
    <row r="673" spans="3:4" ht="13.5" customHeight="1">
      <c r="C673" s="13"/>
      <c r="D673" s="13"/>
    </row>
    <row r="674" spans="3:4" ht="13.5" customHeight="1">
      <c r="C674" s="13"/>
      <c r="D674" s="13"/>
    </row>
    <row r="675" spans="3:4" ht="13.5" customHeight="1">
      <c r="C675" s="13"/>
      <c r="D675" s="13"/>
    </row>
    <row r="678" spans="3:4" ht="13.5" customHeight="1">
      <c r="C678" s="13"/>
      <c r="D678" s="13"/>
    </row>
    <row r="680" spans="3:4" ht="13.5" customHeight="1">
      <c r="C680" s="13"/>
      <c r="D680" s="13"/>
    </row>
    <row r="681" spans="3:4" ht="13.5" customHeight="1">
      <c r="C681" s="13"/>
      <c r="D681" s="13"/>
    </row>
    <row r="682" spans="3:4" ht="13.5" customHeight="1">
      <c r="C682" s="13"/>
      <c r="D682" s="13"/>
    </row>
    <row r="683" spans="3:4" ht="13.5" customHeight="1">
      <c r="C683" s="13"/>
      <c r="D683" s="13"/>
    </row>
    <row r="684" spans="3:4" ht="13.5" customHeight="1">
      <c r="C684" s="13"/>
      <c r="D684" s="13"/>
    </row>
    <row r="685" spans="3:4" ht="13.5" customHeight="1">
      <c r="C685" s="13"/>
      <c r="D685" s="13"/>
    </row>
    <row r="686" spans="3:4" ht="13.5" customHeight="1">
      <c r="C686" s="13"/>
      <c r="D686" s="13"/>
    </row>
    <row r="687" spans="3:4" ht="13.5" customHeight="1">
      <c r="C687" s="13"/>
      <c r="D687" s="13"/>
    </row>
    <row r="688" spans="3:4" ht="13.5" customHeight="1">
      <c r="C688" s="13"/>
      <c r="D688" s="13"/>
    </row>
    <row r="689" spans="3:4" ht="13.5" customHeight="1">
      <c r="C689" s="13"/>
      <c r="D689" s="13"/>
    </row>
    <row r="690" spans="3:4" ht="13.5" customHeight="1">
      <c r="C690" s="13"/>
      <c r="D690" s="13"/>
    </row>
    <row r="691" spans="3:4" ht="13.5" customHeight="1">
      <c r="C691" s="13"/>
      <c r="D691" s="13"/>
    </row>
    <row r="692" spans="3:4" ht="13.5" customHeight="1">
      <c r="C692" s="13"/>
      <c r="D692" s="13"/>
    </row>
    <row r="693" spans="3:4" ht="13.5" customHeight="1">
      <c r="C693" s="13"/>
      <c r="D693" s="13"/>
    </row>
    <row r="694" spans="3:4" ht="13.5" customHeight="1">
      <c r="C694" s="13"/>
      <c r="D694" s="13"/>
    </row>
    <row r="695" spans="3:4" ht="13.5" customHeight="1">
      <c r="C695" s="13"/>
      <c r="D695" s="13"/>
    </row>
    <row r="696" spans="3:4" ht="13.5" customHeight="1">
      <c r="C696" s="13"/>
      <c r="D696" s="13"/>
    </row>
    <row r="697" spans="3:4" ht="13.5" customHeight="1">
      <c r="C697" s="13"/>
      <c r="D697" s="13"/>
    </row>
    <row r="698" spans="3:4" ht="13.5" customHeight="1">
      <c r="C698" s="13"/>
      <c r="D698" s="13"/>
    </row>
    <row r="699" spans="3:4" ht="13.5" customHeight="1">
      <c r="C699" s="13"/>
      <c r="D699" s="13"/>
    </row>
    <row r="700" spans="3:4" ht="13.5" customHeight="1">
      <c r="C700" s="13"/>
      <c r="D700" s="13"/>
    </row>
    <row r="701" spans="3:4" ht="13.5" customHeight="1">
      <c r="C701" s="13"/>
      <c r="D701" s="13"/>
    </row>
    <row r="704" spans="3:4" ht="13.5" customHeight="1">
      <c r="C704" s="13"/>
      <c r="D704" s="13"/>
    </row>
    <row r="706" spans="3:4" ht="13.5" customHeight="1">
      <c r="C706" s="13"/>
      <c r="D706" s="13"/>
    </row>
    <row r="707" spans="3:4" ht="13.5" customHeight="1">
      <c r="C707" s="13"/>
      <c r="D707" s="13"/>
    </row>
    <row r="708" spans="3:4" ht="13.5" customHeight="1">
      <c r="C708" s="13"/>
      <c r="D708" s="13"/>
    </row>
    <row r="709" spans="3:4" ht="13.5" customHeight="1">
      <c r="C709" s="13"/>
      <c r="D709" s="13"/>
    </row>
    <row r="710" spans="3:4" ht="13.5" customHeight="1">
      <c r="C710" s="13"/>
      <c r="D710" s="13"/>
    </row>
    <row r="711" spans="3:4" ht="13.5" customHeight="1">
      <c r="C711" s="13"/>
      <c r="D711" s="13"/>
    </row>
    <row r="712" spans="3:4" ht="13.5" customHeight="1">
      <c r="C712" s="13"/>
      <c r="D712" s="13"/>
    </row>
    <row r="713" spans="3:4" ht="13.5" customHeight="1">
      <c r="C713" s="13"/>
      <c r="D713" s="13"/>
    </row>
    <row r="714" spans="3:4" ht="13.5" customHeight="1">
      <c r="C714" s="13"/>
      <c r="D714" s="13"/>
    </row>
    <row r="715" spans="3:4" ht="13.5" customHeight="1">
      <c r="C715" s="13"/>
      <c r="D715" s="13"/>
    </row>
    <row r="716" spans="3:4" ht="13.5" customHeight="1">
      <c r="C716" s="13"/>
      <c r="D716" s="13"/>
    </row>
    <row r="717" spans="3:4" ht="13.5" customHeight="1">
      <c r="C717" s="13"/>
      <c r="D717" s="13"/>
    </row>
    <row r="718" spans="3:4" ht="13.5" customHeight="1">
      <c r="C718" s="13"/>
      <c r="D718" s="13"/>
    </row>
    <row r="719" spans="3:4" ht="13.5" customHeight="1">
      <c r="C719" s="13"/>
      <c r="D719" s="13"/>
    </row>
    <row r="720" spans="3:4" ht="13.5" customHeight="1">
      <c r="C720" s="13"/>
      <c r="D720" s="13"/>
    </row>
    <row r="721" spans="3:4" ht="13.5" customHeight="1">
      <c r="C721" s="13"/>
      <c r="D721" s="13"/>
    </row>
    <row r="722" spans="3:4" ht="13.5" customHeight="1">
      <c r="C722" s="13"/>
      <c r="D722" s="13"/>
    </row>
    <row r="723" spans="3:4" ht="13.5" customHeight="1">
      <c r="C723" s="13"/>
      <c r="D723" s="13"/>
    </row>
    <row r="724" spans="3:4" ht="13.5" customHeight="1">
      <c r="C724" s="13"/>
      <c r="D724" s="13"/>
    </row>
    <row r="725" spans="3:4" ht="13.5" customHeight="1">
      <c r="C725" s="13"/>
      <c r="D725" s="13"/>
    </row>
    <row r="726" spans="3:4" ht="13.5" customHeight="1">
      <c r="C726" s="13"/>
      <c r="D726" s="13"/>
    </row>
    <row r="727" spans="3:4" ht="13.5" customHeight="1">
      <c r="C727" s="13"/>
      <c r="D727" s="13"/>
    </row>
    <row r="731" spans="3:4" ht="13.5" customHeight="1">
      <c r="C731" s="13"/>
      <c r="D731" s="13"/>
    </row>
    <row r="732" spans="3:4" ht="13.5" customHeight="1">
      <c r="C732" s="13"/>
      <c r="D732" s="13"/>
    </row>
    <row r="733" spans="3:4" ht="13.5" customHeight="1">
      <c r="C733" s="13"/>
      <c r="D733" s="13"/>
    </row>
    <row r="734" spans="3:4" ht="13.5" customHeight="1">
      <c r="C734" s="13"/>
      <c r="D734" s="13"/>
    </row>
    <row r="735" spans="3:4" ht="13.5" customHeight="1">
      <c r="C735" s="13"/>
      <c r="D735" s="13"/>
    </row>
    <row r="736" spans="3:4" ht="13.5" customHeight="1">
      <c r="C736" s="13"/>
      <c r="D736" s="13"/>
    </row>
    <row r="740" spans="3:4" ht="13.5" customHeight="1">
      <c r="C740" s="13"/>
      <c r="D740" s="13"/>
    </row>
    <row r="741" spans="3:4" ht="13.5" customHeight="1">
      <c r="C741" s="13"/>
      <c r="D741" s="13"/>
    </row>
    <row r="742" spans="3:4" ht="13.5" customHeight="1">
      <c r="C742" s="13"/>
      <c r="D742" s="13"/>
    </row>
    <row r="743" spans="3:4" ht="13.5" customHeight="1">
      <c r="C743" s="13"/>
      <c r="D743" s="13"/>
    </row>
    <row r="744" spans="3:4" ht="13.5" customHeight="1">
      <c r="C744" s="13"/>
      <c r="D744" s="13"/>
    </row>
    <row r="745" spans="3:4" ht="13.5" customHeight="1">
      <c r="C745" s="13"/>
      <c r="D745" s="13"/>
    </row>
    <row r="746" spans="3:4" ht="13.5" customHeight="1">
      <c r="C746" s="13"/>
      <c r="D746" s="13"/>
    </row>
    <row r="747" spans="3:4" ht="13.5" customHeight="1">
      <c r="C747" s="13"/>
      <c r="D747" s="13"/>
    </row>
    <row r="748" spans="3:4" ht="13.5" customHeight="1">
      <c r="C748" s="13"/>
      <c r="D748" s="13"/>
    </row>
    <row r="749" spans="3:4" ht="13.5" customHeight="1">
      <c r="C749" s="13"/>
      <c r="D749" s="13"/>
    </row>
    <row r="750" spans="3:4" ht="13.5" customHeight="1">
      <c r="C750" s="13"/>
      <c r="D750" s="13"/>
    </row>
    <row r="751" spans="3:4" ht="13.5" customHeight="1">
      <c r="C751" s="13"/>
      <c r="D751" s="13"/>
    </row>
    <row r="752" spans="3:4" ht="13.5" customHeight="1">
      <c r="C752" s="13"/>
      <c r="D752" s="13"/>
    </row>
    <row r="753" spans="3:4" ht="13.5" customHeight="1">
      <c r="C753" s="13"/>
      <c r="D753" s="13"/>
    </row>
    <row r="754" spans="3:4" ht="13.5" customHeight="1">
      <c r="C754" s="13"/>
      <c r="D754" s="13"/>
    </row>
    <row r="755" spans="3:4" ht="13.5" customHeight="1">
      <c r="C755" s="13"/>
      <c r="D755" s="13"/>
    </row>
    <row r="756" spans="3:4" ht="13.5" customHeight="1">
      <c r="C756" s="13"/>
      <c r="D756" s="13"/>
    </row>
    <row r="757" spans="3:4" ht="13.5" customHeight="1">
      <c r="C757" s="13"/>
      <c r="D757" s="13"/>
    </row>
    <row r="758" spans="3:4" ht="13.5" customHeight="1">
      <c r="C758" s="13"/>
      <c r="D758" s="13"/>
    </row>
    <row r="759" spans="3:4" ht="13.5" customHeight="1">
      <c r="C759" s="13"/>
      <c r="D759" s="13"/>
    </row>
    <row r="760" spans="3:4" ht="13.5" customHeight="1">
      <c r="C760" s="13"/>
      <c r="D760" s="13"/>
    </row>
    <row r="761" spans="3:4" ht="13.5" customHeight="1">
      <c r="C761" s="13"/>
      <c r="D761" s="13"/>
    </row>
    <row r="762" spans="3:4" ht="13.5" customHeight="1">
      <c r="C762" s="13"/>
      <c r="D762" s="13"/>
    </row>
    <row r="763" spans="3:4" ht="13.5" customHeight="1">
      <c r="C763" s="13"/>
      <c r="D763" s="13"/>
    </row>
    <row r="764" spans="3:4" ht="13.5" customHeight="1">
      <c r="C764" s="13"/>
      <c r="D764" s="13"/>
    </row>
    <row r="765" spans="3:4" ht="13.5" customHeight="1">
      <c r="C765" s="13"/>
      <c r="D765" s="13"/>
    </row>
    <row r="766" spans="3:4" ht="13.5" customHeight="1">
      <c r="C766" s="13"/>
      <c r="D766" s="13"/>
    </row>
    <row r="767" spans="3:4" ht="13.5" customHeight="1">
      <c r="C767" s="13"/>
      <c r="D767" s="13"/>
    </row>
    <row r="768" spans="3:4" ht="13.5" customHeight="1">
      <c r="C768" s="13"/>
      <c r="D768" s="13"/>
    </row>
    <row r="769" spans="3:4" ht="13.5" customHeight="1">
      <c r="C769" s="13"/>
      <c r="D769" s="13"/>
    </row>
    <row r="770" spans="3:4" ht="13.5" customHeight="1">
      <c r="C770" s="13"/>
      <c r="D770" s="13"/>
    </row>
    <row r="771" spans="3:4" ht="13.5" customHeight="1">
      <c r="C771" s="13"/>
      <c r="D771" s="13"/>
    </row>
    <row r="772" spans="3:4" ht="13.5" customHeight="1">
      <c r="C772" s="13"/>
      <c r="D772" s="13"/>
    </row>
    <row r="773" spans="3:4" ht="13.5" customHeight="1">
      <c r="C773" s="13"/>
      <c r="D773" s="13"/>
    </row>
    <row r="775" spans="3:4" ht="13.5" customHeight="1">
      <c r="C775" s="13"/>
      <c r="D775" s="13"/>
    </row>
    <row r="776" spans="3:4" ht="13.5" customHeight="1">
      <c r="C776" s="13"/>
      <c r="D776" s="13"/>
    </row>
    <row r="777" spans="3:4" ht="13.5" customHeight="1">
      <c r="C777" s="13"/>
      <c r="D777" s="13"/>
    </row>
    <row r="779" spans="3:4" ht="13.5" customHeight="1">
      <c r="C779" s="13"/>
      <c r="D779" s="13"/>
    </row>
    <row r="780" spans="3:4" ht="13.5" customHeight="1">
      <c r="C780" s="13"/>
      <c r="D780" s="13"/>
    </row>
    <row r="781" spans="3:4" ht="13.5" customHeight="1">
      <c r="C781" s="13"/>
      <c r="D781" s="13"/>
    </row>
    <row r="782" spans="3:4" ht="13.5" customHeight="1">
      <c r="C782" s="13"/>
      <c r="D782" s="13"/>
    </row>
    <row r="783" spans="3:4" ht="13.5" customHeight="1">
      <c r="C783" s="13"/>
      <c r="D783" s="13"/>
    </row>
    <row r="784" spans="3:4" ht="13.5" customHeight="1">
      <c r="C784" s="13"/>
      <c r="D784" s="13"/>
    </row>
    <row r="785" spans="1:6" ht="13.5" customHeight="1">
      <c r="C785" s="13"/>
      <c r="D785" s="13"/>
    </row>
    <row r="786" spans="1:6" ht="13.5" customHeight="1">
      <c r="C786" s="13"/>
      <c r="D786" s="13"/>
    </row>
    <row r="787" spans="1:6" ht="13.5" customHeight="1">
      <c r="C787" s="13"/>
      <c r="D787" s="13"/>
    </row>
    <row r="788" spans="1:6" ht="13.5" customHeight="1">
      <c r="C788" s="13"/>
      <c r="D788" s="13"/>
    </row>
    <row r="790" spans="1:6" ht="13.5" customHeight="1">
      <c r="C790" s="13"/>
      <c r="D790" s="13"/>
    </row>
    <row r="792" spans="1:6" s="18" customFormat="1" ht="13.5" customHeight="1">
      <c r="A792" s="14"/>
      <c r="B792" s="10"/>
      <c r="C792" s="11"/>
      <c r="D792" s="11"/>
      <c r="E792" s="17"/>
      <c r="F792" s="17"/>
    </row>
    <row r="793" spans="1:6" ht="13.5" customHeight="1">
      <c r="C793" s="13"/>
      <c r="D793" s="13"/>
    </row>
    <row r="794" spans="1:6" ht="13.5" customHeight="1">
      <c r="C794" s="13"/>
      <c r="D794" s="13"/>
    </row>
    <row r="795" spans="1:6" ht="13.5" customHeight="1">
      <c r="C795" s="13"/>
      <c r="D795" s="13"/>
    </row>
    <row r="796" spans="1:6" ht="13.5" customHeight="1">
      <c r="C796" s="13"/>
      <c r="D796" s="13"/>
    </row>
    <row r="797" spans="1:6" ht="13.5" customHeight="1">
      <c r="C797" s="13"/>
      <c r="D797" s="13"/>
    </row>
    <row r="798" spans="1:6" ht="13.5" customHeight="1">
      <c r="C798" s="13"/>
      <c r="D798" s="13"/>
    </row>
    <row r="799" spans="1:6" ht="13.5" customHeight="1">
      <c r="C799" s="13"/>
      <c r="D799" s="13"/>
    </row>
    <row r="800" spans="1:6" ht="13.5" customHeight="1">
      <c r="C800" s="13"/>
      <c r="D800" s="13"/>
    </row>
    <row r="801" spans="2:4" ht="13.5" customHeight="1">
      <c r="C801" s="13"/>
      <c r="D801" s="13"/>
    </row>
    <row r="802" spans="2:4" ht="13.5" customHeight="1">
      <c r="C802" s="13"/>
      <c r="D802" s="13"/>
    </row>
    <row r="803" spans="2:4" ht="13.5" customHeight="1">
      <c r="C803" s="13"/>
      <c r="D803" s="13"/>
    </row>
    <row r="804" spans="2:4" ht="13.5" customHeight="1">
      <c r="C804" s="13"/>
      <c r="D804" s="13"/>
    </row>
    <row r="805" spans="2:4" ht="13.5" customHeight="1">
      <c r="C805" s="13"/>
      <c r="D805" s="13"/>
    </row>
    <row r="806" spans="2:4" ht="13.5" customHeight="1">
      <c r="C806" s="13"/>
      <c r="D806" s="13"/>
    </row>
    <row r="807" spans="2:4" ht="13.5" customHeight="1">
      <c r="C807" s="13"/>
      <c r="D807" s="13"/>
    </row>
    <row r="808" spans="2:4" ht="13.5" customHeight="1">
      <c r="C808" s="13"/>
      <c r="D808" s="13"/>
    </row>
    <row r="809" spans="2:4" ht="13.5" customHeight="1">
      <c r="C809" s="13"/>
      <c r="D809" s="13"/>
    </row>
    <row r="810" spans="2:4" ht="13.5" customHeight="1">
      <c r="C810" s="13"/>
      <c r="D810" s="13"/>
    </row>
    <row r="811" spans="2:4" ht="13.5" customHeight="1">
      <c r="B811" s="15"/>
      <c r="C811" s="18"/>
      <c r="D811" s="18"/>
    </row>
    <row r="813" spans="2:4" ht="13.5" customHeight="1">
      <c r="C813" s="13"/>
      <c r="D813" s="13"/>
    </row>
    <row r="814" spans="2:4" ht="13.5" customHeight="1">
      <c r="C814" s="13"/>
      <c r="D814" s="13"/>
    </row>
    <row r="817" spans="1:6" ht="13.5" customHeight="1">
      <c r="C817" s="13"/>
      <c r="D817" s="13"/>
    </row>
    <row r="818" spans="1:6" ht="13.5" customHeight="1">
      <c r="C818" s="13"/>
      <c r="D818" s="13"/>
    </row>
    <row r="819" spans="1:6" ht="13.5" customHeight="1">
      <c r="C819" s="13"/>
      <c r="D819" s="13"/>
    </row>
    <row r="820" spans="1:6" ht="13.5" customHeight="1">
      <c r="C820" s="13"/>
      <c r="D820" s="13"/>
    </row>
    <row r="822" spans="1:6" ht="13.5" customHeight="1">
      <c r="C822" s="13"/>
      <c r="D822" s="13"/>
    </row>
    <row r="823" spans="1:6" ht="13.5" customHeight="1">
      <c r="C823" s="13"/>
      <c r="D823" s="13"/>
    </row>
    <row r="824" spans="1:6" ht="13.5" customHeight="1">
      <c r="C824" s="13"/>
      <c r="D824" s="13"/>
    </row>
    <row r="825" spans="1:6" ht="13.5" customHeight="1">
      <c r="C825" s="13"/>
      <c r="D825" s="13"/>
    </row>
    <row r="827" spans="1:6" ht="13.5" customHeight="1">
      <c r="C827" s="13"/>
      <c r="D827" s="13"/>
    </row>
    <row r="828" spans="1:6" ht="13.5" customHeight="1">
      <c r="C828" s="13"/>
      <c r="D828" s="13"/>
    </row>
    <row r="830" spans="1:6" s="27" customFormat="1" ht="13.5" customHeight="1">
      <c r="A830" s="23"/>
      <c r="B830" s="10"/>
      <c r="C830" s="13"/>
      <c r="D830" s="13"/>
      <c r="E830" s="26"/>
      <c r="F830" s="26"/>
    </row>
    <row r="831" spans="1:6" s="18" customFormat="1" ht="13.5" customHeight="1">
      <c r="A831" s="14"/>
      <c r="B831" s="10"/>
      <c r="C831" s="13"/>
      <c r="D831" s="13"/>
      <c r="E831" s="17"/>
      <c r="F831" s="17"/>
    </row>
    <row r="832" spans="1:6" s="18" customFormat="1" ht="13.5" customHeight="1">
      <c r="A832" s="14"/>
      <c r="B832" s="10"/>
      <c r="C832" s="13"/>
      <c r="D832" s="13"/>
      <c r="E832" s="17"/>
      <c r="F832" s="17"/>
    </row>
    <row r="833" spans="1:6" s="18" customFormat="1" ht="13.5" customHeight="1">
      <c r="A833" s="14"/>
      <c r="B833" s="10"/>
      <c r="C833" s="13"/>
      <c r="D833" s="13"/>
      <c r="E833" s="17"/>
      <c r="F833" s="17"/>
    </row>
    <row r="835" spans="1:6" ht="13.5" customHeight="1">
      <c r="C835" s="13"/>
      <c r="D835" s="13"/>
    </row>
    <row r="836" spans="1:6" ht="13.5" customHeight="1">
      <c r="C836" s="13"/>
      <c r="D836" s="13"/>
    </row>
    <row r="838" spans="1:6" ht="13.5" customHeight="1">
      <c r="C838" s="13"/>
      <c r="D838" s="13"/>
    </row>
    <row r="839" spans="1:6" ht="13.5" customHeight="1">
      <c r="C839" s="13"/>
      <c r="D839" s="13"/>
    </row>
    <row r="841" spans="1:6" ht="13.5" customHeight="1">
      <c r="C841" s="13"/>
      <c r="D841" s="13"/>
    </row>
    <row r="842" spans="1:6" ht="13.5" customHeight="1">
      <c r="C842" s="13"/>
      <c r="D842" s="13"/>
    </row>
    <row r="844" spans="1:6" ht="13.5" customHeight="1">
      <c r="C844" s="13"/>
      <c r="D844" s="13"/>
    </row>
    <row r="845" spans="1:6" ht="13.5" customHeight="1">
      <c r="C845" s="13"/>
      <c r="D845" s="13"/>
    </row>
    <row r="849" spans="2:4" ht="13.5" customHeight="1">
      <c r="B849" s="24"/>
      <c r="C849" s="25"/>
      <c r="D849" s="25"/>
    </row>
    <row r="850" spans="2:4" ht="13.5" customHeight="1">
      <c r="B850" s="15"/>
      <c r="C850" s="18"/>
      <c r="D850" s="18"/>
    </row>
    <row r="851" spans="2:4" ht="13.5" customHeight="1">
      <c r="B851" s="15"/>
      <c r="C851" s="18"/>
      <c r="D851" s="18"/>
    </row>
    <row r="852" spans="2:4" ht="13.5" customHeight="1">
      <c r="B852" s="15"/>
      <c r="C852" s="18"/>
      <c r="D852" s="18"/>
    </row>
    <row r="855" spans="2:4" ht="13.5" customHeight="1">
      <c r="C855" s="13"/>
      <c r="D855" s="13"/>
    </row>
    <row r="857" spans="2:4" ht="13.5" customHeight="1">
      <c r="C857" s="13"/>
      <c r="D857" s="13"/>
    </row>
    <row r="858" spans="2:4" ht="13.5" customHeight="1">
      <c r="C858" s="13"/>
      <c r="D858" s="13"/>
    </row>
    <row r="865" spans="3:4" ht="13.5" customHeight="1">
      <c r="C865" s="13"/>
      <c r="D865" s="13"/>
    </row>
    <row r="868" spans="3:4" ht="13.5" customHeight="1">
      <c r="C868" s="13"/>
      <c r="D868" s="13"/>
    </row>
    <row r="869" spans="3:4" ht="13.5" customHeight="1">
      <c r="C869" s="13"/>
      <c r="D869" s="13"/>
    </row>
    <row r="871" spans="3:4" ht="13.5" customHeight="1">
      <c r="C871" s="13"/>
      <c r="D871" s="13"/>
    </row>
    <row r="872" spans="3:4" ht="13.5" customHeight="1">
      <c r="C872" s="13"/>
      <c r="D872" s="13"/>
    </row>
    <row r="874" spans="3:4" ht="13.5" customHeight="1">
      <c r="C874" s="13"/>
      <c r="D874" s="13"/>
    </row>
    <row r="876" spans="3:4" ht="13.5" customHeight="1">
      <c r="C876" s="13"/>
      <c r="D876" s="13"/>
    </row>
    <row r="881" spans="1:6" ht="13.5" customHeight="1">
      <c r="C881" s="13"/>
      <c r="D881" s="13"/>
    </row>
    <row r="882" spans="1:6" ht="13.5" customHeight="1">
      <c r="C882" s="13"/>
      <c r="D882" s="13"/>
    </row>
    <row r="883" spans="1:6" ht="13.5" customHeight="1">
      <c r="C883" s="13"/>
      <c r="D883" s="13"/>
    </row>
    <row r="884" spans="1:6" ht="13.5" customHeight="1">
      <c r="C884" s="13"/>
      <c r="D884" s="13"/>
    </row>
    <row r="885" spans="1:6" ht="13.5" customHeight="1">
      <c r="C885" s="13"/>
      <c r="D885" s="13"/>
    </row>
    <row r="886" spans="1:6" ht="13.5" customHeight="1">
      <c r="C886" s="13"/>
      <c r="D886" s="13"/>
    </row>
    <row r="887" spans="1:6" ht="13.5" customHeight="1">
      <c r="C887" s="13"/>
      <c r="D887" s="13"/>
    </row>
    <row r="888" spans="1:6" s="18" customFormat="1" ht="13.5" customHeight="1">
      <c r="A888" s="14"/>
      <c r="B888" s="10"/>
      <c r="C888" s="13"/>
      <c r="D888" s="13"/>
      <c r="E888" s="17"/>
      <c r="F888" s="17"/>
    </row>
    <row r="889" spans="1:6" ht="13.5" customHeight="1">
      <c r="C889" s="13"/>
      <c r="D889" s="13"/>
    </row>
    <row r="890" spans="1:6" ht="13.5" customHeight="1">
      <c r="C890" s="13"/>
      <c r="D890" s="13"/>
    </row>
    <row r="891" spans="1:6" ht="13.5" customHeight="1">
      <c r="C891" s="13"/>
      <c r="D891" s="13"/>
    </row>
    <row r="892" spans="1:6" ht="13.5" customHeight="1">
      <c r="C892" s="13"/>
      <c r="D892" s="13"/>
    </row>
    <row r="893" spans="1:6" ht="13.5" customHeight="1">
      <c r="C893" s="13"/>
      <c r="D893" s="13"/>
    </row>
    <row r="896" spans="1:6" ht="13.5" customHeight="1">
      <c r="C896" s="13"/>
      <c r="D896" s="13"/>
    </row>
    <row r="897" spans="1:6" ht="13.5" customHeight="1">
      <c r="C897" s="13"/>
      <c r="D897" s="13"/>
    </row>
    <row r="899" spans="1:6" s="22" customFormat="1" ht="13.5" customHeight="1">
      <c r="A899" s="9"/>
      <c r="B899" s="10"/>
      <c r="C899" s="11"/>
      <c r="D899" s="11"/>
      <c r="E899" s="28"/>
      <c r="F899" s="28"/>
    </row>
    <row r="903" spans="1:6" s="18" customFormat="1" ht="13.5" customHeight="1">
      <c r="A903" s="14"/>
      <c r="B903" s="10"/>
      <c r="C903" s="11"/>
      <c r="D903" s="11"/>
      <c r="E903" s="17"/>
      <c r="F903" s="17"/>
    </row>
    <row r="904" spans="1:6" s="30" customFormat="1" ht="13.5" customHeight="1">
      <c r="A904" s="9"/>
      <c r="B904" s="10"/>
      <c r="C904" s="13"/>
      <c r="D904" s="13"/>
    </row>
    <row r="905" spans="1:6" s="2" customFormat="1" ht="13.5" customHeight="1">
      <c r="A905" s="14"/>
      <c r="B905" s="10"/>
      <c r="C905" s="11"/>
      <c r="D905" s="11"/>
    </row>
    <row r="906" spans="1:6" s="30" customFormat="1" ht="13.5" customHeight="1">
      <c r="A906" s="9"/>
      <c r="B906" s="10"/>
      <c r="C906" s="11"/>
      <c r="D906" s="11"/>
    </row>
    <row r="907" spans="1:6" s="30" customFormat="1" ht="13.5" customHeight="1">
      <c r="A907" s="9"/>
      <c r="B907" s="15"/>
      <c r="C907" s="18"/>
      <c r="D907" s="18"/>
    </row>
    <row r="910" spans="1:6" ht="13.5" customHeight="1">
      <c r="B910" s="32"/>
      <c r="C910" s="19"/>
      <c r="D910" s="19"/>
    </row>
    <row r="912" spans="1:6" ht="13.5" customHeight="1">
      <c r="C912" s="13"/>
      <c r="D912" s="13"/>
    </row>
    <row r="913" spans="1:4" ht="13.5" customHeight="1">
      <c r="C913" s="13"/>
      <c r="D913" s="13"/>
    </row>
    <row r="914" spans="1:4" ht="13.5" customHeight="1">
      <c r="C914" s="13"/>
      <c r="D914" s="13"/>
    </row>
    <row r="916" spans="1:4" ht="13.5" customHeight="1">
      <c r="C916" s="13"/>
      <c r="D916" s="13"/>
    </row>
    <row r="917" spans="1:4" ht="13.5" customHeight="1">
      <c r="B917" s="32"/>
      <c r="C917" s="19"/>
      <c r="D917" s="19"/>
    </row>
    <row r="918" spans="1:4" ht="13.5" customHeight="1">
      <c r="B918" s="32"/>
      <c r="C918" s="19"/>
      <c r="D918" s="19"/>
    </row>
    <row r="919" spans="1:4" ht="13.5" customHeight="1">
      <c r="B919" s="32"/>
      <c r="C919" s="19"/>
      <c r="D919" s="19"/>
    </row>
    <row r="920" spans="1:4" s="30" customFormat="1" ht="13.5" customHeight="1">
      <c r="A920" s="9"/>
      <c r="B920" s="32"/>
      <c r="C920" s="19"/>
      <c r="D920" s="19"/>
    </row>
    <row r="921" spans="1:4" s="30" customFormat="1" ht="13.5" customHeight="1">
      <c r="A921" s="9"/>
      <c r="B921" s="32"/>
      <c r="C921" s="19"/>
      <c r="D921" s="19"/>
    </row>
    <row r="922" spans="1:4" s="30" customFormat="1" ht="13.5" customHeight="1">
      <c r="A922" s="9"/>
      <c r="B922" s="15"/>
      <c r="C922" s="18"/>
      <c r="D922" s="18"/>
    </row>
    <row r="923" spans="1:4" s="30" customFormat="1" ht="13.5" customHeight="1">
      <c r="A923" s="9"/>
      <c r="B923" s="10"/>
      <c r="C923" s="11"/>
      <c r="D923" s="11"/>
    </row>
    <row r="924" spans="1:4" ht="13.5" customHeight="1">
      <c r="B924" s="15"/>
      <c r="C924" s="18"/>
      <c r="D924" s="18"/>
    </row>
    <row r="925" spans="1:4" ht="13.5" customHeight="1">
      <c r="B925" s="32"/>
      <c r="C925" s="19"/>
      <c r="D925" s="19"/>
    </row>
    <row r="926" spans="1:4" ht="13.5" customHeight="1">
      <c r="B926" s="32"/>
      <c r="C926" s="19"/>
      <c r="D926" s="19"/>
    </row>
    <row r="927" spans="1:4" s="30" customFormat="1" ht="13.5" customHeight="1">
      <c r="A927" s="9"/>
      <c r="B927" s="32"/>
      <c r="C927" s="19"/>
      <c r="D927" s="19"/>
    </row>
    <row r="928" spans="1:4" s="30" customFormat="1" ht="13.5" customHeight="1">
      <c r="A928" s="9"/>
      <c r="B928" s="10"/>
      <c r="C928" s="11"/>
      <c r="D928" s="11"/>
    </row>
    <row r="929" spans="1:6" ht="13.5" customHeight="1">
      <c r="A929" s="31"/>
      <c r="B929" s="32"/>
      <c r="C929" s="21"/>
      <c r="D929" s="21"/>
    </row>
    <row r="930" spans="1:6" ht="13.5" customHeight="1">
      <c r="A930" s="31"/>
    </row>
    <row r="931" spans="1:6" s="22" customFormat="1" ht="13.5" customHeight="1">
      <c r="A931" s="9"/>
      <c r="B931" s="32"/>
      <c r="C931" s="21"/>
      <c r="D931" s="21"/>
      <c r="E931" s="28"/>
      <c r="F931" s="28"/>
    </row>
    <row r="932" spans="1:6" ht="13.5" customHeight="1">
      <c r="B932" s="32"/>
      <c r="C932" s="21"/>
      <c r="D932" s="21"/>
    </row>
    <row r="933" spans="1:6" ht="13.5" customHeight="1">
      <c r="C933" s="21"/>
      <c r="D933" s="21"/>
    </row>
    <row r="936" spans="1:6" ht="13.5" customHeight="1">
      <c r="B936" s="32"/>
      <c r="C936" s="19"/>
      <c r="D936" s="19"/>
    </row>
    <row r="937" spans="1:6" ht="13.5" customHeight="1">
      <c r="B937" s="32"/>
      <c r="C937" s="19"/>
      <c r="D937" s="19"/>
    </row>
    <row r="939" spans="1:6" ht="13.5" customHeight="1">
      <c r="C939" s="13"/>
      <c r="D939" s="13"/>
    </row>
    <row r="940" spans="1:6" ht="13.5" customHeight="1">
      <c r="B940" s="33"/>
      <c r="C940" s="22"/>
      <c r="D940" s="22"/>
    </row>
    <row r="949" spans="3:4" ht="13.5" customHeight="1">
      <c r="C949" s="30"/>
      <c r="D949" s="30"/>
    </row>
  </sheetData>
  <sheetProtection algorithmName="SHA-512" hashValue="DKGiJl7OyuEBpgLmlLBOwMFq3H0tYHplJh0B1TmPHZ9z1RH/Ajl0pRM9lZ1v0yYubA2pi7Zs9Py8rI6BAebxVQ==" saltValue="kKksonRuDdeYxZwNYAYzdw==" spinCount="100000" sheet="1" objects="1" scenarios="1"/>
  <mergeCells count="2">
    <mergeCell ref="A45:D45"/>
    <mergeCell ref="H79:J79"/>
  </mergeCells>
  <phoneticPr fontId="0" type="noConversion"/>
  <pageMargins left="1" right="0.2" top="0.78740157480314965" bottom="0.78740157480314965" header="0.35433070866141736" footer="0"/>
  <pageSetup paperSize="9" fitToHeight="0" orientation="portrait" r:id="rId1"/>
  <headerFooter alignWithMargins="0">
    <oddFooter>&amp;R&amp;8&amp;P/&amp;N</oddFooter>
  </headerFooter>
  <rowBreaks count="1" manualBreakCount="1">
    <brk id="44"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3"/>
  <sheetViews>
    <sheetView view="pageBreakPreview" zoomScaleNormal="100" zoomScaleSheetLayoutView="100" workbookViewId="0">
      <selection activeCell="B3" sqref="B3"/>
    </sheetView>
  </sheetViews>
  <sheetFormatPr defaultRowHeight="12.75"/>
  <cols>
    <col min="1" max="1" width="6.33203125" style="474" customWidth="1"/>
    <col min="2" max="2" width="42.83203125" style="474" customWidth="1"/>
    <col min="3" max="3" width="5.1640625" style="474" customWidth="1"/>
    <col min="4" max="4" width="4.33203125" style="474" customWidth="1"/>
    <col min="5" max="5" width="8.1640625" style="532" customWidth="1"/>
    <col min="6" max="6" width="7.5" style="474" customWidth="1"/>
    <col min="7" max="7" width="7.5" style="532" customWidth="1"/>
    <col min="8" max="8" width="13.1640625" style="522" customWidth="1"/>
    <col min="9" max="9" width="12" style="532" customWidth="1"/>
    <col min="10" max="16384" width="9.33203125" style="474"/>
  </cols>
  <sheetData>
    <row r="1" spans="1:9" s="468" customFormat="1" ht="45" customHeight="1">
      <c r="A1" s="463" t="s">
        <v>728</v>
      </c>
      <c r="B1" s="464" t="s">
        <v>727</v>
      </c>
      <c r="C1" s="464"/>
      <c r="D1" s="465"/>
      <c r="E1" s="526" t="s">
        <v>726</v>
      </c>
      <c r="F1" s="466" t="s">
        <v>725</v>
      </c>
      <c r="G1" s="533" t="s">
        <v>724</v>
      </c>
      <c r="H1" s="467" t="s">
        <v>723</v>
      </c>
      <c r="I1" s="540" t="s">
        <v>722</v>
      </c>
    </row>
    <row r="2" spans="1:9">
      <c r="A2" s="469" t="s">
        <v>721</v>
      </c>
      <c r="B2" s="470" t="s">
        <v>735</v>
      </c>
      <c r="C2" s="470"/>
      <c r="D2" s="471"/>
      <c r="E2" s="527"/>
      <c r="F2" s="471"/>
      <c r="G2" s="534"/>
      <c r="H2" s="473"/>
      <c r="I2" s="527"/>
    </row>
    <row r="3" spans="1:9" s="468" customFormat="1" ht="225">
      <c r="A3" s="475"/>
      <c r="B3" s="476" t="s">
        <v>733</v>
      </c>
      <c r="C3" s="477"/>
      <c r="D3" s="478"/>
      <c r="E3" s="528"/>
      <c r="F3" s="478"/>
      <c r="G3" s="529"/>
      <c r="H3" s="480"/>
      <c r="I3" s="528"/>
    </row>
    <row r="4" spans="1:9" s="468" customFormat="1" ht="13.5" customHeight="1">
      <c r="A4" s="469"/>
      <c r="B4" s="481" t="s">
        <v>718</v>
      </c>
      <c r="C4" s="470" t="s">
        <v>37</v>
      </c>
      <c r="D4" s="471">
        <v>2</v>
      </c>
      <c r="E4" s="527"/>
      <c r="F4" s="471"/>
      <c r="G4" s="527"/>
      <c r="H4" s="473"/>
      <c r="I4" s="535"/>
    </row>
    <row r="5" spans="1:9">
      <c r="A5" s="469"/>
      <c r="B5" s="481" t="s">
        <v>717</v>
      </c>
      <c r="C5" s="470" t="s">
        <v>37</v>
      </c>
      <c r="D5" s="471">
        <v>2</v>
      </c>
      <c r="E5" s="527"/>
      <c r="F5" s="471"/>
      <c r="G5" s="527"/>
      <c r="H5" s="473"/>
      <c r="I5" s="535"/>
    </row>
    <row r="6" spans="1:9">
      <c r="A6" s="469"/>
      <c r="B6" s="481" t="s">
        <v>716</v>
      </c>
      <c r="C6" s="470" t="s">
        <v>37</v>
      </c>
      <c r="D6" s="471">
        <v>1</v>
      </c>
      <c r="E6" s="527"/>
      <c r="F6" s="471"/>
      <c r="G6" s="527"/>
      <c r="H6" s="473"/>
      <c r="I6" s="535"/>
    </row>
    <row r="7" spans="1:9" s="468" customFormat="1" ht="22.5">
      <c r="A7" s="475"/>
      <c r="B7" s="482" t="s">
        <v>715</v>
      </c>
      <c r="C7" s="477" t="s">
        <v>37</v>
      </c>
      <c r="D7" s="478">
        <v>1</v>
      </c>
      <c r="E7" s="528"/>
      <c r="F7" s="478"/>
      <c r="G7" s="528"/>
      <c r="H7" s="480"/>
      <c r="I7" s="541"/>
    </row>
    <row r="8" spans="1:9">
      <c r="A8" s="469"/>
      <c r="B8" s="481" t="s">
        <v>713</v>
      </c>
      <c r="C8" s="470" t="s">
        <v>37</v>
      </c>
      <c r="D8" s="471">
        <v>1</v>
      </c>
      <c r="E8" s="527"/>
      <c r="F8" s="471"/>
      <c r="G8" s="527"/>
      <c r="H8" s="473"/>
      <c r="I8" s="535"/>
    </row>
    <row r="9" spans="1:9">
      <c r="A9" s="469"/>
      <c r="B9" s="481" t="s">
        <v>712</v>
      </c>
      <c r="C9" s="470" t="s">
        <v>37</v>
      </c>
      <c r="D9" s="471">
        <v>2</v>
      </c>
      <c r="E9" s="527"/>
      <c r="F9" s="471"/>
      <c r="G9" s="527"/>
      <c r="H9" s="473"/>
      <c r="I9" s="535"/>
    </row>
    <row r="10" spans="1:9">
      <c r="A10" s="469"/>
      <c r="B10" s="481" t="s">
        <v>711</v>
      </c>
      <c r="C10" s="470" t="s">
        <v>37</v>
      </c>
      <c r="D10" s="471">
        <v>6</v>
      </c>
      <c r="E10" s="527"/>
      <c r="F10" s="471"/>
      <c r="G10" s="527"/>
      <c r="H10" s="473"/>
      <c r="I10" s="535"/>
    </row>
    <row r="11" spans="1:9">
      <c r="A11" s="469"/>
      <c r="B11" s="481" t="s">
        <v>710</v>
      </c>
      <c r="C11" s="470" t="s">
        <v>27</v>
      </c>
      <c r="D11" s="478">
        <v>2</v>
      </c>
      <c r="E11" s="528"/>
      <c r="F11" s="478"/>
      <c r="G11" s="528"/>
      <c r="H11" s="480"/>
      <c r="I11" s="541"/>
    </row>
    <row r="12" spans="1:9">
      <c r="A12" s="469"/>
      <c r="B12" s="481" t="s">
        <v>709</v>
      </c>
      <c r="C12" s="470" t="s">
        <v>37</v>
      </c>
      <c r="D12" s="478">
        <v>1</v>
      </c>
      <c r="E12" s="550"/>
      <c r="F12" s="478">
        <f>(D12*E12)</f>
        <v>0</v>
      </c>
      <c r="G12" s="551"/>
      <c r="H12" s="480">
        <f>(F12+G12)</f>
        <v>0</v>
      </c>
      <c r="I12" s="541"/>
    </row>
    <row r="13" spans="1:9">
      <c r="A13" s="469"/>
      <c r="B13" s="481"/>
      <c r="C13" s="470"/>
      <c r="D13" s="478"/>
      <c r="E13" s="528"/>
      <c r="F13" s="478"/>
      <c r="G13" s="528"/>
      <c r="H13" s="480"/>
      <c r="I13" s="541"/>
    </row>
    <row r="14" spans="1:9" ht="30.75" customHeight="1">
      <c r="A14" s="469"/>
      <c r="B14" s="483" t="s">
        <v>732</v>
      </c>
      <c r="C14" s="470" t="s">
        <v>37</v>
      </c>
      <c r="D14" s="471">
        <v>1</v>
      </c>
      <c r="E14" s="551"/>
      <c r="F14" s="478">
        <f>(D14*E14)</f>
        <v>0</v>
      </c>
      <c r="G14" s="551"/>
      <c r="H14" s="480">
        <f>(F14+G14)</f>
        <v>0</v>
      </c>
      <c r="I14" s="535" t="s">
        <v>701</v>
      </c>
    </row>
    <row r="15" spans="1:9">
      <c r="A15" s="469"/>
      <c r="B15" s="481" t="s">
        <v>707</v>
      </c>
      <c r="C15" s="470"/>
      <c r="D15" s="471"/>
      <c r="E15" s="527"/>
      <c r="F15" s="471"/>
      <c r="G15" s="527"/>
      <c r="H15" s="473"/>
      <c r="I15" s="535"/>
    </row>
    <row r="16" spans="1:9" s="468" customFormat="1">
      <c r="A16" s="475"/>
      <c r="B16" s="482" t="s">
        <v>706</v>
      </c>
      <c r="C16" s="477" t="s">
        <v>37</v>
      </c>
      <c r="D16" s="478">
        <v>1</v>
      </c>
      <c r="E16" s="551"/>
      <c r="F16" s="478">
        <f>(D16*E16)</f>
        <v>0</v>
      </c>
      <c r="G16" s="551"/>
      <c r="H16" s="480">
        <f>(F16+G16)</f>
        <v>0</v>
      </c>
      <c r="I16" s="541" t="s">
        <v>705</v>
      </c>
    </row>
    <row r="17" spans="1:9">
      <c r="A17" s="469"/>
      <c r="B17" s="481" t="s">
        <v>704</v>
      </c>
      <c r="C17" s="470" t="s">
        <v>37</v>
      </c>
      <c r="D17" s="471">
        <v>1</v>
      </c>
      <c r="E17" s="551"/>
      <c r="F17" s="478">
        <f>(D17*E17)</f>
        <v>0</v>
      </c>
      <c r="G17" s="551"/>
      <c r="H17" s="480">
        <f>(F17+G17)</f>
        <v>0</v>
      </c>
      <c r="I17" s="535"/>
    </row>
    <row r="18" spans="1:9">
      <c r="A18" s="469"/>
      <c r="B18" s="481" t="s">
        <v>703</v>
      </c>
      <c r="C18" s="470" t="s">
        <v>37</v>
      </c>
      <c r="D18" s="471">
        <v>1</v>
      </c>
      <c r="E18" s="551"/>
      <c r="F18" s="478">
        <f>(D18*E18)</f>
        <v>0</v>
      </c>
      <c r="G18" s="551"/>
      <c r="H18" s="480">
        <f>(F18+G18)</f>
        <v>0</v>
      </c>
      <c r="I18" s="535"/>
    </row>
    <row r="19" spans="1:9" s="468" customFormat="1" ht="60.75" customHeight="1">
      <c r="A19" s="475"/>
      <c r="B19" s="482" t="s">
        <v>731</v>
      </c>
      <c r="C19" s="477" t="s">
        <v>37</v>
      </c>
      <c r="D19" s="478">
        <v>2</v>
      </c>
      <c r="E19" s="551"/>
      <c r="F19" s="478">
        <f>(D19*E19)</f>
        <v>0</v>
      </c>
      <c r="G19" s="551"/>
      <c r="H19" s="480">
        <f>(F19+G19)</f>
        <v>0</v>
      </c>
      <c r="I19" s="535" t="s">
        <v>701</v>
      </c>
    </row>
    <row r="20" spans="1:9" s="468" customFormat="1">
      <c r="A20" s="469"/>
      <c r="B20" s="481" t="s">
        <v>700</v>
      </c>
      <c r="C20" s="470"/>
      <c r="D20" s="471"/>
      <c r="E20" s="527"/>
      <c r="F20" s="471"/>
      <c r="G20" s="527"/>
      <c r="H20" s="473"/>
      <c r="I20" s="535"/>
    </row>
    <row r="21" spans="1:9" s="468" customFormat="1" ht="48.75" customHeight="1">
      <c r="A21" s="475"/>
      <c r="B21" s="482" t="s">
        <v>699</v>
      </c>
      <c r="C21" s="477" t="s">
        <v>37</v>
      </c>
      <c r="D21" s="478">
        <v>2</v>
      </c>
      <c r="E21" s="551"/>
      <c r="F21" s="478">
        <f>(D21*E21)</f>
        <v>0</v>
      </c>
      <c r="G21" s="551"/>
      <c r="H21" s="480">
        <f>(F21+G21)</f>
        <v>0</v>
      </c>
      <c r="I21" s="541" t="s">
        <v>698</v>
      </c>
    </row>
    <row r="22" spans="1:9">
      <c r="A22" s="469"/>
      <c r="B22" s="483" t="s">
        <v>697</v>
      </c>
      <c r="C22" s="470"/>
      <c r="D22" s="471"/>
      <c r="E22" s="527"/>
      <c r="F22" s="471"/>
      <c r="G22" s="527"/>
      <c r="H22" s="473"/>
      <c r="I22" s="535" t="s">
        <v>693</v>
      </c>
    </row>
    <row r="23" spans="1:9" s="468" customFormat="1">
      <c r="A23" s="469"/>
      <c r="B23" s="483" t="s">
        <v>696</v>
      </c>
      <c r="C23" s="470" t="s">
        <v>22</v>
      </c>
      <c r="D23" s="478">
        <v>30</v>
      </c>
      <c r="E23" s="551"/>
      <c r="F23" s="478">
        <f t="shared" ref="F23:F28" si="0">(D23*E23)</f>
        <v>0</v>
      </c>
      <c r="G23" s="551"/>
      <c r="H23" s="480">
        <f t="shared" ref="H23:H28" si="1">(F23+G23)</f>
        <v>0</v>
      </c>
      <c r="I23" s="535" t="s">
        <v>693</v>
      </c>
    </row>
    <row r="24" spans="1:9">
      <c r="A24" s="469"/>
      <c r="B24" s="483" t="s">
        <v>695</v>
      </c>
      <c r="C24" s="470" t="s">
        <v>22</v>
      </c>
      <c r="D24" s="478">
        <v>4</v>
      </c>
      <c r="E24" s="551"/>
      <c r="F24" s="478">
        <f t="shared" si="0"/>
        <v>0</v>
      </c>
      <c r="G24" s="551"/>
      <c r="H24" s="480">
        <f t="shared" si="1"/>
        <v>0</v>
      </c>
      <c r="I24" s="535" t="s">
        <v>693</v>
      </c>
    </row>
    <row r="25" spans="1:9" ht="22.5">
      <c r="A25" s="469"/>
      <c r="B25" s="483" t="s">
        <v>694</v>
      </c>
      <c r="C25" s="471" t="s">
        <v>37</v>
      </c>
      <c r="D25" s="471">
        <v>5</v>
      </c>
      <c r="E25" s="551"/>
      <c r="F25" s="478">
        <f t="shared" si="0"/>
        <v>0</v>
      </c>
      <c r="G25" s="551"/>
      <c r="H25" s="480">
        <f t="shared" si="1"/>
        <v>0</v>
      </c>
      <c r="I25" s="542" t="s">
        <v>693</v>
      </c>
    </row>
    <row r="26" spans="1:9">
      <c r="A26" s="469"/>
      <c r="B26" s="483" t="s">
        <v>692</v>
      </c>
      <c r="C26" s="470" t="s">
        <v>27</v>
      </c>
      <c r="D26" s="478">
        <v>2</v>
      </c>
      <c r="E26" s="551"/>
      <c r="F26" s="478">
        <f t="shared" si="0"/>
        <v>0</v>
      </c>
      <c r="G26" s="551"/>
      <c r="H26" s="480">
        <f t="shared" si="1"/>
        <v>0</v>
      </c>
      <c r="I26" s="535" t="s">
        <v>690</v>
      </c>
    </row>
    <row r="27" spans="1:9">
      <c r="A27" s="484"/>
      <c r="B27" s="483" t="s">
        <v>691</v>
      </c>
      <c r="C27" s="470" t="s">
        <v>27</v>
      </c>
      <c r="D27" s="478">
        <v>1</v>
      </c>
      <c r="E27" s="551"/>
      <c r="F27" s="478">
        <f t="shared" si="0"/>
        <v>0</v>
      </c>
      <c r="G27" s="551"/>
      <c r="H27" s="480">
        <f t="shared" si="1"/>
        <v>0</v>
      </c>
      <c r="I27" s="535" t="s">
        <v>690</v>
      </c>
    </row>
    <row r="28" spans="1:9">
      <c r="A28" s="469"/>
      <c r="B28" s="483" t="s">
        <v>689</v>
      </c>
      <c r="C28" s="470" t="s">
        <v>27</v>
      </c>
      <c r="D28" s="478">
        <v>1</v>
      </c>
      <c r="E28" s="551"/>
      <c r="F28" s="478">
        <f t="shared" si="0"/>
        <v>0</v>
      </c>
      <c r="G28" s="551"/>
      <c r="H28" s="480">
        <f t="shared" si="1"/>
        <v>0</v>
      </c>
      <c r="I28" s="535"/>
    </row>
    <row r="29" spans="1:9" ht="21">
      <c r="A29" s="469"/>
      <c r="B29" s="485" t="s">
        <v>688</v>
      </c>
      <c r="C29" s="470"/>
      <c r="D29" s="478"/>
      <c r="E29" s="528"/>
      <c r="F29" s="478"/>
      <c r="G29" s="528"/>
      <c r="H29" s="480"/>
      <c r="I29" s="535"/>
    </row>
    <row r="30" spans="1:9">
      <c r="A30" s="469"/>
      <c r="B30" s="483" t="s">
        <v>687</v>
      </c>
      <c r="C30" s="470"/>
      <c r="D30" s="478"/>
      <c r="E30" s="527"/>
      <c r="F30" s="471"/>
      <c r="G30" s="527"/>
      <c r="H30" s="473"/>
      <c r="I30" s="535"/>
    </row>
    <row r="31" spans="1:9">
      <c r="A31" s="484"/>
      <c r="B31" s="483" t="s">
        <v>686</v>
      </c>
      <c r="C31" s="470" t="s">
        <v>22</v>
      </c>
      <c r="D31" s="478">
        <v>1</v>
      </c>
      <c r="E31" s="551"/>
      <c r="F31" s="478">
        <f>(D31*E31)</f>
        <v>0</v>
      </c>
      <c r="G31" s="551"/>
      <c r="H31" s="480">
        <f>(F31+G31)</f>
        <v>0</v>
      </c>
      <c r="I31" s="535"/>
    </row>
    <row r="32" spans="1:9">
      <c r="A32" s="469"/>
      <c r="B32" s="483" t="s">
        <v>685</v>
      </c>
      <c r="C32" s="470" t="s">
        <v>22</v>
      </c>
      <c r="D32" s="478">
        <v>1</v>
      </c>
      <c r="E32" s="551"/>
      <c r="F32" s="478">
        <f>(D32*E32)</f>
        <v>0</v>
      </c>
      <c r="G32" s="551"/>
      <c r="H32" s="480">
        <f>(F32+G32)</f>
        <v>0</v>
      </c>
      <c r="I32" s="543"/>
    </row>
    <row r="33" spans="1:9">
      <c r="A33" s="469"/>
      <c r="B33" s="483" t="s">
        <v>684</v>
      </c>
      <c r="C33" s="471" t="s">
        <v>22</v>
      </c>
      <c r="D33" s="471">
        <v>1</v>
      </c>
      <c r="E33" s="551"/>
      <c r="F33" s="478">
        <f>(D33*E33)</f>
        <v>0</v>
      </c>
      <c r="G33" s="551"/>
      <c r="H33" s="480">
        <f>(F33+G33)</f>
        <v>0</v>
      </c>
      <c r="I33" s="542"/>
    </row>
    <row r="34" spans="1:9">
      <c r="A34" s="469"/>
      <c r="B34" s="483" t="s">
        <v>683</v>
      </c>
      <c r="C34" s="470"/>
      <c r="D34" s="471"/>
      <c r="E34" s="553"/>
      <c r="F34" s="471"/>
      <c r="G34" s="527"/>
      <c r="H34" s="473"/>
      <c r="I34" s="535"/>
    </row>
    <row r="35" spans="1:9">
      <c r="A35" s="469"/>
      <c r="B35" s="483" t="s">
        <v>682</v>
      </c>
      <c r="C35" s="470" t="s">
        <v>22</v>
      </c>
      <c r="D35" s="471">
        <v>2</v>
      </c>
      <c r="E35" s="551"/>
      <c r="F35" s="478">
        <f>(D35*E35)</f>
        <v>0</v>
      </c>
      <c r="G35" s="551"/>
      <c r="H35" s="480">
        <f>(F35+G35)</f>
        <v>0</v>
      </c>
      <c r="I35" s="535"/>
    </row>
    <row r="36" spans="1:9">
      <c r="A36" s="469"/>
      <c r="B36" s="483" t="s">
        <v>681</v>
      </c>
      <c r="C36" s="470"/>
      <c r="D36" s="471"/>
      <c r="E36" s="527"/>
      <c r="F36" s="471"/>
      <c r="G36" s="527"/>
      <c r="H36" s="473"/>
      <c r="I36" s="535"/>
    </row>
    <row r="37" spans="1:9">
      <c r="A37" s="469"/>
      <c r="B37" s="483" t="s">
        <v>680</v>
      </c>
      <c r="C37" s="470"/>
      <c r="D37" s="471"/>
      <c r="E37" s="527"/>
      <c r="F37" s="471"/>
      <c r="G37" s="527"/>
      <c r="H37" s="473"/>
      <c r="I37" s="535"/>
    </row>
    <row r="38" spans="1:9">
      <c r="A38" s="469"/>
      <c r="B38" s="483" t="s">
        <v>679</v>
      </c>
      <c r="C38" s="470" t="s">
        <v>22</v>
      </c>
      <c r="D38" s="471">
        <v>2</v>
      </c>
      <c r="E38" s="551"/>
      <c r="F38" s="478">
        <f>(D38*E38)</f>
        <v>0</v>
      </c>
      <c r="G38" s="551"/>
      <c r="H38" s="480">
        <f>(F38+G38)</f>
        <v>0</v>
      </c>
      <c r="I38" s="535"/>
    </row>
    <row r="39" spans="1:9">
      <c r="A39" s="469"/>
      <c r="B39" s="483" t="s">
        <v>678</v>
      </c>
      <c r="C39" s="470" t="s">
        <v>22</v>
      </c>
      <c r="D39" s="471">
        <v>2</v>
      </c>
      <c r="E39" s="551"/>
      <c r="F39" s="478">
        <f>(D39*E39)</f>
        <v>0</v>
      </c>
      <c r="G39" s="551"/>
      <c r="H39" s="480">
        <f>(F39+G39)</f>
        <v>0</v>
      </c>
      <c r="I39" s="535"/>
    </row>
    <row r="40" spans="1:9">
      <c r="A40" s="469"/>
      <c r="B40" s="483" t="s">
        <v>677</v>
      </c>
      <c r="C40" s="470" t="s">
        <v>22</v>
      </c>
      <c r="D40" s="471">
        <v>2</v>
      </c>
      <c r="E40" s="551"/>
      <c r="F40" s="478">
        <f>(D40*E40)</f>
        <v>0</v>
      </c>
      <c r="G40" s="551"/>
      <c r="H40" s="480">
        <f>(F40+G40)</f>
        <v>0</v>
      </c>
      <c r="I40" s="535"/>
    </row>
    <row r="41" spans="1:9" ht="45">
      <c r="A41" s="469"/>
      <c r="B41" s="483" t="s">
        <v>676</v>
      </c>
      <c r="C41" s="470" t="s">
        <v>37</v>
      </c>
      <c r="D41" s="471">
        <v>1</v>
      </c>
      <c r="E41" s="551"/>
      <c r="F41" s="478">
        <f>(D41*E41)</f>
        <v>0</v>
      </c>
      <c r="G41" s="551"/>
      <c r="H41" s="480">
        <f>(F41+G41)</f>
        <v>0</v>
      </c>
      <c r="I41" s="535"/>
    </row>
    <row r="42" spans="1:9" ht="22.5">
      <c r="A42" s="469"/>
      <c r="B42" s="483" t="s">
        <v>675</v>
      </c>
      <c r="C42" s="471" t="s">
        <v>37</v>
      </c>
      <c r="D42" s="471">
        <v>2</v>
      </c>
      <c r="E42" s="551"/>
      <c r="F42" s="478">
        <f>(D42*E42)</f>
        <v>0</v>
      </c>
      <c r="G42" s="551"/>
      <c r="H42" s="480">
        <f>(F42+G42)</f>
        <v>0</v>
      </c>
      <c r="I42" s="542"/>
    </row>
    <row r="43" spans="1:9">
      <c r="A43" s="469"/>
      <c r="B43" s="483"/>
      <c r="C43" s="471"/>
      <c r="D43" s="471"/>
      <c r="E43" s="528"/>
      <c r="F43" s="478"/>
      <c r="G43" s="528"/>
      <c r="H43" s="480"/>
      <c r="I43" s="542"/>
    </row>
    <row r="44" spans="1:9">
      <c r="A44" s="469"/>
      <c r="B44" s="483" t="s">
        <v>674</v>
      </c>
      <c r="C44" s="471"/>
      <c r="D44" s="471"/>
      <c r="E44" s="528"/>
      <c r="F44" s="478"/>
      <c r="G44" s="528"/>
      <c r="H44" s="486">
        <f>SUM(H12:H43)</f>
        <v>0</v>
      </c>
      <c r="I44" s="542"/>
    </row>
    <row r="45" spans="1:9">
      <c r="A45" s="469"/>
      <c r="B45" s="483"/>
      <c r="C45" s="471"/>
      <c r="D45" s="471"/>
      <c r="E45" s="528"/>
      <c r="F45" s="478"/>
      <c r="G45" s="528"/>
      <c r="H45" s="486"/>
      <c r="I45" s="542"/>
    </row>
    <row r="46" spans="1:9">
      <c r="A46" s="469" t="s">
        <v>673</v>
      </c>
      <c r="B46" s="481" t="s">
        <v>672</v>
      </c>
      <c r="C46" s="470"/>
      <c r="D46" s="471"/>
      <c r="E46" s="527"/>
      <c r="F46" s="471"/>
      <c r="G46" s="527"/>
      <c r="H46" s="473"/>
      <c r="I46" s="535" t="s">
        <v>671</v>
      </c>
    </row>
    <row r="47" spans="1:9">
      <c r="A47" s="469"/>
      <c r="B47" s="481" t="s">
        <v>670</v>
      </c>
      <c r="C47" s="470"/>
      <c r="D47" s="471"/>
      <c r="E47" s="527"/>
      <c r="F47" s="471"/>
      <c r="G47" s="527"/>
      <c r="H47" s="487"/>
      <c r="I47" s="535"/>
    </row>
    <row r="48" spans="1:9" ht="45">
      <c r="A48" s="488"/>
      <c r="B48" s="483" t="s">
        <v>669</v>
      </c>
      <c r="C48" s="489" t="s">
        <v>37</v>
      </c>
      <c r="D48" s="490">
        <v>1</v>
      </c>
      <c r="E48" s="551"/>
      <c r="F48" s="478">
        <f t="shared" ref="F48:F59" si="2">(D48*E48)</f>
        <v>0</v>
      </c>
      <c r="G48" s="551"/>
      <c r="H48" s="480">
        <f t="shared" ref="H48:H59" si="3">(F48+G48)</f>
        <v>0</v>
      </c>
      <c r="I48" s="535"/>
    </row>
    <row r="49" spans="1:9" ht="45">
      <c r="A49" s="488"/>
      <c r="B49" s="483" t="s">
        <v>668</v>
      </c>
      <c r="C49" s="489" t="s">
        <v>37</v>
      </c>
      <c r="D49" s="490">
        <v>1</v>
      </c>
      <c r="E49" s="551"/>
      <c r="F49" s="478">
        <f t="shared" si="2"/>
        <v>0</v>
      </c>
      <c r="G49" s="551"/>
      <c r="H49" s="480">
        <f t="shared" si="3"/>
        <v>0</v>
      </c>
      <c r="I49" s="535"/>
    </row>
    <row r="50" spans="1:9" ht="41.25" customHeight="1">
      <c r="A50" s="491"/>
      <c r="B50" s="483" t="s">
        <v>667</v>
      </c>
      <c r="C50" s="489" t="s">
        <v>37</v>
      </c>
      <c r="D50" s="490">
        <v>1</v>
      </c>
      <c r="E50" s="551"/>
      <c r="F50" s="478">
        <f t="shared" si="2"/>
        <v>0</v>
      </c>
      <c r="G50" s="551"/>
      <c r="H50" s="480">
        <f t="shared" si="3"/>
        <v>0</v>
      </c>
      <c r="I50" s="535"/>
    </row>
    <row r="51" spans="1:9" ht="24.75" customHeight="1">
      <c r="A51" s="469"/>
      <c r="B51" s="483" t="s">
        <v>666</v>
      </c>
      <c r="C51" s="471"/>
      <c r="D51" s="471">
        <v>1</v>
      </c>
      <c r="E51" s="552"/>
      <c r="F51" s="472">
        <f t="shared" si="2"/>
        <v>0</v>
      </c>
      <c r="G51" s="552"/>
      <c r="H51" s="473">
        <f t="shared" si="3"/>
        <v>0</v>
      </c>
      <c r="I51" s="542"/>
    </row>
    <row r="52" spans="1:9">
      <c r="A52" s="469"/>
      <c r="B52" s="483" t="s">
        <v>665</v>
      </c>
      <c r="C52" s="471" t="s">
        <v>37</v>
      </c>
      <c r="D52" s="471">
        <v>1</v>
      </c>
      <c r="E52" s="551"/>
      <c r="F52" s="478">
        <f t="shared" si="2"/>
        <v>0</v>
      </c>
      <c r="G52" s="551"/>
      <c r="H52" s="480">
        <f t="shared" si="3"/>
        <v>0</v>
      </c>
      <c r="I52" s="542"/>
    </row>
    <row r="53" spans="1:9">
      <c r="A53" s="469"/>
      <c r="B53" s="483" t="s">
        <v>664</v>
      </c>
      <c r="C53" s="471" t="s">
        <v>37</v>
      </c>
      <c r="D53" s="471">
        <v>1</v>
      </c>
      <c r="E53" s="551"/>
      <c r="F53" s="478">
        <f t="shared" si="2"/>
        <v>0</v>
      </c>
      <c r="G53" s="551"/>
      <c r="H53" s="480">
        <f t="shared" si="3"/>
        <v>0</v>
      </c>
      <c r="I53" s="542"/>
    </row>
    <row r="54" spans="1:9">
      <c r="A54" s="469"/>
      <c r="B54" s="483" t="s">
        <v>663</v>
      </c>
      <c r="C54" s="471" t="s">
        <v>37</v>
      </c>
      <c r="D54" s="471">
        <v>8</v>
      </c>
      <c r="E54" s="551"/>
      <c r="F54" s="478">
        <f t="shared" si="2"/>
        <v>0</v>
      </c>
      <c r="G54" s="551"/>
      <c r="H54" s="480">
        <f t="shared" si="3"/>
        <v>0</v>
      </c>
      <c r="I54" s="542" t="s">
        <v>660</v>
      </c>
    </row>
    <row r="55" spans="1:9">
      <c r="A55" s="469"/>
      <c r="B55" s="483" t="s">
        <v>662</v>
      </c>
      <c r="C55" s="471" t="s">
        <v>37</v>
      </c>
      <c r="D55" s="471">
        <v>2</v>
      </c>
      <c r="E55" s="551"/>
      <c r="F55" s="478">
        <f t="shared" si="2"/>
        <v>0</v>
      </c>
      <c r="G55" s="551"/>
      <c r="H55" s="480">
        <f t="shared" si="3"/>
        <v>0</v>
      </c>
      <c r="I55" s="542" t="s">
        <v>660</v>
      </c>
    </row>
    <row r="56" spans="1:9">
      <c r="A56" s="469"/>
      <c r="B56" s="483" t="s">
        <v>661</v>
      </c>
      <c r="C56" s="471" t="s">
        <v>37</v>
      </c>
      <c r="D56" s="471">
        <v>20</v>
      </c>
      <c r="E56" s="551"/>
      <c r="F56" s="478">
        <f t="shared" si="2"/>
        <v>0</v>
      </c>
      <c r="G56" s="551"/>
      <c r="H56" s="480">
        <f t="shared" si="3"/>
        <v>0</v>
      </c>
      <c r="I56" s="542" t="s">
        <v>660</v>
      </c>
    </row>
    <row r="57" spans="1:9">
      <c r="A57" s="469"/>
      <c r="B57" s="483" t="s">
        <v>659</v>
      </c>
      <c r="C57" s="471" t="s">
        <v>27</v>
      </c>
      <c r="D57" s="471">
        <v>6</v>
      </c>
      <c r="E57" s="551"/>
      <c r="F57" s="478">
        <f t="shared" si="2"/>
        <v>0</v>
      </c>
      <c r="G57" s="551"/>
      <c r="H57" s="480">
        <f t="shared" si="3"/>
        <v>0</v>
      </c>
      <c r="I57" s="542" t="s">
        <v>657</v>
      </c>
    </row>
    <row r="58" spans="1:9">
      <c r="A58" s="469"/>
      <c r="B58" s="483" t="s">
        <v>658</v>
      </c>
      <c r="C58" s="471" t="s">
        <v>27</v>
      </c>
      <c r="D58" s="471">
        <v>3</v>
      </c>
      <c r="E58" s="551"/>
      <c r="F58" s="478">
        <f t="shared" si="2"/>
        <v>0</v>
      </c>
      <c r="G58" s="551"/>
      <c r="H58" s="480">
        <f t="shared" si="3"/>
        <v>0</v>
      </c>
      <c r="I58" s="542" t="s">
        <v>657</v>
      </c>
    </row>
    <row r="59" spans="1:9">
      <c r="A59" s="469"/>
      <c r="B59" s="483" t="s">
        <v>656</v>
      </c>
      <c r="C59" s="471" t="s">
        <v>37</v>
      </c>
      <c r="D59" s="471">
        <v>1</v>
      </c>
      <c r="E59" s="551"/>
      <c r="F59" s="478">
        <f t="shared" si="2"/>
        <v>0</v>
      </c>
      <c r="G59" s="551"/>
      <c r="H59" s="480">
        <f t="shared" si="3"/>
        <v>0</v>
      </c>
      <c r="I59" s="542"/>
    </row>
    <row r="60" spans="1:9">
      <c r="A60" s="469"/>
      <c r="B60" s="483"/>
      <c r="C60" s="471"/>
      <c r="D60" s="471"/>
      <c r="E60" s="528"/>
      <c r="F60" s="478"/>
      <c r="G60" s="528"/>
      <c r="H60" s="480"/>
      <c r="I60" s="542"/>
    </row>
    <row r="61" spans="1:9">
      <c r="A61" s="469"/>
      <c r="B61" s="477" t="s">
        <v>655</v>
      </c>
      <c r="C61" s="470"/>
      <c r="D61" s="471"/>
      <c r="E61" s="528"/>
      <c r="F61" s="478"/>
      <c r="G61" s="528"/>
      <c r="H61" s="486">
        <f>SUM(H48:H60)</f>
        <v>0</v>
      </c>
      <c r="I61" s="535"/>
    </row>
    <row r="62" spans="1:9">
      <c r="A62" s="469"/>
      <c r="B62" s="471"/>
      <c r="C62" s="471"/>
      <c r="D62" s="471"/>
      <c r="E62" s="527"/>
      <c r="F62" s="471"/>
      <c r="G62" s="535"/>
      <c r="H62" s="492"/>
      <c r="I62" s="542"/>
    </row>
    <row r="63" spans="1:9">
      <c r="A63" s="469" t="s">
        <v>654</v>
      </c>
      <c r="B63" s="493" t="s">
        <v>653</v>
      </c>
      <c r="C63" s="471"/>
      <c r="D63" s="471"/>
      <c r="E63" s="527"/>
      <c r="F63" s="471"/>
      <c r="G63" s="535"/>
      <c r="H63" s="492"/>
      <c r="I63" s="542"/>
    </row>
    <row r="64" spans="1:9" ht="39.75" customHeight="1">
      <c r="A64" s="469"/>
      <c r="B64" s="483" t="s">
        <v>652</v>
      </c>
      <c r="C64" s="471" t="s">
        <v>37</v>
      </c>
      <c r="D64" s="471">
        <v>1</v>
      </c>
      <c r="E64" s="551"/>
      <c r="F64" s="478">
        <f>(D64*E64)</f>
        <v>0</v>
      </c>
      <c r="G64" s="551"/>
      <c r="H64" s="480">
        <f>(F64+G64)</f>
        <v>0</v>
      </c>
      <c r="I64" s="535"/>
    </row>
    <row r="65" spans="1:9" ht="22.5">
      <c r="A65" s="469"/>
      <c r="B65" s="483" t="s">
        <v>651</v>
      </c>
      <c r="C65" s="471" t="s">
        <v>37</v>
      </c>
      <c r="D65" s="471">
        <v>2</v>
      </c>
      <c r="E65" s="551"/>
      <c r="F65" s="478">
        <f>(D65*E65)</f>
        <v>0</v>
      </c>
      <c r="G65" s="551"/>
      <c r="H65" s="480">
        <f>(F65+G65)</f>
        <v>0</v>
      </c>
      <c r="I65" s="535"/>
    </row>
    <row r="66" spans="1:9" ht="22.5">
      <c r="A66" s="475"/>
      <c r="B66" s="482" t="s">
        <v>650</v>
      </c>
      <c r="C66" s="478" t="s">
        <v>37</v>
      </c>
      <c r="D66" s="478">
        <v>1</v>
      </c>
      <c r="E66" s="551"/>
      <c r="F66" s="478">
        <f>(D66*E66)</f>
        <v>0</v>
      </c>
      <c r="G66" s="551"/>
      <c r="H66" s="480">
        <f>(F66+G66)</f>
        <v>0</v>
      </c>
      <c r="I66" s="541"/>
    </row>
    <row r="67" spans="1:9" ht="26.25" customHeight="1">
      <c r="A67" s="475"/>
      <c r="B67" s="482" t="s">
        <v>649</v>
      </c>
      <c r="C67" s="478" t="s">
        <v>37</v>
      </c>
      <c r="D67" s="478">
        <v>1</v>
      </c>
      <c r="E67" s="551"/>
      <c r="F67" s="478">
        <f>(D67*E67)</f>
        <v>0</v>
      </c>
      <c r="G67" s="551"/>
      <c r="H67" s="480">
        <f>(F67+G67)</f>
        <v>0</v>
      </c>
      <c r="I67" s="541"/>
    </row>
    <row r="68" spans="1:9">
      <c r="A68" s="475"/>
      <c r="B68" s="482"/>
      <c r="C68" s="478"/>
      <c r="D68" s="478"/>
      <c r="E68" s="528"/>
      <c r="F68" s="478"/>
      <c r="G68" s="528"/>
      <c r="H68" s="480"/>
      <c r="I68" s="541"/>
    </row>
    <row r="69" spans="1:9">
      <c r="A69" s="475"/>
      <c r="B69" s="482" t="s">
        <v>648</v>
      </c>
      <c r="C69" s="478"/>
      <c r="D69" s="478"/>
      <c r="E69" s="528"/>
      <c r="F69" s="478"/>
      <c r="G69" s="528"/>
      <c r="H69" s="486">
        <f>SUM(H64:H67)</f>
        <v>0</v>
      </c>
      <c r="I69" s="541"/>
    </row>
    <row r="70" spans="1:9">
      <c r="A70" s="469"/>
      <c r="B70" s="471"/>
      <c r="C70" s="471"/>
      <c r="D70" s="471"/>
      <c r="E70" s="527"/>
      <c r="F70" s="471"/>
      <c r="G70" s="535"/>
      <c r="H70" s="492"/>
      <c r="I70" s="542"/>
    </row>
    <row r="71" spans="1:9" s="468" customFormat="1">
      <c r="A71" s="469" t="s">
        <v>647</v>
      </c>
      <c r="B71" s="493" t="s">
        <v>646</v>
      </c>
      <c r="C71" s="471"/>
      <c r="D71" s="471"/>
      <c r="E71" s="527"/>
      <c r="F71" s="471"/>
      <c r="G71" s="535"/>
      <c r="H71" s="492"/>
      <c r="I71" s="535" t="s">
        <v>637</v>
      </c>
    </row>
    <row r="72" spans="1:9">
      <c r="A72" s="469"/>
      <c r="B72" s="483" t="s">
        <v>645</v>
      </c>
      <c r="C72" s="471"/>
      <c r="D72" s="471"/>
      <c r="E72" s="527"/>
      <c r="F72" s="471"/>
      <c r="G72" s="535"/>
      <c r="H72" s="492"/>
      <c r="I72" s="535"/>
    </row>
    <row r="73" spans="1:9" ht="177.75" customHeight="1">
      <c r="A73" s="469"/>
      <c r="B73" s="483" t="s">
        <v>730</v>
      </c>
      <c r="C73" s="471" t="s">
        <v>27</v>
      </c>
      <c r="D73" s="478">
        <v>6</v>
      </c>
      <c r="E73" s="551"/>
      <c r="F73" s="478">
        <f>(D73*E73)</f>
        <v>0</v>
      </c>
      <c r="G73" s="551"/>
      <c r="H73" s="480">
        <f>(F73+G73)</f>
        <v>0</v>
      </c>
      <c r="I73" s="541"/>
    </row>
    <row r="74" spans="1:9" ht="45">
      <c r="A74" s="469"/>
      <c r="B74" s="483" t="s">
        <v>643</v>
      </c>
      <c r="C74" s="471" t="s">
        <v>27</v>
      </c>
      <c r="D74" s="471">
        <v>20</v>
      </c>
      <c r="E74" s="551"/>
      <c r="F74" s="478">
        <f>(D74*E74)</f>
        <v>0</v>
      </c>
      <c r="G74" s="551"/>
      <c r="H74" s="480">
        <f>(F74+G74)</f>
        <v>0</v>
      </c>
      <c r="I74" s="535"/>
    </row>
    <row r="75" spans="1:9">
      <c r="A75" s="469"/>
      <c r="B75" s="483" t="s">
        <v>642</v>
      </c>
      <c r="C75" s="471" t="s">
        <v>27</v>
      </c>
      <c r="D75" s="471">
        <v>6</v>
      </c>
      <c r="E75" s="551"/>
      <c r="F75" s="478">
        <f>(D75*E75)</f>
        <v>0</v>
      </c>
      <c r="G75" s="551"/>
      <c r="H75" s="480">
        <f>(F75+G75)</f>
        <v>0</v>
      </c>
      <c r="I75" s="535"/>
    </row>
    <row r="76" spans="1:9" ht="30.75" customHeight="1">
      <c r="A76" s="469"/>
      <c r="B76" s="483" t="s">
        <v>729</v>
      </c>
      <c r="C76" s="471" t="s">
        <v>27</v>
      </c>
      <c r="D76" s="471">
        <v>6</v>
      </c>
      <c r="E76" s="551"/>
      <c r="F76" s="478">
        <f>(D76*E76)</f>
        <v>0</v>
      </c>
      <c r="G76" s="551"/>
      <c r="H76" s="480">
        <f>(F76+G76)</f>
        <v>0</v>
      </c>
      <c r="I76" s="542"/>
    </row>
    <row r="77" spans="1:9" ht="30.75" customHeight="1">
      <c r="A77" s="495"/>
      <c r="B77" s="483"/>
      <c r="C77" s="471"/>
      <c r="D77" s="471"/>
      <c r="E77" s="528"/>
      <c r="F77" s="478"/>
      <c r="G77" s="528"/>
      <c r="H77" s="480"/>
      <c r="I77" s="542"/>
    </row>
    <row r="78" spans="1:9" ht="14.25" customHeight="1">
      <c r="A78" s="496"/>
      <c r="B78" s="483" t="s">
        <v>640</v>
      </c>
      <c r="C78" s="471"/>
      <c r="D78" s="471"/>
      <c r="E78" s="528"/>
      <c r="F78" s="478"/>
      <c r="G78" s="528"/>
      <c r="H78" s="486">
        <f>SUM(H74:H76)</f>
        <v>0</v>
      </c>
      <c r="I78" s="542"/>
    </row>
    <row r="79" spans="1:9">
      <c r="A79" s="469"/>
      <c r="B79" s="471"/>
      <c r="C79" s="471"/>
      <c r="D79" s="471"/>
      <c r="E79" s="527"/>
      <c r="F79" s="471"/>
      <c r="G79" s="535"/>
      <c r="H79" s="492"/>
      <c r="I79" s="535"/>
    </row>
    <row r="80" spans="1:9" ht="30" customHeight="1">
      <c r="A80" s="469" t="s">
        <v>639</v>
      </c>
      <c r="B80" s="493" t="s">
        <v>638</v>
      </c>
      <c r="C80" s="471"/>
      <c r="D80" s="471"/>
      <c r="E80" s="527"/>
      <c r="F80" s="471"/>
      <c r="G80" s="535"/>
      <c r="H80" s="492"/>
      <c r="I80" s="535" t="s">
        <v>637</v>
      </c>
    </row>
    <row r="81" spans="1:9">
      <c r="A81" s="469"/>
      <c r="B81" s="471"/>
      <c r="C81" s="471"/>
      <c r="D81" s="471"/>
      <c r="E81" s="527"/>
      <c r="F81" s="471"/>
      <c r="G81" s="535"/>
      <c r="H81" s="492"/>
      <c r="I81" s="542"/>
    </row>
    <row r="82" spans="1:9">
      <c r="A82" s="469"/>
      <c r="B82" s="483" t="s">
        <v>636</v>
      </c>
      <c r="C82" s="471" t="s">
        <v>27</v>
      </c>
      <c r="D82" s="471">
        <v>10</v>
      </c>
      <c r="E82" s="551"/>
      <c r="F82" s="478">
        <f t="shared" ref="F82:F91" si="4">(D82*E82)</f>
        <v>0</v>
      </c>
      <c r="G82" s="551"/>
      <c r="H82" s="480">
        <f t="shared" ref="H82:H91" si="5">(F82+G82)</f>
        <v>0</v>
      </c>
      <c r="I82" s="535"/>
    </row>
    <row r="83" spans="1:9">
      <c r="A83" s="469"/>
      <c r="B83" s="483" t="s">
        <v>635</v>
      </c>
      <c r="C83" s="471" t="s">
        <v>22</v>
      </c>
      <c r="D83" s="471">
        <v>4</v>
      </c>
      <c r="E83" s="551"/>
      <c r="F83" s="478">
        <f t="shared" si="4"/>
        <v>0</v>
      </c>
      <c r="G83" s="551"/>
      <c r="H83" s="480">
        <f t="shared" si="5"/>
        <v>0</v>
      </c>
      <c r="I83" s="542"/>
    </row>
    <row r="84" spans="1:9">
      <c r="A84" s="469"/>
      <c r="B84" s="483" t="s">
        <v>634</v>
      </c>
      <c r="C84" s="471" t="s">
        <v>27</v>
      </c>
      <c r="D84" s="471">
        <v>16</v>
      </c>
      <c r="E84" s="551"/>
      <c r="F84" s="478">
        <f t="shared" si="4"/>
        <v>0</v>
      </c>
      <c r="G84" s="551"/>
      <c r="H84" s="480">
        <f t="shared" si="5"/>
        <v>0</v>
      </c>
      <c r="I84" s="544"/>
    </row>
    <row r="85" spans="1:9">
      <c r="A85" s="469"/>
      <c r="B85" s="483" t="s">
        <v>633</v>
      </c>
      <c r="C85" s="471" t="s">
        <v>27</v>
      </c>
      <c r="D85" s="471">
        <v>6</v>
      </c>
      <c r="E85" s="551"/>
      <c r="F85" s="478">
        <f t="shared" si="4"/>
        <v>0</v>
      </c>
      <c r="G85" s="551"/>
      <c r="H85" s="480">
        <f t="shared" si="5"/>
        <v>0</v>
      </c>
      <c r="I85" s="543"/>
    </row>
    <row r="86" spans="1:9">
      <c r="A86" s="484"/>
      <c r="B86" s="483" t="s">
        <v>632</v>
      </c>
      <c r="C86" s="471" t="s">
        <v>27</v>
      </c>
      <c r="D86" s="497">
        <v>6</v>
      </c>
      <c r="E86" s="551"/>
      <c r="F86" s="478">
        <f t="shared" si="4"/>
        <v>0</v>
      </c>
      <c r="G86" s="551"/>
      <c r="H86" s="480">
        <f t="shared" si="5"/>
        <v>0</v>
      </c>
      <c r="I86" s="535"/>
    </row>
    <row r="87" spans="1:9">
      <c r="A87" s="484"/>
      <c r="B87" s="483" t="s">
        <v>631</v>
      </c>
      <c r="C87" s="471" t="s">
        <v>27</v>
      </c>
      <c r="D87" s="497">
        <v>14</v>
      </c>
      <c r="E87" s="551"/>
      <c r="F87" s="478">
        <f t="shared" si="4"/>
        <v>0</v>
      </c>
      <c r="G87" s="551"/>
      <c r="H87" s="480">
        <f t="shared" si="5"/>
        <v>0</v>
      </c>
      <c r="I87" s="535"/>
    </row>
    <row r="88" spans="1:9" ht="22.5">
      <c r="A88" s="469"/>
      <c r="B88" s="483" t="s">
        <v>630</v>
      </c>
      <c r="C88" s="471" t="s">
        <v>27</v>
      </c>
      <c r="D88" s="471">
        <v>10</v>
      </c>
      <c r="E88" s="551"/>
      <c r="F88" s="478">
        <f t="shared" si="4"/>
        <v>0</v>
      </c>
      <c r="G88" s="551"/>
      <c r="H88" s="480">
        <f t="shared" si="5"/>
        <v>0</v>
      </c>
      <c r="I88" s="535"/>
    </row>
    <row r="89" spans="1:9">
      <c r="A89" s="469"/>
      <c r="B89" s="483" t="s">
        <v>629</v>
      </c>
      <c r="C89" s="471" t="s">
        <v>22</v>
      </c>
      <c r="D89" s="471">
        <v>3</v>
      </c>
      <c r="E89" s="551"/>
      <c r="F89" s="478">
        <f t="shared" si="4"/>
        <v>0</v>
      </c>
      <c r="G89" s="551"/>
      <c r="H89" s="480">
        <f t="shared" si="5"/>
        <v>0</v>
      </c>
      <c r="I89" s="535"/>
    </row>
    <row r="90" spans="1:9">
      <c r="A90" s="469"/>
      <c r="B90" s="483" t="s">
        <v>628</v>
      </c>
      <c r="C90" s="471" t="s">
        <v>22</v>
      </c>
      <c r="D90" s="471">
        <v>3</v>
      </c>
      <c r="E90" s="551"/>
      <c r="F90" s="478">
        <f t="shared" si="4"/>
        <v>0</v>
      </c>
      <c r="G90" s="551"/>
      <c r="H90" s="480">
        <f t="shared" si="5"/>
        <v>0</v>
      </c>
      <c r="I90" s="542"/>
    </row>
    <row r="91" spans="1:9" ht="15" customHeight="1">
      <c r="A91" s="469"/>
      <c r="B91" s="483" t="s">
        <v>627</v>
      </c>
      <c r="C91" s="471" t="s">
        <v>22</v>
      </c>
      <c r="D91" s="471">
        <v>2</v>
      </c>
      <c r="E91" s="551"/>
      <c r="F91" s="478">
        <f t="shared" si="4"/>
        <v>0</v>
      </c>
      <c r="G91" s="551"/>
      <c r="H91" s="480">
        <f t="shared" si="5"/>
        <v>0</v>
      </c>
      <c r="I91" s="542"/>
    </row>
    <row r="92" spans="1:9" ht="15" customHeight="1">
      <c r="A92" s="469"/>
      <c r="B92" s="483"/>
      <c r="C92" s="471"/>
      <c r="D92" s="471"/>
      <c r="E92" s="528"/>
      <c r="F92" s="478"/>
      <c r="G92" s="528"/>
      <c r="H92" s="480"/>
      <c r="I92" s="542"/>
    </row>
    <row r="93" spans="1:9" ht="15" customHeight="1">
      <c r="A93" s="469"/>
      <c r="B93" s="483" t="s">
        <v>626</v>
      </c>
      <c r="C93" s="471"/>
      <c r="D93" s="471"/>
      <c r="E93" s="528"/>
      <c r="F93" s="478"/>
      <c r="G93" s="528"/>
      <c r="H93" s="498">
        <f>SUM(H81:H92)</f>
        <v>0</v>
      </c>
      <c r="I93" s="542"/>
    </row>
    <row r="94" spans="1:9" ht="15" customHeight="1">
      <c r="A94" s="469"/>
      <c r="B94" s="483"/>
      <c r="C94" s="471"/>
      <c r="D94" s="471"/>
      <c r="E94" s="528"/>
      <c r="F94" s="478"/>
      <c r="G94" s="528"/>
      <c r="H94" s="480"/>
      <c r="I94" s="542"/>
    </row>
    <row r="95" spans="1:9">
      <c r="A95" s="469" t="s">
        <v>625</v>
      </c>
      <c r="B95" s="499" t="s">
        <v>624</v>
      </c>
      <c r="C95" s="471"/>
      <c r="D95" s="471"/>
      <c r="E95" s="527"/>
      <c r="F95" s="471"/>
      <c r="G95" s="536"/>
      <c r="H95" s="492"/>
      <c r="I95" s="542"/>
    </row>
    <row r="96" spans="1:9" ht="45">
      <c r="A96" s="475"/>
      <c r="B96" s="482" t="s">
        <v>623</v>
      </c>
      <c r="C96" s="478"/>
      <c r="D96" s="478"/>
      <c r="E96" s="528"/>
      <c r="F96" s="478"/>
      <c r="G96" s="528"/>
      <c r="H96" s="500"/>
      <c r="I96" s="541"/>
    </row>
    <row r="97" spans="1:9">
      <c r="A97" s="475"/>
      <c r="B97" s="482" t="s">
        <v>622</v>
      </c>
      <c r="C97" s="478"/>
      <c r="D97" s="478"/>
      <c r="E97" s="528"/>
      <c r="F97" s="479"/>
      <c r="G97" s="528"/>
      <c r="H97" s="500"/>
      <c r="I97" s="541"/>
    </row>
    <row r="98" spans="1:9" s="468" customFormat="1">
      <c r="A98" s="469"/>
      <c r="B98" s="481" t="s">
        <v>621</v>
      </c>
      <c r="C98" s="471"/>
      <c r="D98" s="471"/>
      <c r="E98" s="527"/>
      <c r="F98" s="471"/>
      <c r="G98" s="527"/>
      <c r="H98" s="492"/>
      <c r="I98" s="535"/>
    </row>
    <row r="99" spans="1:9">
      <c r="A99" s="469"/>
      <c r="B99" s="481" t="s">
        <v>620</v>
      </c>
      <c r="C99" s="471"/>
      <c r="D99" s="471"/>
      <c r="E99" s="527"/>
      <c r="F99" s="471"/>
      <c r="G99" s="536"/>
      <c r="H99" s="492"/>
      <c r="I99" s="542"/>
    </row>
    <row r="100" spans="1:9">
      <c r="A100" s="469"/>
      <c r="B100" s="481" t="s">
        <v>619</v>
      </c>
      <c r="C100" s="471"/>
      <c r="D100" s="471"/>
      <c r="E100" s="527"/>
      <c r="F100" s="471"/>
      <c r="G100" s="536"/>
      <c r="H100" s="492"/>
      <c r="I100" s="542"/>
    </row>
    <row r="101" spans="1:9">
      <c r="A101" s="469"/>
      <c r="B101" s="483" t="s">
        <v>618</v>
      </c>
      <c r="C101" s="471" t="s">
        <v>27</v>
      </c>
      <c r="D101" s="471">
        <v>5</v>
      </c>
      <c r="E101" s="551"/>
      <c r="F101" s="478">
        <f>(D101*E101)</f>
        <v>0</v>
      </c>
      <c r="G101" s="551"/>
      <c r="H101" s="480">
        <f>(F101+G101)</f>
        <v>0</v>
      </c>
      <c r="I101" s="542"/>
    </row>
    <row r="102" spans="1:9">
      <c r="A102" s="469"/>
      <c r="B102" s="483" t="s">
        <v>617</v>
      </c>
      <c r="C102" s="471" t="s">
        <v>37</v>
      </c>
      <c r="D102" s="471">
        <v>8</v>
      </c>
      <c r="E102" s="551"/>
      <c r="F102" s="478">
        <f>(D102*E102)</f>
        <v>0</v>
      </c>
      <c r="G102" s="551"/>
      <c r="H102" s="480">
        <f>(F102+G102)</f>
        <v>0</v>
      </c>
      <c r="I102" s="535"/>
    </row>
    <row r="103" spans="1:9">
      <c r="A103" s="469"/>
      <c r="B103" s="483" t="s">
        <v>616</v>
      </c>
      <c r="C103" s="471" t="s">
        <v>37</v>
      </c>
      <c r="D103" s="471">
        <v>1</v>
      </c>
      <c r="E103" s="551"/>
      <c r="F103" s="478">
        <f>(D103*E103)</f>
        <v>0</v>
      </c>
      <c r="G103" s="551"/>
      <c r="H103" s="480">
        <f>(F103+G103)</f>
        <v>0</v>
      </c>
      <c r="I103" s="535"/>
    </row>
    <row r="104" spans="1:9">
      <c r="A104" s="469"/>
      <c r="B104" s="478" t="s">
        <v>615</v>
      </c>
      <c r="C104" s="471"/>
      <c r="D104" s="471"/>
      <c r="E104" s="528"/>
      <c r="F104" s="478"/>
      <c r="G104" s="528"/>
      <c r="H104" s="501">
        <f>SUM(H101:H103)</f>
        <v>0</v>
      </c>
      <c r="I104" s="535"/>
    </row>
    <row r="105" spans="1:9">
      <c r="A105" s="469"/>
      <c r="B105" s="478"/>
      <c r="C105" s="471"/>
      <c r="D105" s="471"/>
      <c r="E105" s="528"/>
      <c r="F105" s="478"/>
      <c r="G105" s="528"/>
      <c r="H105" s="502"/>
      <c r="I105" s="535"/>
    </row>
    <row r="106" spans="1:9">
      <c r="A106" s="469" t="s">
        <v>614</v>
      </c>
      <c r="B106" s="493" t="s">
        <v>613</v>
      </c>
      <c r="C106" s="471"/>
      <c r="D106" s="471"/>
      <c r="E106" s="527"/>
      <c r="F106" s="471"/>
      <c r="G106" s="535"/>
      <c r="H106" s="492"/>
      <c r="I106" s="542"/>
    </row>
    <row r="107" spans="1:9" ht="33.75">
      <c r="A107" s="475"/>
      <c r="B107" s="482" t="s">
        <v>612</v>
      </c>
      <c r="C107" s="478" t="s">
        <v>37</v>
      </c>
      <c r="D107" s="478">
        <v>1</v>
      </c>
      <c r="E107" s="551"/>
      <c r="F107" s="478">
        <f>(D107*E107)</f>
        <v>0</v>
      </c>
      <c r="G107" s="551"/>
      <c r="H107" s="480">
        <f>(F107+G107)</f>
        <v>0</v>
      </c>
      <c r="I107" s="545"/>
    </row>
    <row r="108" spans="1:9" ht="48" customHeight="1">
      <c r="A108" s="469"/>
      <c r="B108" s="483" t="s">
        <v>611</v>
      </c>
      <c r="C108" s="471" t="s">
        <v>37</v>
      </c>
      <c r="D108" s="471">
        <v>1</v>
      </c>
      <c r="E108" s="551"/>
      <c r="F108" s="478">
        <f>(D108*E108)</f>
        <v>0</v>
      </c>
      <c r="G108" s="551"/>
      <c r="H108" s="480">
        <f>(F108+G108)</f>
        <v>0</v>
      </c>
      <c r="I108" s="545"/>
    </row>
    <row r="109" spans="1:9">
      <c r="A109" s="469"/>
      <c r="B109" s="478" t="s">
        <v>610</v>
      </c>
      <c r="C109" s="471"/>
      <c r="D109" s="471"/>
      <c r="E109" s="527"/>
      <c r="F109" s="471"/>
      <c r="G109" s="535"/>
      <c r="H109" s="503">
        <f>SUM(H106:H108)</f>
        <v>0</v>
      </c>
      <c r="I109" s="546"/>
    </row>
    <row r="110" spans="1:9" ht="33.75">
      <c r="A110" s="469" t="s">
        <v>609</v>
      </c>
      <c r="B110" s="504" t="s">
        <v>608</v>
      </c>
      <c r="C110" s="478" t="s">
        <v>37</v>
      </c>
      <c r="D110" s="471">
        <v>1</v>
      </c>
      <c r="E110" s="551"/>
      <c r="F110" s="478">
        <f>(D110*E110)</f>
        <v>0</v>
      </c>
      <c r="G110" s="557"/>
      <c r="H110" s="505">
        <f>(F110+G110)</f>
        <v>0</v>
      </c>
      <c r="I110" s="542"/>
    </row>
    <row r="111" spans="1:9">
      <c r="A111" s="506"/>
      <c r="B111" s="507"/>
      <c r="C111" s="507"/>
      <c r="D111" s="508"/>
      <c r="E111" s="530"/>
      <c r="F111" s="507"/>
      <c r="G111" s="530"/>
      <c r="H111" s="509"/>
      <c r="I111" s="547"/>
    </row>
    <row r="112" spans="1:9">
      <c r="A112" s="469" t="s">
        <v>607</v>
      </c>
      <c r="B112" s="507" t="s">
        <v>606</v>
      </c>
      <c r="C112" s="478" t="s">
        <v>37</v>
      </c>
      <c r="D112" s="471">
        <v>1</v>
      </c>
      <c r="E112" s="551"/>
      <c r="F112" s="478">
        <f>(D112*E112)</f>
        <v>0</v>
      </c>
      <c r="G112" s="528"/>
      <c r="H112" s="505">
        <f>(F112+G112)</f>
        <v>0</v>
      </c>
      <c r="I112" s="542"/>
    </row>
    <row r="113" spans="1:9">
      <c r="A113" s="510"/>
      <c r="B113" s="507"/>
      <c r="C113" s="507"/>
      <c r="D113" s="508"/>
      <c r="E113" s="530"/>
      <c r="F113" s="507"/>
      <c r="G113" s="530"/>
      <c r="H113" s="509"/>
      <c r="I113" s="547"/>
    </row>
    <row r="114" spans="1:9">
      <c r="A114" s="510"/>
      <c r="B114" s="507"/>
      <c r="C114" s="507"/>
      <c r="D114" s="508"/>
      <c r="E114" s="530"/>
      <c r="F114" s="507"/>
      <c r="G114" s="530"/>
      <c r="H114" s="509"/>
      <c r="I114" s="547"/>
    </row>
    <row r="115" spans="1:9" ht="14.25" customHeight="1">
      <c r="A115" s="497"/>
      <c r="B115" s="478" t="s">
        <v>594</v>
      </c>
      <c r="C115" s="471"/>
      <c r="D115" s="471"/>
      <c r="E115" s="527"/>
      <c r="F115" s="471"/>
      <c r="G115" s="535"/>
      <c r="H115" s="503">
        <f>SUM(H44+H61+H69+H78+H93+H104+H109+H110+H112)</f>
        <v>0</v>
      </c>
      <c r="I115" s="546"/>
    </row>
    <row r="116" spans="1:9" ht="14.25" customHeight="1">
      <c r="A116" s="497"/>
      <c r="B116" s="478"/>
      <c r="C116" s="471"/>
      <c r="D116" s="471"/>
      <c r="E116" s="527"/>
      <c r="F116" s="471"/>
      <c r="G116" s="535"/>
      <c r="H116" s="503"/>
      <c r="I116" s="548"/>
    </row>
    <row r="117" spans="1:9" ht="72.75" customHeight="1">
      <c r="A117" s="497"/>
      <c r="B117" s="511" t="s">
        <v>605</v>
      </c>
      <c r="C117" s="471"/>
      <c r="D117" s="471"/>
      <c r="E117" s="527"/>
      <c r="F117" s="471"/>
      <c r="G117" s="535"/>
      <c r="H117" s="503"/>
      <c r="I117" s="548"/>
    </row>
    <row r="118" spans="1:9" ht="14.25" customHeight="1">
      <c r="A118" s="497"/>
      <c r="B118" s="478"/>
      <c r="C118" s="471"/>
      <c r="D118" s="471"/>
      <c r="E118" s="527"/>
      <c r="F118" s="471"/>
      <c r="G118" s="535"/>
      <c r="H118" s="503"/>
      <c r="I118" s="548"/>
    </row>
    <row r="119" spans="1:9">
      <c r="A119" s="497"/>
      <c r="B119" s="478"/>
      <c r="C119" s="478"/>
      <c r="D119" s="471"/>
      <c r="E119" s="528"/>
      <c r="F119" s="478"/>
      <c r="G119" s="528"/>
      <c r="H119" s="505"/>
    </row>
    <row r="120" spans="1:9">
      <c r="A120" s="510"/>
      <c r="B120" s="507"/>
      <c r="C120" s="507"/>
      <c r="D120" s="508"/>
      <c r="E120" s="530"/>
      <c r="F120" s="507"/>
      <c r="G120" s="530"/>
      <c r="H120" s="509"/>
    </row>
    <row r="121" spans="1:9">
      <c r="A121" s="510"/>
      <c r="B121" s="512" t="s">
        <v>604</v>
      </c>
      <c r="C121" s="507"/>
      <c r="D121" s="508"/>
      <c r="E121" s="530"/>
      <c r="F121" s="507"/>
      <c r="G121" s="530"/>
      <c r="H121" s="509"/>
    </row>
    <row r="122" spans="1:9">
      <c r="A122" s="510"/>
      <c r="B122" s="507"/>
      <c r="C122" s="507"/>
      <c r="D122" s="508"/>
      <c r="E122" s="530"/>
      <c r="F122" s="507"/>
      <c r="G122" s="530"/>
      <c r="H122" s="509"/>
    </row>
    <row r="123" spans="1:9">
      <c r="A123" s="510"/>
      <c r="B123" s="470" t="s">
        <v>603</v>
      </c>
      <c r="C123" s="507"/>
      <c r="D123" s="508"/>
      <c r="E123" s="530"/>
      <c r="F123" s="507"/>
      <c r="G123" s="530"/>
      <c r="H123" s="486">
        <f>H44</f>
        <v>0</v>
      </c>
    </row>
    <row r="124" spans="1:9">
      <c r="A124" s="510"/>
      <c r="B124" s="481" t="s">
        <v>602</v>
      </c>
      <c r="C124" s="507"/>
      <c r="D124" s="508"/>
      <c r="E124" s="530"/>
      <c r="F124" s="507"/>
      <c r="G124" s="530"/>
      <c r="H124" s="509">
        <f>H61</f>
        <v>0</v>
      </c>
    </row>
    <row r="125" spans="1:9">
      <c r="A125" s="510"/>
      <c r="B125" s="507" t="s">
        <v>601</v>
      </c>
      <c r="C125" s="507"/>
      <c r="D125" s="508"/>
      <c r="E125" s="530"/>
      <c r="F125" s="507"/>
      <c r="G125" s="530"/>
      <c r="H125" s="509">
        <f>H69</f>
        <v>0</v>
      </c>
    </row>
    <row r="126" spans="1:9">
      <c r="A126" s="510"/>
      <c r="B126" s="507" t="s">
        <v>600</v>
      </c>
      <c r="C126" s="507"/>
      <c r="D126" s="508"/>
      <c r="E126" s="530"/>
      <c r="F126" s="507"/>
      <c r="G126" s="530"/>
      <c r="H126" s="509">
        <f>H78</f>
        <v>0</v>
      </c>
    </row>
    <row r="127" spans="1:9">
      <c r="A127" s="510"/>
      <c r="B127" s="507" t="s">
        <v>599</v>
      </c>
      <c r="C127" s="507"/>
      <c r="D127" s="508"/>
      <c r="E127" s="530"/>
      <c r="F127" s="507"/>
      <c r="G127" s="530"/>
      <c r="H127" s="509">
        <f>H93</f>
        <v>0</v>
      </c>
    </row>
    <row r="128" spans="1:9">
      <c r="A128" s="510"/>
      <c r="B128" s="507" t="s">
        <v>598</v>
      </c>
      <c r="C128" s="507"/>
      <c r="D128" s="508"/>
      <c r="E128" s="530"/>
      <c r="F128" s="507"/>
      <c r="G128" s="530"/>
      <c r="H128" s="509">
        <f>H104</f>
        <v>0</v>
      </c>
    </row>
    <row r="129" spans="1:9">
      <c r="A129" s="510"/>
      <c r="B129" s="507" t="s">
        <v>597</v>
      </c>
      <c r="C129" s="507"/>
      <c r="D129" s="508"/>
      <c r="E129" s="530"/>
      <c r="F129" s="507"/>
      <c r="G129" s="530"/>
      <c r="H129" s="509">
        <f>H109</f>
        <v>0</v>
      </c>
    </row>
    <row r="130" spans="1:9">
      <c r="A130" s="510"/>
      <c r="B130" s="507" t="s">
        <v>596</v>
      </c>
      <c r="C130" s="507"/>
      <c r="D130" s="508"/>
      <c r="E130" s="530"/>
      <c r="F130" s="507"/>
      <c r="G130" s="530"/>
      <c r="H130" s="509">
        <f>H110</f>
        <v>0</v>
      </c>
    </row>
    <row r="131" spans="1:9">
      <c r="A131" s="510"/>
      <c r="B131" s="507" t="s">
        <v>595</v>
      </c>
      <c r="C131" s="507"/>
      <c r="D131" s="508"/>
      <c r="E131" s="530"/>
      <c r="F131" s="507"/>
      <c r="G131" s="530"/>
      <c r="H131" s="509">
        <f>+H112</f>
        <v>0</v>
      </c>
    </row>
    <row r="132" spans="1:9">
      <c r="A132" s="510"/>
      <c r="B132" s="507"/>
      <c r="C132" s="507"/>
      <c r="D132" s="508"/>
      <c r="E132" s="530"/>
      <c r="F132" s="507"/>
      <c r="G132" s="530"/>
      <c r="H132" s="509"/>
    </row>
    <row r="133" spans="1:9">
      <c r="A133" s="510"/>
      <c r="B133" s="507" t="s">
        <v>594</v>
      </c>
      <c r="C133" s="507"/>
      <c r="D133" s="508"/>
      <c r="E133" s="530"/>
      <c r="F133" s="507"/>
      <c r="G133" s="530"/>
      <c r="H133" s="509">
        <f>SUM(H123:H132)</f>
        <v>0</v>
      </c>
    </row>
    <row r="134" spans="1:9" ht="33.75" customHeight="1" thickBot="1">
      <c r="A134" s="513"/>
      <c r="B134" s="514" t="s">
        <v>593</v>
      </c>
      <c r="C134" s="515"/>
      <c r="D134" s="515"/>
      <c r="E134" s="531"/>
      <c r="F134" s="515"/>
      <c r="G134" s="537"/>
      <c r="H134" s="516"/>
    </row>
    <row r="135" spans="1:9" s="468" customFormat="1" ht="27.75" customHeight="1">
      <c r="A135" s="517"/>
      <c r="C135" s="474"/>
      <c r="D135" s="474"/>
      <c r="E135" s="532"/>
      <c r="F135" s="474"/>
      <c r="G135" s="532"/>
      <c r="H135" s="518"/>
      <c r="I135" s="549"/>
    </row>
    <row r="136" spans="1:9" ht="16.5" customHeight="1">
      <c r="A136" s="517"/>
      <c r="G136" s="538"/>
      <c r="H136" s="518"/>
    </row>
    <row r="137" spans="1:9">
      <c r="A137" s="517"/>
      <c r="G137" s="538"/>
      <c r="H137" s="518"/>
    </row>
    <row r="138" spans="1:9">
      <c r="A138" s="517"/>
      <c r="B138" s="468"/>
      <c r="H138" s="518"/>
    </row>
    <row r="139" spans="1:9">
      <c r="A139" s="517"/>
      <c r="G139" s="538"/>
      <c r="H139" s="518"/>
    </row>
    <row r="140" spans="1:9" ht="16.5" customHeight="1">
      <c r="A140" s="517"/>
      <c r="H140" s="518"/>
    </row>
    <row r="141" spans="1:9">
      <c r="A141" s="517"/>
      <c r="B141" s="468"/>
      <c r="H141" s="518"/>
    </row>
    <row r="142" spans="1:9">
      <c r="A142" s="517"/>
      <c r="G142" s="538"/>
      <c r="H142" s="518"/>
    </row>
    <row r="143" spans="1:9">
      <c r="A143" s="517"/>
      <c r="G143" s="538"/>
      <c r="H143" s="518"/>
    </row>
    <row r="144" spans="1:9">
      <c r="A144" s="517"/>
      <c r="B144" s="468"/>
      <c r="H144" s="518"/>
    </row>
    <row r="145" spans="1:8">
      <c r="A145" s="517"/>
      <c r="G145" s="538"/>
      <c r="H145" s="518"/>
    </row>
    <row r="146" spans="1:8">
      <c r="A146" s="517"/>
      <c r="G146" s="538"/>
      <c r="H146" s="518"/>
    </row>
    <row r="147" spans="1:8">
      <c r="A147" s="517"/>
      <c r="G147" s="539"/>
      <c r="H147" s="518"/>
    </row>
    <row r="148" spans="1:8">
      <c r="A148" s="517"/>
      <c r="G148" s="539"/>
      <c r="H148" s="518"/>
    </row>
    <row r="149" spans="1:8">
      <c r="G149" s="539"/>
      <c r="H149" s="518"/>
    </row>
    <row r="150" spans="1:8">
      <c r="G150" s="539"/>
      <c r="H150" s="518"/>
    </row>
    <row r="151" spans="1:8">
      <c r="G151" s="539"/>
      <c r="H151" s="518"/>
    </row>
    <row r="152" spans="1:8">
      <c r="G152" s="539"/>
      <c r="H152" s="518"/>
    </row>
    <row r="153" spans="1:8">
      <c r="G153" s="539"/>
      <c r="H153" s="518"/>
    </row>
    <row r="154" spans="1:8">
      <c r="G154" s="539"/>
      <c r="H154" s="518"/>
    </row>
    <row r="155" spans="1:8">
      <c r="G155" s="539"/>
      <c r="H155" s="518"/>
    </row>
    <row r="156" spans="1:8">
      <c r="G156" s="539"/>
      <c r="H156" s="518"/>
    </row>
    <row r="157" spans="1:8">
      <c r="G157" s="539"/>
      <c r="H157" s="518"/>
    </row>
    <row r="158" spans="1:8">
      <c r="G158" s="539"/>
      <c r="H158" s="518"/>
    </row>
    <row r="159" spans="1:8">
      <c r="G159" s="539"/>
      <c r="H159" s="518"/>
    </row>
    <row r="160" spans="1:8">
      <c r="G160" s="539"/>
      <c r="H160" s="518"/>
    </row>
    <row r="161" spans="2:8">
      <c r="G161" s="539"/>
      <c r="H161" s="518"/>
    </row>
    <row r="162" spans="2:8">
      <c r="B162" s="520"/>
      <c r="G162" s="539"/>
      <c r="H162" s="518"/>
    </row>
    <row r="163" spans="2:8">
      <c r="G163" s="539"/>
      <c r="H163" s="518"/>
    </row>
    <row r="164" spans="2:8">
      <c r="G164" s="539"/>
      <c r="H164" s="518"/>
    </row>
    <row r="165" spans="2:8">
      <c r="B165" s="468"/>
      <c r="G165" s="539"/>
      <c r="H165" s="518"/>
    </row>
    <row r="166" spans="2:8">
      <c r="G166" s="539"/>
      <c r="H166" s="518"/>
    </row>
    <row r="167" spans="2:8">
      <c r="G167" s="539"/>
      <c r="H167" s="518"/>
    </row>
    <row r="168" spans="2:8">
      <c r="B168" s="468"/>
      <c r="G168" s="539"/>
      <c r="H168" s="518"/>
    </row>
    <row r="169" spans="2:8">
      <c r="G169" s="539"/>
      <c r="H169" s="518"/>
    </row>
    <row r="170" spans="2:8">
      <c r="G170" s="539"/>
      <c r="H170" s="518"/>
    </row>
    <row r="171" spans="2:8">
      <c r="B171" s="468"/>
      <c r="G171" s="539"/>
      <c r="H171" s="518"/>
    </row>
    <row r="172" spans="2:8">
      <c r="G172" s="539"/>
      <c r="H172" s="518"/>
    </row>
    <row r="173" spans="2:8">
      <c r="G173" s="539"/>
      <c r="H173" s="518"/>
    </row>
    <row r="174" spans="2:8">
      <c r="B174" s="468"/>
      <c r="G174" s="539"/>
      <c r="H174" s="518"/>
    </row>
    <row r="175" spans="2:8">
      <c r="G175" s="539"/>
      <c r="H175" s="518"/>
    </row>
    <row r="176" spans="2:8" ht="65.25" customHeight="1">
      <c r="G176" s="539"/>
      <c r="H176" s="518"/>
    </row>
    <row r="177" spans="2:8">
      <c r="B177" s="468"/>
      <c r="G177" s="539"/>
      <c r="H177" s="518"/>
    </row>
    <row r="178" spans="2:8">
      <c r="G178" s="539"/>
      <c r="H178" s="518"/>
    </row>
    <row r="179" spans="2:8">
      <c r="G179" s="539"/>
      <c r="H179" s="518"/>
    </row>
    <row r="180" spans="2:8">
      <c r="B180" s="468"/>
      <c r="G180" s="539"/>
      <c r="H180" s="518"/>
    </row>
    <row r="181" spans="2:8">
      <c r="G181" s="539"/>
      <c r="H181" s="518"/>
    </row>
    <row r="182" spans="2:8">
      <c r="G182" s="539"/>
      <c r="H182" s="518"/>
    </row>
    <row r="183" spans="2:8">
      <c r="B183" s="468"/>
      <c r="G183" s="539"/>
      <c r="H183" s="518"/>
    </row>
    <row r="184" spans="2:8">
      <c r="G184" s="539"/>
      <c r="H184" s="518"/>
    </row>
    <row r="185" spans="2:8" ht="115.5" customHeight="1">
      <c r="G185" s="539"/>
      <c r="H185" s="518"/>
    </row>
    <row r="186" spans="2:8">
      <c r="B186" s="468"/>
      <c r="G186" s="539"/>
      <c r="H186" s="518"/>
    </row>
    <row r="187" spans="2:8">
      <c r="G187" s="539"/>
      <c r="H187" s="518"/>
    </row>
    <row r="188" spans="2:8">
      <c r="G188" s="539"/>
      <c r="H188" s="518"/>
    </row>
    <row r="189" spans="2:8">
      <c r="B189" s="468"/>
      <c r="G189" s="539"/>
      <c r="H189" s="518"/>
    </row>
    <row r="190" spans="2:8">
      <c r="G190" s="539"/>
      <c r="H190" s="518"/>
    </row>
    <row r="191" spans="2:8">
      <c r="G191" s="539"/>
      <c r="H191" s="518"/>
    </row>
    <row r="192" spans="2:8">
      <c r="B192" s="468"/>
      <c r="G192" s="539"/>
      <c r="H192" s="518"/>
    </row>
    <row r="193" spans="2:8">
      <c r="G193" s="539"/>
      <c r="H193" s="518"/>
    </row>
    <row r="194" spans="2:8">
      <c r="G194" s="539"/>
      <c r="H194" s="518"/>
    </row>
    <row r="195" spans="2:8">
      <c r="B195" s="468"/>
      <c r="G195" s="539"/>
      <c r="H195" s="518"/>
    </row>
    <row r="196" spans="2:8">
      <c r="G196" s="539"/>
      <c r="H196" s="518"/>
    </row>
    <row r="197" spans="2:8">
      <c r="G197" s="539"/>
      <c r="H197" s="518"/>
    </row>
    <row r="198" spans="2:8">
      <c r="B198" s="468"/>
      <c r="G198" s="539"/>
      <c r="H198" s="518"/>
    </row>
    <row r="199" spans="2:8">
      <c r="G199" s="539"/>
      <c r="H199" s="518"/>
    </row>
    <row r="200" spans="2:8">
      <c r="G200" s="539"/>
      <c r="H200" s="518"/>
    </row>
    <row r="201" spans="2:8">
      <c r="B201" s="468"/>
      <c r="G201" s="539"/>
      <c r="H201" s="518"/>
    </row>
    <row r="202" spans="2:8">
      <c r="G202" s="539"/>
      <c r="H202" s="518"/>
    </row>
    <row r="203" spans="2:8">
      <c r="G203" s="539"/>
      <c r="H203" s="518"/>
    </row>
    <row r="204" spans="2:8">
      <c r="B204" s="468"/>
      <c r="G204" s="539"/>
      <c r="H204" s="518"/>
    </row>
    <row r="205" spans="2:8">
      <c r="G205" s="539"/>
      <c r="H205" s="518"/>
    </row>
    <row r="206" spans="2:8">
      <c r="G206" s="539"/>
      <c r="H206" s="518"/>
    </row>
    <row r="207" spans="2:8">
      <c r="B207" s="468"/>
      <c r="G207" s="539"/>
      <c r="H207" s="518"/>
    </row>
    <row r="208" spans="2:8">
      <c r="G208" s="539"/>
      <c r="H208" s="518"/>
    </row>
    <row r="209" spans="1:8">
      <c r="G209" s="539"/>
      <c r="H209" s="518"/>
    </row>
    <row r="210" spans="1:8">
      <c r="B210" s="468"/>
      <c r="G210" s="539"/>
      <c r="H210" s="518"/>
    </row>
    <row r="211" spans="1:8">
      <c r="G211" s="539"/>
      <c r="H211" s="518"/>
    </row>
    <row r="212" spans="1:8">
      <c r="G212" s="539"/>
      <c r="H212" s="518"/>
    </row>
    <row r="213" spans="1:8">
      <c r="B213" s="468"/>
      <c r="G213" s="539"/>
      <c r="H213" s="518"/>
    </row>
    <row r="214" spans="1:8">
      <c r="G214" s="539"/>
      <c r="H214" s="518"/>
    </row>
    <row r="215" spans="1:8">
      <c r="G215" s="539"/>
      <c r="H215" s="518"/>
    </row>
    <row r="216" spans="1:8">
      <c r="B216" s="468"/>
      <c r="G216" s="539"/>
      <c r="H216" s="518"/>
    </row>
    <row r="217" spans="1:8">
      <c r="G217" s="539"/>
      <c r="H217" s="518"/>
    </row>
    <row r="218" spans="1:8">
      <c r="G218" s="539"/>
      <c r="H218" s="518"/>
    </row>
    <row r="219" spans="1:8">
      <c r="G219" s="539"/>
      <c r="H219" s="518"/>
    </row>
    <row r="220" spans="1:8">
      <c r="G220" s="539"/>
      <c r="H220" s="518"/>
    </row>
    <row r="221" spans="1:8">
      <c r="G221" s="539"/>
      <c r="H221" s="518"/>
    </row>
    <row r="222" spans="1:8">
      <c r="B222" s="468"/>
      <c r="G222" s="539"/>
      <c r="H222" s="521"/>
    </row>
    <row r="223" spans="1:8">
      <c r="G223" s="539"/>
    </row>
    <row r="224" spans="1:8">
      <c r="A224" s="523"/>
    </row>
    <row r="225" spans="1:8">
      <c r="A225" s="524"/>
      <c r="B225" s="468"/>
    </row>
    <row r="226" spans="1:8">
      <c r="G226" s="539"/>
      <c r="H226" s="525"/>
    </row>
    <row r="228" spans="1:8">
      <c r="A228" s="524"/>
      <c r="B228" s="468"/>
    </row>
    <row r="229" spans="1:8">
      <c r="A229" s="523"/>
      <c r="G229" s="539"/>
      <c r="H229" s="525"/>
    </row>
    <row r="233" spans="1:8">
      <c r="B233" s="468"/>
      <c r="G233" s="539"/>
      <c r="H233" s="521"/>
    </row>
  </sheetData>
  <sheetProtection algorithmName="SHA-512" hashValue="wF3e72FcoCwrpiwtCWDqS13PjeE/tueKtIHsyh8WhOADOssgB08PBzrmYFAsR1bkd5xB3Am4eJAVb81gUeXjzQ==" saltValue="v0dWG0jgjmrf/PMQXZcShg=="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8" max="9" man="1"/>
    <brk id="25" max="8" man="1"/>
    <brk id="45" max="9" man="1"/>
    <brk id="62" max="9" man="1"/>
    <brk id="79" max="8" man="1"/>
    <brk id="94" max="9" man="1"/>
    <brk id="11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I59"/>
  <sheetViews>
    <sheetView view="pageBreakPreview" topLeftCell="B1" zoomScaleSheetLayoutView="100" workbookViewId="0">
      <selection activeCell="E16" sqref="E16"/>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9.83203125" style="163" bestFit="1" customWidth="1"/>
    <col min="6" max="6" width="12" style="144" customWidth="1"/>
    <col min="7" max="7" width="13.6640625" style="144" bestFit="1" customWidth="1"/>
    <col min="8" max="8" width="6.6640625" style="144" customWidth="1"/>
    <col min="9" max="16384" width="9.33203125" style="144"/>
  </cols>
  <sheetData>
    <row r="1" spans="2:9">
      <c r="B1" s="141" t="s">
        <v>381</v>
      </c>
      <c r="C1" s="142" t="s">
        <v>304</v>
      </c>
      <c r="D1" s="143"/>
      <c r="E1" s="171"/>
      <c r="F1" s="143"/>
      <c r="G1" s="143"/>
    </row>
    <row r="2" spans="2:9">
      <c r="C2" s="145"/>
      <c r="D2" s="104"/>
      <c r="E2" s="104"/>
      <c r="F2" s="146"/>
    </row>
    <row r="3" spans="2:9">
      <c r="B3" s="172" t="s">
        <v>12</v>
      </c>
      <c r="C3" s="173" t="s">
        <v>59</v>
      </c>
      <c r="D3" s="174"/>
      <c r="E3" s="174"/>
      <c r="F3" s="173"/>
      <c r="G3" s="175">
        <f>+G21</f>
        <v>0</v>
      </c>
    </row>
    <row r="4" spans="2:9">
      <c r="B4" s="172"/>
      <c r="C4" s="85" t="s">
        <v>0</v>
      </c>
      <c r="D4" s="176"/>
      <c r="E4" s="102"/>
      <c r="F4" s="177"/>
      <c r="G4" s="178">
        <f>SUM(G3:G3)</f>
        <v>0</v>
      </c>
    </row>
    <row r="5" spans="2:9">
      <c r="E5" s="103"/>
      <c r="F5" s="65"/>
      <c r="G5" s="146"/>
    </row>
    <row r="6" spans="2:9">
      <c r="E6" s="103"/>
      <c r="F6" s="65"/>
      <c r="G6" s="146"/>
    </row>
    <row r="7" spans="2:9" ht="25.5">
      <c r="B7" s="147" t="s">
        <v>15</v>
      </c>
      <c r="C7" s="148" t="s">
        <v>16</v>
      </c>
      <c r="D7" s="147" t="s">
        <v>17</v>
      </c>
      <c r="E7" s="147" t="s">
        <v>18</v>
      </c>
      <c r="F7" s="148" t="s">
        <v>218</v>
      </c>
      <c r="G7" s="148" t="s">
        <v>217</v>
      </c>
    </row>
    <row r="8" spans="2:9">
      <c r="B8" s="203" t="s">
        <v>12</v>
      </c>
      <c r="C8" s="177" t="s">
        <v>59</v>
      </c>
      <c r="D8" s="174"/>
      <c r="E8" s="174"/>
      <c r="F8" s="173"/>
      <c r="G8" s="173"/>
    </row>
    <row r="9" spans="2:9" ht="58.5" customHeight="1">
      <c r="B9" s="172" t="s">
        <v>467</v>
      </c>
      <c r="C9" s="694" t="s">
        <v>222</v>
      </c>
      <c r="D9" s="695"/>
      <c r="E9" s="695"/>
      <c r="F9" s="695"/>
      <c r="G9" s="696"/>
    </row>
    <row r="10" spans="2:9">
      <c r="B10" s="172" t="s">
        <v>19</v>
      </c>
      <c r="C10" s="173" t="s">
        <v>30</v>
      </c>
      <c r="D10" s="174"/>
      <c r="E10" s="174"/>
      <c r="F10" s="173"/>
      <c r="G10" s="173"/>
    </row>
    <row r="11" spans="2:9" ht="25.5">
      <c r="B11" s="172" t="s">
        <v>128</v>
      </c>
      <c r="C11" s="88" t="s">
        <v>221</v>
      </c>
      <c r="D11" s="123" t="s">
        <v>1</v>
      </c>
      <c r="E11" s="123">
        <v>323.75000000000006</v>
      </c>
      <c r="F11" s="87"/>
      <c r="G11" s="181">
        <f>+ROUND((E11*F11),2)</f>
        <v>0</v>
      </c>
      <c r="I11" s="207"/>
    </row>
    <row r="12" spans="2:9" ht="63.75">
      <c r="B12" s="172" t="s">
        <v>116</v>
      </c>
      <c r="C12" s="201" t="s">
        <v>220</v>
      </c>
      <c r="D12" s="174" t="s">
        <v>3</v>
      </c>
      <c r="E12" s="123">
        <v>1388.14</v>
      </c>
      <c r="F12" s="87"/>
      <c r="G12" s="181">
        <f>+ROUND((E12*F12),2)</f>
        <v>0</v>
      </c>
      <c r="I12" s="167"/>
    </row>
    <row r="13" spans="2:9" ht="51">
      <c r="B13" s="172" t="s">
        <v>576</v>
      </c>
      <c r="C13" s="201" t="s">
        <v>223</v>
      </c>
      <c r="D13" s="174" t="s">
        <v>3</v>
      </c>
      <c r="E13" s="123">
        <v>529.46</v>
      </c>
      <c r="F13" s="87"/>
      <c r="G13" s="181">
        <f>+ROUND((E13*F13),2)</f>
        <v>0</v>
      </c>
      <c r="I13" s="167"/>
    </row>
    <row r="14" spans="2:9">
      <c r="B14" s="172" t="s">
        <v>28</v>
      </c>
      <c r="C14" s="173" t="s">
        <v>60</v>
      </c>
      <c r="D14" s="174"/>
      <c r="E14" s="123"/>
      <c r="F14" s="87"/>
      <c r="G14" s="181"/>
    </row>
    <row r="15" spans="2:9" ht="38.25">
      <c r="B15" s="172" t="s">
        <v>51</v>
      </c>
      <c r="C15" s="201" t="s">
        <v>224</v>
      </c>
      <c r="D15" s="174" t="s">
        <v>3</v>
      </c>
      <c r="E15" s="123">
        <v>529.46</v>
      </c>
      <c r="F15" s="87"/>
      <c r="G15" s="181">
        <f>+ROUND((E15*F15),2)</f>
        <v>0</v>
      </c>
      <c r="H15" s="205"/>
    </row>
    <row r="16" spans="2:9" ht="38.25">
      <c r="B16" s="172" t="s">
        <v>52</v>
      </c>
      <c r="C16" s="201" t="s">
        <v>63</v>
      </c>
      <c r="D16" s="174" t="s">
        <v>3</v>
      </c>
      <c r="E16" s="123">
        <v>1388.14</v>
      </c>
      <c r="F16" s="87"/>
      <c r="G16" s="181">
        <f>+ROUND((E16*F16),2)</f>
        <v>0</v>
      </c>
      <c r="H16" s="205"/>
    </row>
    <row r="17" spans="2:8" ht="38.25">
      <c r="B17" s="172" t="s">
        <v>237</v>
      </c>
      <c r="C17" s="201" t="s">
        <v>392</v>
      </c>
      <c r="D17" s="174" t="s">
        <v>3</v>
      </c>
      <c r="E17" s="123">
        <v>13.45</v>
      </c>
      <c r="F17" s="87"/>
      <c r="G17" s="181">
        <f>+ROUND((E17*F17),2)</f>
        <v>0</v>
      </c>
      <c r="H17" s="205"/>
    </row>
    <row r="18" spans="2:8" ht="25.5">
      <c r="B18" s="172" t="s">
        <v>53</v>
      </c>
      <c r="C18" s="201" t="s">
        <v>193</v>
      </c>
      <c r="D18" s="174" t="s">
        <v>3</v>
      </c>
      <c r="E18" s="123">
        <v>858.68000000000006</v>
      </c>
      <c r="F18" s="87"/>
      <c r="G18" s="181">
        <f t="shared" ref="G18:G20" si="0">+ROUND((E18*F18),2)</f>
        <v>0</v>
      </c>
      <c r="H18" s="205"/>
    </row>
    <row r="19" spans="2:8" ht="25.5">
      <c r="B19" s="172" t="s">
        <v>305</v>
      </c>
      <c r="C19" s="201" t="s">
        <v>194</v>
      </c>
      <c r="D19" s="174" t="s">
        <v>3</v>
      </c>
      <c r="E19" s="123">
        <v>858.68000000000006</v>
      </c>
      <c r="F19" s="87"/>
      <c r="G19" s="181">
        <f t="shared" si="0"/>
        <v>0</v>
      </c>
      <c r="H19" s="205"/>
    </row>
    <row r="20" spans="2:8" ht="51">
      <c r="B20" s="172" t="s">
        <v>393</v>
      </c>
      <c r="C20" s="201" t="s">
        <v>195</v>
      </c>
      <c r="D20" s="174" t="s">
        <v>1</v>
      </c>
      <c r="E20" s="123">
        <v>323.75000000000006</v>
      </c>
      <c r="F20" s="87"/>
      <c r="G20" s="181">
        <f t="shared" si="0"/>
        <v>0</v>
      </c>
      <c r="H20" s="205"/>
    </row>
    <row r="21" spans="2:8">
      <c r="B21" s="203" t="s">
        <v>12</v>
      </c>
      <c r="C21" s="177" t="s">
        <v>66</v>
      </c>
      <c r="D21" s="174"/>
      <c r="E21" s="123"/>
      <c r="F21" s="181"/>
      <c r="G21" s="204">
        <f>SUM(G11:G20)</f>
        <v>0</v>
      </c>
    </row>
    <row r="24" spans="2:8">
      <c r="C24" s="65"/>
      <c r="E24" s="104"/>
      <c r="F24" s="146"/>
      <c r="G24" s="146"/>
    </row>
    <row r="25" spans="2:8">
      <c r="C25" s="65"/>
      <c r="E25" s="104"/>
      <c r="F25" s="146"/>
      <c r="G25" s="146"/>
    </row>
    <row r="26" spans="2:8">
      <c r="C26" s="65"/>
      <c r="E26" s="104"/>
      <c r="F26" s="146"/>
      <c r="G26" s="146"/>
    </row>
    <row r="27" spans="2:8">
      <c r="C27" s="65"/>
      <c r="E27" s="104"/>
      <c r="F27" s="146"/>
      <c r="G27" s="146"/>
    </row>
    <row r="28" spans="2:8">
      <c r="B28" s="144"/>
      <c r="C28" s="65"/>
      <c r="D28" s="104"/>
      <c r="E28" s="233"/>
      <c r="F28" s="146"/>
      <c r="G28" s="146"/>
    </row>
    <row r="29" spans="2:8">
      <c r="C29" s="65"/>
      <c r="E29" s="104"/>
      <c r="F29" s="146"/>
      <c r="G29" s="146"/>
    </row>
    <row r="30" spans="2:8">
      <c r="B30" s="144"/>
      <c r="C30" s="67"/>
      <c r="E30" s="104"/>
      <c r="F30" s="146"/>
      <c r="G30" s="146"/>
    </row>
    <row r="31" spans="2:8">
      <c r="B31" s="144"/>
      <c r="C31" s="66"/>
      <c r="D31" s="104"/>
      <c r="E31" s="104"/>
      <c r="F31" s="146"/>
      <c r="G31" s="146"/>
    </row>
    <row r="32" spans="2:8">
      <c r="B32" s="144"/>
      <c r="C32" s="146"/>
      <c r="E32" s="104"/>
      <c r="F32" s="146"/>
      <c r="G32" s="146"/>
    </row>
    <row r="33" spans="2:7">
      <c r="B33" s="144"/>
      <c r="D33" s="104"/>
      <c r="E33" s="104"/>
      <c r="F33" s="146"/>
      <c r="G33" s="146"/>
    </row>
    <row r="34" spans="2:7">
      <c r="C34" s="65"/>
      <c r="E34" s="104"/>
      <c r="F34" s="146"/>
      <c r="G34" s="146"/>
    </row>
    <row r="35" spans="2:7">
      <c r="B35" s="166"/>
      <c r="C35" s="146"/>
      <c r="E35" s="104"/>
      <c r="F35" s="146"/>
      <c r="G35" s="146"/>
    </row>
    <row r="36" spans="2:7">
      <c r="B36" s="166"/>
      <c r="C36" s="65"/>
      <c r="E36" s="104"/>
      <c r="F36" s="146"/>
      <c r="G36" s="146"/>
    </row>
    <row r="37" spans="2:7">
      <c r="B37" s="166"/>
      <c r="C37" s="65"/>
      <c r="E37" s="104"/>
      <c r="F37" s="146"/>
      <c r="G37" s="146"/>
    </row>
    <row r="38" spans="2:7">
      <c r="B38" s="166"/>
      <c r="C38" s="146"/>
      <c r="D38" s="104"/>
      <c r="E38" s="104"/>
      <c r="F38" s="146"/>
      <c r="G38" s="146"/>
    </row>
    <row r="39" spans="2:7">
      <c r="B39" s="166"/>
      <c r="C39" s="65"/>
      <c r="E39" s="104"/>
      <c r="F39" s="146"/>
      <c r="G39" s="146"/>
    </row>
    <row r="40" spans="2:7">
      <c r="B40" s="166"/>
    </row>
    <row r="41" spans="2:7">
      <c r="B41" s="166"/>
      <c r="D41" s="144"/>
    </row>
    <row r="42" spans="2:7">
      <c r="B42" s="166"/>
      <c r="C42" s="65"/>
      <c r="E42" s="104"/>
      <c r="F42" s="146"/>
      <c r="G42" s="146"/>
    </row>
    <row r="43" spans="2:7">
      <c r="B43" s="166"/>
      <c r="D43" s="144"/>
    </row>
    <row r="44" spans="2:7">
      <c r="B44" s="166"/>
      <c r="D44" s="144"/>
    </row>
    <row r="45" spans="2:7">
      <c r="B45" s="166"/>
      <c r="D45" s="144"/>
    </row>
    <row r="46" spans="2:7">
      <c r="B46" s="166"/>
      <c r="D46" s="144"/>
    </row>
    <row r="47" spans="2:7">
      <c r="D47" s="104"/>
      <c r="E47" s="104"/>
      <c r="F47" s="146"/>
      <c r="G47" s="146"/>
    </row>
    <row r="48" spans="2:7">
      <c r="C48" s="167"/>
      <c r="D48" s="168"/>
      <c r="E48" s="168"/>
      <c r="F48" s="167"/>
      <c r="G48" s="167"/>
    </row>
    <row r="49" spans="3:7">
      <c r="C49" s="167"/>
      <c r="D49" s="168"/>
      <c r="E49" s="168"/>
      <c r="F49" s="167"/>
      <c r="G49" s="167"/>
    </row>
    <row r="50" spans="3:7">
      <c r="C50" s="167"/>
      <c r="D50" s="168"/>
      <c r="E50" s="168"/>
      <c r="F50" s="167"/>
      <c r="G50" s="167"/>
    </row>
    <row r="51" spans="3:7">
      <c r="C51" s="167"/>
      <c r="D51" s="168"/>
      <c r="E51" s="168"/>
      <c r="F51" s="167"/>
      <c r="G51" s="167"/>
    </row>
    <row r="52" spans="3:7">
      <c r="C52" s="167"/>
      <c r="D52" s="168"/>
      <c r="E52" s="168"/>
      <c r="F52" s="167"/>
      <c r="G52" s="167"/>
    </row>
    <row r="53" spans="3:7">
      <c r="C53" s="167"/>
      <c r="D53" s="168"/>
      <c r="E53" s="168"/>
      <c r="F53" s="167"/>
      <c r="G53" s="167"/>
    </row>
    <row r="54" spans="3:7">
      <c r="C54" s="167"/>
      <c r="D54" s="168"/>
      <c r="E54" s="168"/>
      <c r="F54" s="167"/>
      <c r="G54" s="167"/>
    </row>
    <row r="55" spans="3:7">
      <c r="C55" s="167"/>
      <c r="D55" s="168"/>
      <c r="E55" s="168"/>
      <c r="F55" s="167"/>
      <c r="G55" s="167"/>
    </row>
    <row r="56" spans="3:7">
      <c r="C56" s="167"/>
      <c r="D56" s="168"/>
      <c r="E56" s="168"/>
      <c r="F56" s="167"/>
      <c r="G56" s="167"/>
    </row>
    <row r="57" spans="3:7">
      <c r="C57" s="167"/>
      <c r="D57" s="168"/>
      <c r="E57" s="168"/>
      <c r="F57" s="167"/>
      <c r="G57" s="167"/>
    </row>
    <row r="58" spans="3:7">
      <c r="C58" s="167"/>
      <c r="D58" s="168"/>
      <c r="E58" s="168"/>
      <c r="F58" s="167"/>
      <c r="G58" s="167"/>
    </row>
    <row r="59" spans="3:7">
      <c r="C59" s="167"/>
      <c r="D59" s="168"/>
      <c r="E59" s="168"/>
      <c r="F59" s="167"/>
      <c r="G59" s="167"/>
    </row>
  </sheetData>
  <sheetProtection algorithmName="SHA-512" hashValue="eH4uiV2iktZo+fDFrlj5PQhADRwgHbp1d6VgBLeG8h6uu7iRUPppawdyzzusa2zvY67TWwzZ8PGeR9hD/cM5NA==" saltValue="2ZB7NLnLYMpVQglmeJ/ODg==" spinCount="100000" sheet="1" objects="1" scenarios="1"/>
  <mergeCells count="1">
    <mergeCell ref="C9:G9"/>
  </mergeCells>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4:G557"/>
  <sheetViews>
    <sheetView view="pageBreakPreview" zoomScaleNormal="100" zoomScaleSheetLayoutView="100" workbookViewId="0">
      <selection activeCell="J8" sqref="J8"/>
    </sheetView>
  </sheetViews>
  <sheetFormatPr defaultRowHeight="12.75"/>
  <cols>
    <col min="1" max="1" width="10.6640625" style="474" customWidth="1"/>
    <col min="2" max="2" width="5.6640625" style="474" bestFit="1" customWidth="1"/>
    <col min="3" max="3" width="50.83203125" style="474" customWidth="1"/>
    <col min="4" max="4" width="7.6640625" style="474" bestFit="1" customWidth="1"/>
    <col min="5" max="5" width="8.33203125" style="474" customWidth="1"/>
    <col min="6" max="6" width="12" style="532" customWidth="1"/>
    <col min="7" max="7" width="16.1640625" style="474" customWidth="1"/>
    <col min="8" max="16384" width="9.33203125" style="474"/>
  </cols>
  <sheetData>
    <row r="4" spans="3:7" ht="18">
      <c r="C4" s="558" t="s">
        <v>9</v>
      </c>
    </row>
    <row r="5" spans="3:7" ht="9.9499999999999993" customHeight="1"/>
    <row r="6" spans="3:7" ht="9.9499999999999993" customHeight="1"/>
    <row r="7" spans="3:7" ht="15">
      <c r="C7" s="559" t="s">
        <v>936</v>
      </c>
      <c r="G7" s="606"/>
    </row>
    <row r="8" spans="3:7">
      <c r="G8" s="606"/>
    </row>
    <row r="9" spans="3:7" ht="20.100000000000001" customHeight="1">
      <c r="C9" s="560" t="s">
        <v>30</v>
      </c>
      <c r="G9" s="607">
        <f>G64</f>
        <v>0</v>
      </c>
    </row>
    <row r="10" spans="3:7" ht="20.100000000000001" customHeight="1">
      <c r="C10" s="560" t="s">
        <v>8</v>
      </c>
      <c r="G10" s="607">
        <f>G142</f>
        <v>0</v>
      </c>
    </row>
    <row r="11" spans="3:7" ht="20.100000000000001" customHeight="1">
      <c r="C11" s="560" t="s">
        <v>142</v>
      </c>
      <c r="G11" s="607">
        <f>G214</f>
        <v>0</v>
      </c>
    </row>
    <row r="12" spans="3:7" ht="20.100000000000001" customHeight="1">
      <c r="C12" s="560" t="s">
        <v>839</v>
      </c>
      <c r="G12" s="607">
        <f>G299</f>
        <v>0</v>
      </c>
    </row>
    <row r="13" spans="3:7" ht="20.100000000000001" customHeight="1">
      <c r="C13" s="560" t="s">
        <v>152</v>
      </c>
      <c r="G13" s="607">
        <f>G331</f>
        <v>0</v>
      </c>
    </row>
    <row r="14" spans="3:7" ht="20.100000000000001" customHeight="1">
      <c r="C14" s="560" t="s">
        <v>754</v>
      </c>
      <c r="G14" s="607">
        <f>G405</f>
        <v>0</v>
      </c>
    </row>
    <row r="15" spans="3:7" ht="20.100000000000001" customHeight="1">
      <c r="C15" s="559" t="s">
        <v>0</v>
      </c>
      <c r="D15" s="559"/>
      <c r="E15" s="559"/>
      <c r="F15" s="599"/>
      <c r="G15" s="607">
        <f>SUM(G9:G14)</f>
        <v>0</v>
      </c>
    </row>
    <row r="16" spans="3:7" ht="20.100000000000001" customHeight="1">
      <c r="C16" s="559" t="s">
        <v>935</v>
      </c>
      <c r="D16" s="559">
        <v>0.05</v>
      </c>
      <c r="E16" s="559"/>
      <c r="F16" s="599"/>
      <c r="G16" s="607">
        <f>SUM(G15*D16)</f>
        <v>0</v>
      </c>
    </row>
    <row r="17" spans="2:7" ht="15">
      <c r="C17" s="559"/>
      <c r="D17" s="559"/>
      <c r="E17" s="559"/>
      <c r="F17" s="599"/>
      <c r="G17" s="607"/>
    </row>
    <row r="18" spans="2:7" ht="15">
      <c r="C18" s="559" t="s">
        <v>934</v>
      </c>
      <c r="D18" s="559"/>
      <c r="E18" s="559"/>
      <c r="F18" s="599" t="s">
        <v>933</v>
      </c>
      <c r="G18" s="607">
        <f>G15+G16</f>
        <v>0</v>
      </c>
    </row>
    <row r="19" spans="2:7" ht="15">
      <c r="C19" s="559"/>
      <c r="D19" s="559"/>
      <c r="E19" s="559"/>
      <c r="F19" s="599"/>
      <c r="G19" s="607"/>
    </row>
    <row r="20" spans="2:7" ht="15">
      <c r="C20" s="559"/>
      <c r="D20" s="559"/>
      <c r="E20" s="559"/>
      <c r="F20" s="599"/>
      <c r="G20" s="561"/>
    </row>
    <row r="21" spans="2:7" ht="15">
      <c r="C21" s="559"/>
      <c r="D21" s="559"/>
      <c r="E21" s="559"/>
      <c r="F21" s="599"/>
      <c r="G21" s="559"/>
    </row>
    <row r="22" spans="2:7" ht="15">
      <c r="C22" s="559"/>
      <c r="D22" s="559"/>
      <c r="E22" s="559"/>
      <c r="F22" s="599"/>
      <c r="G22" s="559"/>
    </row>
    <row r="23" spans="2:7" ht="15">
      <c r="C23" s="559" t="s">
        <v>30</v>
      </c>
    </row>
    <row r="25" spans="2:7">
      <c r="B25" s="519" t="s">
        <v>753</v>
      </c>
      <c r="C25" s="519" t="s">
        <v>752</v>
      </c>
      <c r="D25" s="519" t="s">
        <v>17</v>
      </c>
      <c r="E25" s="519" t="s">
        <v>18</v>
      </c>
      <c r="F25" s="539" t="s">
        <v>751</v>
      </c>
      <c r="G25" s="519" t="s">
        <v>750</v>
      </c>
    </row>
    <row r="27" spans="2:7">
      <c r="B27" s="562">
        <v>1</v>
      </c>
      <c r="C27" s="468" t="s">
        <v>932</v>
      </c>
    </row>
    <row r="28" spans="2:7">
      <c r="B28" s="519"/>
      <c r="C28" s="474" t="s">
        <v>926</v>
      </c>
      <c r="D28" s="563" t="s">
        <v>737</v>
      </c>
      <c r="E28" s="474">
        <v>1</v>
      </c>
      <c r="F28" s="608"/>
      <c r="G28" s="564">
        <f>E28*F28</f>
        <v>0</v>
      </c>
    </row>
    <row r="29" spans="2:7">
      <c r="B29" s="519"/>
      <c r="D29" s="565"/>
    </row>
    <row r="30" spans="2:7">
      <c r="B30" s="519">
        <v>2</v>
      </c>
      <c r="C30" s="474" t="s">
        <v>931</v>
      </c>
      <c r="D30" s="565"/>
    </row>
    <row r="31" spans="2:7">
      <c r="B31" s="519"/>
      <c r="C31" s="474" t="s">
        <v>926</v>
      </c>
      <c r="D31" s="563" t="s">
        <v>737</v>
      </c>
      <c r="E31" s="474">
        <v>1</v>
      </c>
      <c r="F31" s="608"/>
      <c r="G31" s="564">
        <f>E31*F31</f>
        <v>0</v>
      </c>
    </row>
    <row r="32" spans="2:7">
      <c r="B32" s="519"/>
      <c r="D32" s="565"/>
    </row>
    <row r="33" spans="2:7">
      <c r="B33" s="519">
        <v>3</v>
      </c>
      <c r="C33" s="474" t="s">
        <v>930</v>
      </c>
      <c r="D33" s="565"/>
    </row>
    <row r="34" spans="2:7">
      <c r="B34" s="519"/>
      <c r="C34" s="474" t="s">
        <v>926</v>
      </c>
      <c r="D34" s="563" t="s">
        <v>737</v>
      </c>
      <c r="E34" s="474">
        <v>1</v>
      </c>
      <c r="F34" s="608"/>
      <c r="G34" s="564">
        <f>E34*F34</f>
        <v>0</v>
      </c>
    </row>
    <row r="35" spans="2:7">
      <c r="B35" s="519"/>
      <c r="D35" s="565"/>
    </row>
    <row r="36" spans="2:7" ht="25.5">
      <c r="B36" s="562">
        <v>4</v>
      </c>
      <c r="C36" s="468" t="s">
        <v>929</v>
      </c>
      <c r="D36" s="565"/>
    </row>
    <row r="37" spans="2:7">
      <c r="B37" s="519"/>
      <c r="C37" s="474" t="s">
        <v>926</v>
      </c>
      <c r="D37" s="563" t="s">
        <v>737</v>
      </c>
      <c r="E37" s="474">
        <v>1</v>
      </c>
      <c r="F37" s="608"/>
      <c r="G37" s="564">
        <f>E37*F37</f>
        <v>0</v>
      </c>
    </row>
    <row r="38" spans="2:7">
      <c r="B38" s="519"/>
      <c r="D38" s="565"/>
    </row>
    <row r="39" spans="2:7" ht="38.25">
      <c r="B39" s="562">
        <v>5</v>
      </c>
      <c r="C39" s="468" t="s">
        <v>928</v>
      </c>
      <c r="D39" s="565"/>
    </row>
    <row r="40" spans="2:7">
      <c r="B40" s="519"/>
      <c r="C40" s="468" t="s">
        <v>927</v>
      </c>
      <c r="D40" s="565"/>
    </row>
    <row r="41" spans="2:7">
      <c r="B41" s="519"/>
      <c r="C41" s="474" t="s">
        <v>926</v>
      </c>
      <c r="D41" s="563" t="s">
        <v>737</v>
      </c>
      <c r="E41" s="474">
        <v>1</v>
      </c>
      <c r="F41" s="608"/>
      <c r="G41" s="564">
        <f>E41*F41</f>
        <v>0</v>
      </c>
    </row>
    <row r="42" spans="2:7">
      <c r="B42" s="519"/>
      <c r="D42" s="563"/>
    </row>
    <row r="43" spans="2:7" ht="38.25">
      <c r="B43" s="562">
        <v>6</v>
      </c>
      <c r="C43" s="468" t="s">
        <v>925</v>
      </c>
      <c r="D43" s="563"/>
    </row>
    <row r="44" spans="2:7">
      <c r="B44" s="562"/>
      <c r="C44" s="468"/>
      <c r="D44" s="563" t="s">
        <v>737</v>
      </c>
      <c r="E44" s="474">
        <v>1</v>
      </c>
      <c r="F44" s="608"/>
      <c r="G44" s="564">
        <f>E44*F44</f>
        <v>0</v>
      </c>
    </row>
    <row r="45" spans="2:7">
      <c r="B45" s="562"/>
      <c r="C45" s="468"/>
      <c r="D45" s="563"/>
      <c r="G45" s="564"/>
    </row>
    <row r="46" spans="2:7" ht="38.25">
      <c r="B46" s="562">
        <v>7</v>
      </c>
      <c r="C46" s="468" t="s">
        <v>924</v>
      </c>
      <c r="D46" s="563"/>
    </row>
    <row r="47" spans="2:7">
      <c r="B47" s="562"/>
      <c r="C47" s="468"/>
      <c r="D47" s="563"/>
    </row>
    <row r="48" spans="2:7">
      <c r="B48" s="562"/>
      <c r="D48" s="563" t="s">
        <v>737</v>
      </c>
      <c r="E48" s="474">
        <v>1</v>
      </c>
      <c r="F48" s="608"/>
      <c r="G48" s="564">
        <f>E48*F48</f>
        <v>0</v>
      </c>
    </row>
    <row r="49" spans="2:7">
      <c r="B49" s="562"/>
      <c r="D49" s="563"/>
    </row>
    <row r="50" spans="2:7" ht="25.5">
      <c r="B50" s="562">
        <v>8</v>
      </c>
      <c r="C50" s="468" t="s">
        <v>923</v>
      </c>
      <c r="D50" s="563"/>
    </row>
    <row r="51" spans="2:7">
      <c r="B51" s="562"/>
      <c r="D51" s="563" t="s">
        <v>737</v>
      </c>
      <c r="E51" s="474">
        <v>1</v>
      </c>
      <c r="F51" s="608"/>
      <c r="G51" s="564">
        <f>E51*F51</f>
        <v>0</v>
      </c>
    </row>
    <row r="52" spans="2:7">
      <c r="B52" s="562"/>
      <c r="D52" s="563"/>
    </row>
    <row r="53" spans="2:7" ht="78.75" customHeight="1">
      <c r="B53" s="562">
        <v>9</v>
      </c>
      <c r="C53" s="468" t="s">
        <v>922</v>
      </c>
      <c r="D53" s="563"/>
    </row>
    <row r="54" spans="2:7">
      <c r="B54" s="562"/>
      <c r="D54" s="563" t="s">
        <v>737</v>
      </c>
      <c r="E54" s="474">
        <v>1</v>
      </c>
      <c r="F54" s="608"/>
      <c r="G54" s="564">
        <f>E54*F54</f>
        <v>0</v>
      </c>
    </row>
    <row r="55" spans="2:7">
      <c r="B55" s="519"/>
      <c r="D55" s="563"/>
      <c r="G55" s="564"/>
    </row>
    <row r="56" spans="2:7" ht="51">
      <c r="B56" s="566" t="s">
        <v>921</v>
      </c>
      <c r="C56" s="567" t="s">
        <v>920</v>
      </c>
      <c r="D56" s="568"/>
      <c r="E56" s="568"/>
      <c r="F56" s="601"/>
      <c r="G56" s="568"/>
    </row>
    <row r="57" spans="2:7">
      <c r="B57" s="568"/>
      <c r="C57" s="569"/>
      <c r="D57" s="563" t="s">
        <v>737</v>
      </c>
      <c r="E57" s="474">
        <v>1</v>
      </c>
      <c r="F57" s="608"/>
      <c r="G57" s="570">
        <f>E57*F57</f>
        <v>0</v>
      </c>
    </row>
    <row r="58" spans="2:7">
      <c r="B58" s="568"/>
      <c r="C58" s="569"/>
      <c r="D58" s="563"/>
      <c r="F58" s="600"/>
      <c r="G58" s="570"/>
    </row>
    <row r="59" spans="2:7" ht="102">
      <c r="B59" s="566" t="s">
        <v>919</v>
      </c>
      <c r="C59" s="567" t="s">
        <v>918</v>
      </c>
      <c r="D59" s="568"/>
      <c r="E59" s="568"/>
      <c r="F59" s="601"/>
      <c r="G59" s="568"/>
    </row>
    <row r="60" spans="2:7">
      <c r="B60" s="566"/>
      <c r="C60" s="571" t="s">
        <v>917</v>
      </c>
      <c r="D60" s="568"/>
      <c r="E60" s="568"/>
      <c r="F60" s="601"/>
      <c r="G60" s="568"/>
    </row>
    <row r="61" spans="2:7">
      <c r="B61" s="568"/>
      <c r="C61" s="569"/>
      <c r="D61" s="563" t="s">
        <v>737</v>
      </c>
      <c r="E61" s="474">
        <v>1</v>
      </c>
      <c r="F61" s="609"/>
      <c r="G61" s="570">
        <f>E61*F61</f>
        <v>0</v>
      </c>
    </row>
    <row r="62" spans="2:7">
      <c r="B62" s="519"/>
      <c r="D62" s="563"/>
      <c r="G62" s="564"/>
    </row>
    <row r="63" spans="2:7">
      <c r="B63" s="519"/>
    </row>
    <row r="64" spans="2:7" ht="15">
      <c r="B64" s="573"/>
      <c r="C64" s="559" t="s">
        <v>916</v>
      </c>
      <c r="D64" s="559"/>
      <c r="E64" s="559"/>
      <c r="F64" s="599"/>
      <c r="G64" s="574">
        <f>SUM(G27:G62)</f>
        <v>0</v>
      </c>
    </row>
    <row r="65" spans="2:3">
      <c r="B65" s="519"/>
    </row>
    <row r="66" spans="2:3">
      <c r="B66" s="519"/>
    </row>
    <row r="67" spans="2:3">
      <c r="B67" s="519"/>
    </row>
    <row r="68" spans="2:3" ht="15">
      <c r="B68" s="573"/>
      <c r="C68" s="559" t="s">
        <v>8</v>
      </c>
    </row>
    <row r="69" spans="2:3">
      <c r="B69" s="519"/>
    </row>
    <row r="70" spans="2:3" ht="54" customHeight="1">
      <c r="B70" s="519"/>
      <c r="C70" s="468" t="s">
        <v>915</v>
      </c>
    </row>
    <row r="71" spans="2:3">
      <c r="B71" s="519"/>
    </row>
    <row r="72" spans="2:3">
      <c r="B72" s="519"/>
      <c r="C72" s="474" t="s">
        <v>793</v>
      </c>
    </row>
    <row r="73" spans="2:3" ht="51">
      <c r="B73" s="519"/>
      <c r="C73" s="575" t="s">
        <v>838</v>
      </c>
    </row>
    <row r="74" spans="2:3">
      <c r="B74" s="519"/>
      <c r="C74" s="468"/>
    </row>
    <row r="75" spans="2:3">
      <c r="B75" s="519"/>
      <c r="C75" s="474" t="s">
        <v>791</v>
      </c>
    </row>
    <row r="76" spans="2:3" ht="12.75" customHeight="1">
      <c r="B76" s="519"/>
      <c r="C76" s="474" t="s">
        <v>914</v>
      </c>
    </row>
    <row r="77" spans="2:3" ht="25.5">
      <c r="B77" s="562"/>
      <c r="C77" s="575" t="s">
        <v>913</v>
      </c>
    </row>
    <row r="78" spans="2:3" ht="25.5">
      <c r="B78" s="519"/>
      <c r="C78" s="468" t="s">
        <v>912</v>
      </c>
    </row>
    <row r="79" spans="2:3">
      <c r="B79" s="519"/>
      <c r="C79" s="576" t="s">
        <v>911</v>
      </c>
    </row>
    <row r="80" spans="2:3">
      <c r="B80" s="519"/>
    </row>
    <row r="81" spans="2:7">
      <c r="B81" s="519" t="s">
        <v>753</v>
      </c>
      <c r="C81" s="519" t="s">
        <v>752</v>
      </c>
      <c r="D81" s="519" t="s">
        <v>17</v>
      </c>
      <c r="E81" s="519" t="s">
        <v>18</v>
      </c>
      <c r="F81" s="539" t="s">
        <v>751</v>
      </c>
      <c r="G81" s="519" t="s">
        <v>750</v>
      </c>
    </row>
    <row r="82" spans="2:7">
      <c r="B82" s="519"/>
    </row>
    <row r="83" spans="2:7" ht="89.25">
      <c r="B83" s="562">
        <v>1</v>
      </c>
      <c r="C83" s="468" t="s">
        <v>910</v>
      </c>
    </row>
    <row r="84" spans="2:7">
      <c r="C84" s="474" t="s">
        <v>909</v>
      </c>
    </row>
    <row r="85" spans="2:7">
      <c r="B85" s="519"/>
      <c r="D85" s="474" t="s">
        <v>4</v>
      </c>
      <c r="E85" s="474">
        <v>350</v>
      </c>
      <c r="F85" s="608"/>
      <c r="G85" s="564">
        <f>E85*F85</f>
        <v>0</v>
      </c>
    </row>
    <row r="86" spans="2:7">
      <c r="B86" s="519"/>
    </row>
    <row r="87" spans="2:7" ht="26.25" customHeight="1">
      <c r="B87" s="562">
        <v>2</v>
      </c>
      <c r="C87" s="468" t="s">
        <v>908</v>
      </c>
    </row>
    <row r="88" spans="2:7">
      <c r="B88" s="519"/>
      <c r="D88" s="474" t="s">
        <v>737</v>
      </c>
      <c r="E88" s="474">
        <v>1</v>
      </c>
      <c r="F88" s="608"/>
      <c r="G88" s="564">
        <f>E88*F88</f>
        <v>0</v>
      </c>
    </row>
    <row r="90" spans="2:7" ht="51">
      <c r="B90" s="562">
        <v>3</v>
      </c>
      <c r="C90" s="575" t="s">
        <v>907</v>
      </c>
    </row>
    <row r="91" spans="2:7">
      <c r="B91" s="519"/>
      <c r="D91" s="474" t="s">
        <v>4</v>
      </c>
      <c r="E91" s="474">
        <v>20</v>
      </c>
      <c r="F91" s="608"/>
      <c r="G91" s="564">
        <f>E91*F91</f>
        <v>0</v>
      </c>
    </row>
    <row r="92" spans="2:7">
      <c r="B92" s="519"/>
      <c r="F92" s="600"/>
      <c r="G92" s="564"/>
    </row>
    <row r="93" spans="2:7" ht="63.75">
      <c r="B93" s="562">
        <v>4</v>
      </c>
      <c r="C93" s="575" t="s">
        <v>906</v>
      </c>
    </row>
    <row r="94" spans="2:7">
      <c r="B94" s="519"/>
      <c r="D94" s="474" t="s">
        <v>4</v>
      </c>
      <c r="E94" s="474">
        <v>30</v>
      </c>
      <c r="F94" s="608"/>
      <c r="G94" s="564">
        <f>E94*F94</f>
        <v>0</v>
      </c>
    </row>
    <row r="95" spans="2:7">
      <c r="B95" s="519"/>
      <c r="F95" s="600"/>
      <c r="G95" s="564"/>
    </row>
    <row r="96" spans="2:7" ht="25.5">
      <c r="B96" s="562">
        <v>5</v>
      </c>
      <c r="C96" s="468" t="s">
        <v>905</v>
      </c>
    </row>
    <row r="97" spans="2:7">
      <c r="B97" s="519"/>
      <c r="D97" s="474" t="s">
        <v>3</v>
      </c>
      <c r="E97" s="474">
        <v>90</v>
      </c>
      <c r="F97" s="608"/>
      <c r="G97" s="564">
        <f>E97*F97</f>
        <v>0</v>
      </c>
    </row>
    <row r="98" spans="2:7">
      <c r="B98" s="519"/>
      <c r="F98" s="600"/>
      <c r="G98" s="564"/>
    </row>
    <row r="99" spans="2:7">
      <c r="B99" s="519"/>
      <c r="G99" s="564"/>
    </row>
    <row r="100" spans="2:7" ht="63.75">
      <c r="B100" s="577">
        <v>6</v>
      </c>
      <c r="C100" s="578" t="s">
        <v>904</v>
      </c>
      <c r="G100" s="564"/>
    </row>
    <row r="101" spans="2:7">
      <c r="B101" s="519"/>
      <c r="C101" s="474" t="s">
        <v>903</v>
      </c>
      <c r="G101" s="564"/>
    </row>
    <row r="102" spans="2:7">
      <c r="B102" s="519"/>
      <c r="C102" s="474" t="s">
        <v>902</v>
      </c>
      <c r="G102" s="564"/>
    </row>
    <row r="103" spans="2:7">
      <c r="B103" s="519"/>
      <c r="C103" s="474" t="s">
        <v>901</v>
      </c>
      <c r="G103" s="564"/>
    </row>
    <row r="104" spans="2:7">
      <c r="B104" s="519"/>
      <c r="D104" s="474" t="s">
        <v>737</v>
      </c>
      <c r="E104" s="474">
        <v>1</v>
      </c>
      <c r="F104" s="608"/>
      <c r="G104" s="564">
        <f>E104*F104</f>
        <v>0</v>
      </c>
    </row>
    <row r="105" spans="2:7">
      <c r="B105" s="519"/>
      <c r="G105" s="564"/>
    </row>
    <row r="106" spans="2:7" ht="51">
      <c r="B106" s="562">
        <v>7</v>
      </c>
      <c r="C106" s="575" t="s">
        <v>900</v>
      </c>
      <c r="G106" s="564"/>
    </row>
    <row r="107" spans="2:7">
      <c r="B107" s="562"/>
      <c r="C107" s="579" t="s">
        <v>899</v>
      </c>
      <c r="G107" s="564"/>
    </row>
    <row r="108" spans="2:7" ht="25.5">
      <c r="B108" s="562"/>
      <c r="C108" s="579" t="s">
        <v>898</v>
      </c>
      <c r="G108" s="564"/>
    </row>
    <row r="109" spans="2:7" ht="15" customHeight="1">
      <c r="B109" s="519"/>
      <c r="D109" s="474" t="s">
        <v>4</v>
      </c>
      <c r="E109" s="474">
        <v>28</v>
      </c>
      <c r="F109" s="608"/>
      <c r="G109" s="564">
        <f>E109*F109</f>
        <v>0</v>
      </c>
    </row>
    <row r="110" spans="2:7" ht="15" customHeight="1">
      <c r="B110" s="519"/>
      <c r="F110" s="600"/>
      <c r="G110" s="564"/>
    </row>
    <row r="111" spans="2:7" ht="41.25" customHeight="1">
      <c r="B111" s="562">
        <v>8</v>
      </c>
      <c r="C111" s="580" t="s">
        <v>897</v>
      </c>
      <c r="D111" s="563"/>
      <c r="E111" s="563"/>
      <c r="F111" s="602"/>
      <c r="G111" s="563"/>
    </row>
    <row r="112" spans="2:7" ht="15" customHeight="1">
      <c r="B112" s="562"/>
      <c r="C112" s="580"/>
      <c r="D112" s="563" t="s">
        <v>4</v>
      </c>
      <c r="E112" s="563">
        <v>25</v>
      </c>
      <c r="F112" s="610"/>
      <c r="G112" s="564">
        <f>E112*F112</f>
        <v>0</v>
      </c>
    </row>
    <row r="113" spans="2:7" ht="15" customHeight="1">
      <c r="B113" s="562"/>
      <c r="C113" s="580"/>
      <c r="D113" s="563"/>
      <c r="E113" s="563"/>
      <c r="F113" s="602"/>
      <c r="G113" s="564"/>
    </row>
    <row r="114" spans="2:7" ht="76.5">
      <c r="B114" s="562">
        <v>9</v>
      </c>
      <c r="C114" s="580" t="s">
        <v>896</v>
      </c>
      <c r="D114" s="563"/>
      <c r="E114" s="563"/>
      <c r="F114" s="602"/>
      <c r="G114" s="563"/>
    </row>
    <row r="115" spans="2:7" ht="15" customHeight="1">
      <c r="B115" s="562"/>
      <c r="C115" s="580"/>
      <c r="D115" s="563" t="s">
        <v>4</v>
      </c>
      <c r="E115" s="563">
        <v>210</v>
      </c>
      <c r="F115" s="610"/>
      <c r="G115" s="564">
        <f>E115*F115</f>
        <v>0</v>
      </c>
    </row>
    <row r="116" spans="2:7" ht="15" customHeight="1">
      <c r="B116" s="562"/>
      <c r="C116" s="580"/>
      <c r="D116" s="563"/>
      <c r="E116" s="563"/>
      <c r="F116" s="602"/>
      <c r="G116" s="564"/>
    </row>
    <row r="117" spans="2:7" ht="63.75">
      <c r="B117" s="562">
        <v>10</v>
      </c>
      <c r="C117" s="468" t="s">
        <v>895</v>
      </c>
    </row>
    <row r="118" spans="2:7">
      <c r="B118" s="581"/>
      <c r="D118" s="474" t="s">
        <v>4</v>
      </c>
      <c r="E118" s="474">
        <v>25</v>
      </c>
      <c r="F118" s="608"/>
      <c r="G118" s="564">
        <f>E118*F118</f>
        <v>0</v>
      </c>
    </row>
    <row r="119" spans="2:7">
      <c r="B119" s="581"/>
      <c r="C119" s="563"/>
      <c r="D119" s="563"/>
      <c r="E119" s="563"/>
      <c r="F119" s="602"/>
      <c r="G119" s="563"/>
    </row>
    <row r="120" spans="2:7">
      <c r="B120" s="582">
        <v>11</v>
      </c>
      <c r="C120" s="563" t="s">
        <v>894</v>
      </c>
      <c r="D120" s="563"/>
      <c r="E120" s="563"/>
      <c r="F120" s="602"/>
      <c r="G120" s="564"/>
    </row>
    <row r="121" spans="2:7">
      <c r="B121" s="581"/>
      <c r="C121" s="563" t="s">
        <v>893</v>
      </c>
      <c r="D121" s="563"/>
      <c r="E121" s="563"/>
      <c r="F121" s="602"/>
      <c r="G121" s="564"/>
    </row>
    <row r="122" spans="2:7">
      <c r="B122" s="581"/>
      <c r="C122" s="563" t="s">
        <v>892</v>
      </c>
      <c r="D122" s="563"/>
      <c r="E122" s="563"/>
      <c r="F122" s="602"/>
      <c r="G122" s="564"/>
    </row>
    <row r="123" spans="2:7">
      <c r="B123" s="581"/>
      <c r="C123" s="563" t="s">
        <v>891</v>
      </c>
      <c r="D123" s="563"/>
      <c r="E123" s="563"/>
      <c r="F123" s="602"/>
      <c r="G123" s="564"/>
    </row>
    <row r="124" spans="2:7">
      <c r="B124" s="581"/>
      <c r="C124" s="563"/>
      <c r="D124" s="563" t="s">
        <v>4</v>
      </c>
      <c r="E124" s="563">
        <v>1.5</v>
      </c>
      <c r="F124" s="610"/>
      <c r="G124" s="564">
        <f>E124*F124</f>
        <v>0</v>
      </c>
    </row>
    <row r="125" spans="2:7">
      <c r="B125" s="581"/>
      <c r="C125" s="563"/>
      <c r="D125" s="563"/>
      <c r="E125" s="563"/>
      <c r="F125" s="602"/>
      <c r="G125" s="564"/>
    </row>
    <row r="126" spans="2:7">
      <c r="B126" s="582" t="s">
        <v>890</v>
      </c>
      <c r="C126" s="563" t="s">
        <v>889</v>
      </c>
      <c r="D126" s="563"/>
      <c r="E126" s="563"/>
      <c r="F126" s="602"/>
      <c r="G126" s="564"/>
    </row>
    <row r="127" spans="2:7">
      <c r="B127" s="581"/>
      <c r="C127" s="563" t="s">
        <v>888</v>
      </c>
      <c r="D127" s="563"/>
      <c r="E127" s="563"/>
      <c r="F127" s="602"/>
      <c r="G127" s="564"/>
    </row>
    <row r="128" spans="2:7">
      <c r="B128" s="581"/>
      <c r="C128" s="563" t="s">
        <v>887</v>
      </c>
      <c r="D128" s="563"/>
      <c r="E128" s="563"/>
      <c r="F128" s="602"/>
      <c r="G128" s="564"/>
    </row>
    <row r="129" spans="2:7">
      <c r="B129" s="581"/>
      <c r="C129" s="563" t="s">
        <v>886</v>
      </c>
    </row>
    <row r="130" spans="2:7">
      <c r="B130" s="581"/>
      <c r="C130" s="563"/>
      <c r="D130" s="563" t="s">
        <v>4</v>
      </c>
      <c r="E130" s="563">
        <v>5</v>
      </c>
      <c r="F130" s="610"/>
      <c r="G130" s="564">
        <f>E130*F130</f>
        <v>0</v>
      </c>
    </row>
    <row r="131" spans="2:7">
      <c r="B131" s="581"/>
      <c r="C131" s="563"/>
      <c r="D131" s="563"/>
      <c r="E131" s="563"/>
      <c r="F131" s="603"/>
      <c r="G131" s="564"/>
    </row>
    <row r="132" spans="2:7" ht="51">
      <c r="B132" s="577" t="s">
        <v>885</v>
      </c>
      <c r="C132" s="578" t="s">
        <v>884</v>
      </c>
      <c r="D132" s="563"/>
      <c r="E132" s="563"/>
      <c r="F132" s="602"/>
      <c r="G132" s="564"/>
    </row>
    <row r="133" spans="2:7">
      <c r="B133" s="581"/>
      <c r="C133" s="563"/>
      <c r="D133" s="563" t="s">
        <v>4</v>
      </c>
      <c r="E133" s="563">
        <v>5</v>
      </c>
      <c r="F133" s="610"/>
      <c r="G133" s="564">
        <f>E133*F133</f>
        <v>0</v>
      </c>
    </row>
    <row r="134" spans="2:7">
      <c r="B134" s="577"/>
      <c r="C134" s="578"/>
      <c r="D134" s="563"/>
      <c r="E134" s="563"/>
      <c r="F134" s="602"/>
      <c r="G134" s="564"/>
    </row>
    <row r="135" spans="2:7" ht="51">
      <c r="B135" s="577" t="s">
        <v>883</v>
      </c>
      <c r="C135" s="578" t="s">
        <v>882</v>
      </c>
      <c r="D135" s="563"/>
      <c r="E135" s="563"/>
      <c r="F135" s="602"/>
      <c r="G135" s="564"/>
    </row>
    <row r="136" spans="2:7">
      <c r="B136" s="581"/>
      <c r="C136" s="563"/>
      <c r="D136" s="563" t="s">
        <v>4</v>
      </c>
      <c r="E136" s="563">
        <v>30</v>
      </c>
      <c r="F136" s="610"/>
      <c r="G136" s="564">
        <f>E136*F136</f>
        <v>0</v>
      </c>
    </row>
    <row r="137" spans="2:7">
      <c r="B137" s="581"/>
      <c r="C137" s="563"/>
      <c r="D137" s="563"/>
      <c r="E137" s="563"/>
      <c r="F137" s="603"/>
      <c r="G137" s="564"/>
    </row>
    <row r="138" spans="2:7" ht="38.25">
      <c r="B138" s="577">
        <v>14</v>
      </c>
      <c r="C138" s="578" t="s">
        <v>881</v>
      </c>
      <c r="D138" s="563"/>
      <c r="E138" s="563"/>
      <c r="F138" s="602"/>
      <c r="G138" s="564"/>
    </row>
    <row r="139" spans="2:7">
      <c r="B139" s="577"/>
      <c r="C139" s="578"/>
      <c r="D139" s="563" t="s">
        <v>3</v>
      </c>
      <c r="E139" s="563">
        <v>25</v>
      </c>
      <c r="F139" s="610"/>
      <c r="G139" s="564">
        <f>E139*F139</f>
        <v>0</v>
      </c>
    </row>
    <row r="140" spans="2:7">
      <c r="B140" s="577"/>
      <c r="C140" s="578"/>
      <c r="D140" s="563"/>
      <c r="E140" s="563"/>
      <c r="F140" s="602"/>
      <c r="G140" s="564"/>
    </row>
    <row r="141" spans="2:7">
      <c r="B141" s="581"/>
      <c r="C141" s="563"/>
      <c r="D141" s="563"/>
      <c r="E141" s="563"/>
      <c r="F141" s="603"/>
      <c r="G141" s="564"/>
    </row>
    <row r="142" spans="2:7" ht="15">
      <c r="B142" s="573"/>
      <c r="C142" s="559" t="s">
        <v>880</v>
      </c>
      <c r="D142" s="559"/>
      <c r="E142" s="559"/>
      <c r="F142" s="599"/>
      <c r="G142" s="583">
        <f>SUM(G83:G139)</f>
        <v>0</v>
      </c>
    </row>
    <row r="143" spans="2:7" ht="15">
      <c r="B143" s="573"/>
      <c r="C143" s="559"/>
      <c r="D143" s="559"/>
      <c r="E143" s="559"/>
      <c r="F143" s="599"/>
      <c r="G143" s="584"/>
    </row>
    <row r="144" spans="2:7" ht="15">
      <c r="B144" s="573"/>
      <c r="C144" s="559"/>
      <c r="D144" s="559"/>
      <c r="E144" s="559"/>
      <c r="F144" s="599"/>
      <c r="G144" s="584"/>
    </row>
    <row r="145" spans="2:3" ht="15">
      <c r="B145" s="573"/>
      <c r="C145" s="559" t="s">
        <v>142</v>
      </c>
    </row>
    <row r="146" spans="2:3">
      <c r="B146" s="519"/>
    </row>
    <row r="147" spans="2:3">
      <c r="B147" s="519"/>
      <c r="C147" s="474" t="s">
        <v>793</v>
      </c>
    </row>
    <row r="148" spans="2:3">
      <c r="B148" s="519"/>
    </row>
    <row r="149" spans="2:3" ht="51">
      <c r="B149" s="519"/>
      <c r="C149" s="578" t="s">
        <v>879</v>
      </c>
    </row>
    <row r="150" spans="2:3">
      <c r="B150" s="519"/>
    </row>
    <row r="151" spans="2:3">
      <c r="B151" s="519"/>
      <c r="C151" s="474" t="s">
        <v>791</v>
      </c>
    </row>
    <row r="152" spans="2:3">
      <c r="B152" s="519"/>
      <c r="C152" s="474" t="s">
        <v>878</v>
      </c>
    </row>
    <row r="153" spans="2:3">
      <c r="B153" s="519"/>
      <c r="C153" s="474" t="s">
        <v>877</v>
      </c>
    </row>
    <row r="154" spans="2:3" ht="25.5">
      <c r="B154" s="519"/>
      <c r="C154" s="468" t="s">
        <v>876</v>
      </c>
    </row>
    <row r="155" spans="2:3" ht="25.5">
      <c r="B155" s="519"/>
      <c r="C155" s="578" t="s">
        <v>875</v>
      </c>
    </row>
    <row r="156" spans="2:3" ht="17.25" customHeight="1">
      <c r="B156" s="519"/>
      <c r="C156" s="575" t="s">
        <v>874</v>
      </c>
    </row>
    <row r="157" spans="2:3" ht="25.5">
      <c r="B157" s="519"/>
      <c r="C157" s="578" t="s">
        <v>873</v>
      </c>
    </row>
    <row r="158" spans="2:3" ht="25.5">
      <c r="B158" s="519"/>
      <c r="C158" s="468" t="s">
        <v>872</v>
      </c>
    </row>
    <row r="159" spans="2:3">
      <c r="B159" s="519"/>
      <c r="C159" s="585" t="s">
        <v>871</v>
      </c>
    </row>
    <row r="160" spans="2:3" ht="25.5">
      <c r="B160" s="519"/>
      <c r="C160" s="585" t="s">
        <v>870</v>
      </c>
    </row>
    <row r="161" spans="2:7" ht="14.25" customHeight="1">
      <c r="B161" s="519"/>
      <c r="C161" s="575" t="s">
        <v>869</v>
      </c>
    </row>
    <row r="162" spans="2:7">
      <c r="B162" s="519"/>
      <c r="C162" s="585" t="s">
        <v>868</v>
      </c>
    </row>
    <row r="163" spans="2:7">
      <c r="B163" s="519"/>
      <c r="C163" s="474" t="s">
        <v>867</v>
      </c>
    </row>
    <row r="164" spans="2:7">
      <c r="B164" s="519"/>
      <c r="C164" s="474" t="s">
        <v>786</v>
      </c>
    </row>
    <row r="165" spans="2:7">
      <c r="B165" s="519" t="s">
        <v>753</v>
      </c>
      <c r="D165" s="519" t="s">
        <v>17</v>
      </c>
      <c r="E165" s="519" t="s">
        <v>18</v>
      </c>
      <c r="F165" s="539" t="s">
        <v>751</v>
      </c>
      <c r="G165" s="519" t="s">
        <v>750</v>
      </c>
    </row>
    <row r="166" spans="2:7">
      <c r="B166" s="519"/>
      <c r="C166" s="519" t="s">
        <v>752</v>
      </c>
    </row>
    <row r="167" spans="2:7">
      <c r="B167" s="519"/>
    </row>
    <row r="168" spans="2:7" ht="25.5">
      <c r="B168" s="562">
        <v>1</v>
      </c>
      <c r="C168" s="468" t="s">
        <v>866</v>
      </c>
    </row>
    <row r="169" spans="2:7">
      <c r="B169" s="519"/>
      <c r="C169" s="474" t="s">
        <v>863</v>
      </c>
    </row>
    <row r="170" spans="2:7">
      <c r="B170" s="519"/>
      <c r="C170" s="474" t="s">
        <v>865</v>
      </c>
      <c r="D170" s="474" t="s">
        <v>35</v>
      </c>
      <c r="E170" s="474">
        <v>439.2</v>
      </c>
      <c r="F170" s="608"/>
      <c r="G170" s="564">
        <f>E170*F170</f>
        <v>0</v>
      </c>
    </row>
    <row r="171" spans="2:7">
      <c r="B171" s="519"/>
    </row>
    <row r="172" spans="2:7" ht="25.5">
      <c r="B172" s="562">
        <v>2</v>
      </c>
      <c r="C172" s="468" t="s">
        <v>864</v>
      </c>
    </row>
    <row r="173" spans="2:7">
      <c r="B173" s="519"/>
      <c r="C173" s="474" t="s">
        <v>863</v>
      </c>
    </row>
    <row r="174" spans="2:7">
      <c r="B174" s="519"/>
      <c r="C174" s="474" t="s">
        <v>862</v>
      </c>
      <c r="D174" s="474" t="s">
        <v>35</v>
      </c>
      <c r="E174" s="474">
        <v>167.7</v>
      </c>
      <c r="F174" s="608"/>
      <c r="G174" s="564">
        <f>E174*F174</f>
        <v>0</v>
      </c>
    </row>
    <row r="175" spans="2:7">
      <c r="B175" s="519"/>
    </row>
    <row r="176" spans="2:7" ht="25.5">
      <c r="B176" s="562">
        <v>3</v>
      </c>
      <c r="C176" s="468" t="s">
        <v>861</v>
      </c>
    </row>
    <row r="177" spans="2:7">
      <c r="B177" s="562"/>
      <c r="C177" s="468" t="s">
        <v>860</v>
      </c>
    </row>
    <row r="178" spans="2:7">
      <c r="B178" s="519"/>
      <c r="C178" s="474" t="s">
        <v>859</v>
      </c>
      <c r="D178" s="474" t="s">
        <v>35</v>
      </c>
      <c r="E178" s="474">
        <v>1220.5</v>
      </c>
      <c r="F178" s="608"/>
      <c r="G178" s="564">
        <f>E178*F178</f>
        <v>0</v>
      </c>
    </row>
    <row r="179" spans="2:7">
      <c r="B179" s="519"/>
    </row>
    <row r="180" spans="2:7" ht="25.5">
      <c r="B180" s="586">
        <v>4</v>
      </c>
      <c r="C180" s="578" t="s">
        <v>856</v>
      </c>
      <c r="D180" s="563"/>
      <c r="E180" s="563"/>
      <c r="F180" s="602"/>
      <c r="G180" s="563"/>
    </row>
    <row r="181" spans="2:7">
      <c r="B181" s="587"/>
      <c r="C181" s="563" t="s">
        <v>855</v>
      </c>
      <c r="D181" s="563"/>
      <c r="E181" s="563"/>
      <c r="F181" s="602"/>
      <c r="G181" s="563"/>
    </row>
    <row r="182" spans="2:7">
      <c r="B182" s="587"/>
      <c r="C182" s="563" t="s">
        <v>858</v>
      </c>
      <c r="D182" s="563"/>
      <c r="E182" s="563"/>
      <c r="F182" s="602"/>
      <c r="G182" s="563"/>
    </row>
    <row r="183" spans="2:7">
      <c r="B183" s="587"/>
      <c r="C183" s="563" t="s">
        <v>857</v>
      </c>
      <c r="D183" s="563"/>
      <c r="E183" s="563"/>
      <c r="F183" s="602"/>
      <c r="G183" s="563"/>
    </row>
    <row r="184" spans="2:7">
      <c r="B184" s="587"/>
      <c r="C184" s="563"/>
      <c r="D184" s="563" t="s">
        <v>4</v>
      </c>
      <c r="E184" s="563">
        <v>6</v>
      </c>
      <c r="F184" s="608"/>
      <c r="G184" s="564">
        <f>E184*F184</f>
        <v>0</v>
      </c>
    </row>
    <row r="185" spans="2:7">
      <c r="B185" s="588"/>
      <c r="C185" s="589"/>
      <c r="D185" s="589"/>
      <c r="E185" s="589"/>
      <c r="F185" s="604"/>
      <c r="G185" s="589"/>
    </row>
    <row r="186" spans="2:7">
      <c r="B186" s="588"/>
      <c r="C186" s="589"/>
      <c r="D186" s="589"/>
      <c r="E186" s="589"/>
      <c r="F186" s="604"/>
      <c r="G186" s="589"/>
    </row>
    <row r="187" spans="2:7" ht="25.5">
      <c r="B187" s="586">
        <v>5</v>
      </c>
      <c r="C187" s="578" t="s">
        <v>856</v>
      </c>
      <c r="D187" s="563"/>
      <c r="E187" s="563"/>
      <c r="F187" s="602"/>
      <c r="G187" s="563"/>
    </row>
    <row r="188" spans="2:7">
      <c r="B188" s="587"/>
      <c r="C188" s="563" t="s">
        <v>855</v>
      </c>
      <c r="D188" s="563"/>
      <c r="E188" s="563"/>
      <c r="F188" s="602"/>
      <c r="G188" s="563"/>
    </row>
    <row r="189" spans="2:7">
      <c r="B189" s="587"/>
      <c r="C189" s="563" t="s">
        <v>854</v>
      </c>
      <c r="D189" s="563"/>
      <c r="E189" s="563"/>
      <c r="F189" s="602"/>
      <c r="G189" s="563"/>
    </row>
    <row r="190" spans="2:7">
      <c r="B190" s="587"/>
      <c r="C190" s="563" t="s">
        <v>853</v>
      </c>
      <c r="D190" s="563"/>
      <c r="E190" s="563"/>
      <c r="F190" s="602"/>
      <c r="G190" s="563"/>
    </row>
    <row r="191" spans="2:7">
      <c r="B191" s="587"/>
      <c r="C191" s="563"/>
      <c r="D191" s="563" t="s">
        <v>4</v>
      </c>
      <c r="E191" s="563">
        <v>1</v>
      </c>
      <c r="F191" s="608"/>
      <c r="G191" s="564">
        <f>E191*F191</f>
        <v>0</v>
      </c>
    </row>
    <row r="192" spans="2:7">
      <c r="B192" s="588"/>
      <c r="C192" s="589"/>
      <c r="D192" s="589"/>
      <c r="E192" s="589"/>
      <c r="F192" s="604"/>
      <c r="G192" s="589"/>
    </row>
    <row r="193" spans="2:7" ht="27.75" customHeight="1">
      <c r="B193" s="586">
        <v>6</v>
      </c>
      <c r="C193" s="578" t="s">
        <v>852</v>
      </c>
      <c r="D193" s="563"/>
      <c r="E193" s="563"/>
      <c r="F193" s="602"/>
      <c r="G193" s="563"/>
    </row>
    <row r="194" spans="2:7">
      <c r="B194" s="587"/>
      <c r="C194" s="563" t="s">
        <v>851</v>
      </c>
      <c r="D194" s="563"/>
      <c r="E194" s="563"/>
      <c r="F194" s="602"/>
      <c r="G194" s="563"/>
    </row>
    <row r="195" spans="2:7">
      <c r="B195" s="587"/>
      <c r="C195" s="590" t="s">
        <v>850</v>
      </c>
      <c r="D195" s="563"/>
      <c r="E195" s="563"/>
      <c r="F195" s="602"/>
      <c r="G195" s="563"/>
    </row>
    <row r="196" spans="2:7">
      <c r="B196" s="587"/>
      <c r="C196" s="590" t="s">
        <v>849</v>
      </c>
      <c r="D196" s="563"/>
      <c r="E196" s="563"/>
      <c r="F196" s="602"/>
      <c r="G196" s="563"/>
    </row>
    <row r="197" spans="2:7">
      <c r="B197" s="587"/>
      <c r="C197" s="563"/>
      <c r="D197" s="563" t="s">
        <v>4</v>
      </c>
      <c r="E197" s="563">
        <v>1.5</v>
      </c>
      <c r="F197" s="610"/>
      <c r="G197" s="564">
        <f>E197*F197</f>
        <v>0</v>
      </c>
    </row>
    <row r="198" spans="2:7">
      <c r="B198" s="587"/>
      <c r="C198" s="563"/>
      <c r="D198" s="563"/>
      <c r="E198" s="563"/>
      <c r="F198" s="603"/>
      <c r="G198" s="564"/>
    </row>
    <row r="199" spans="2:7" ht="38.25">
      <c r="B199" s="562">
        <v>7</v>
      </c>
      <c r="C199" s="468" t="s">
        <v>848</v>
      </c>
    </row>
    <row r="200" spans="2:7">
      <c r="B200" s="519"/>
      <c r="C200" s="576" t="s">
        <v>847</v>
      </c>
    </row>
    <row r="201" spans="2:7">
      <c r="B201" s="519"/>
      <c r="C201" s="576" t="s">
        <v>846</v>
      </c>
    </row>
    <row r="202" spans="2:7">
      <c r="B202" s="519"/>
      <c r="C202" s="474" t="s">
        <v>845</v>
      </c>
    </row>
    <row r="203" spans="2:7">
      <c r="B203" s="519"/>
      <c r="D203" s="474" t="s">
        <v>4</v>
      </c>
      <c r="E203" s="474">
        <v>15</v>
      </c>
      <c r="F203" s="608"/>
      <c r="G203" s="564">
        <f>E203*F203</f>
        <v>0</v>
      </c>
    </row>
    <row r="204" spans="2:7">
      <c r="B204" s="519"/>
      <c r="F204" s="600"/>
      <c r="G204" s="564"/>
    </row>
    <row r="205" spans="2:7" ht="51">
      <c r="B205" s="562">
        <v>8</v>
      </c>
      <c r="C205" s="468" t="s">
        <v>844</v>
      </c>
    </row>
    <row r="206" spans="2:7">
      <c r="B206" s="519"/>
      <c r="C206" s="576" t="s">
        <v>843</v>
      </c>
    </row>
    <row r="207" spans="2:7">
      <c r="B207" s="519"/>
      <c r="C207" s="474" t="s">
        <v>842</v>
      </c>
    </row>
    <row r="208" spans="2:7">
      <c r="B208" s="519"/>
      <c r="D208" s="474" t="s">
        <v>4</v>
      </c>
      <c r="E208" s="474">
        <v>2</v>
      </c>
      <c r="F208" s="608"/>
      <c r="G208" s="564">
        <f>E208*F208</f>
        <v>0</v>
      </c>
    </row>
    <row r="209" spans="2:7">
      <c r="B209" s="519"/>
    </row>
    <row r="210" spans="2:7" ht="28.5" customHeight="1">
      <c r="B210" s="562">
        <v>9</v>
      </c>
      <c r="C210" s="468" t="s">
        <v>841</v>
      </c>
    </row>
    <row r="211" spans="2:7">
      <c r="B211" s="519"/>
      <c r="D211" s="474" t="s">
        <v>3</v>
      </c>
      <c r="E211" s="474">
        <v>60</v>
      </c>
      <c r="F211" s="608"/>
      <c r="G211" s="564">
        <f>E211*F211</f>
        <v>0</v>
      </c>
    </row>
    <row r="212" spans="2:7">
      <c r="B212" s="519"/>
    </row>
    <row r="213" spans="2:7">
      <c r="B213" s="519"/>
    </row>
    <row r="214" spans="2:7" ht="15">
      <c r="B214" s="519"/>
      <c r="C214" s="559" t="s">
        <v>840</v>
      </c>
      <c r="D214" s="559"/>
      <c r="E214" s="559"/>
      <c r="F214" s="599"/>
      <c r="G214" s="574">
        <f>SUM(G169:G212)</f>
        <v>0</v>
      </c>
    </row>
    <row r="215" spans="2:7">
      <c r="B215" s="519"/>
    </row>
    <row r="216" spans="2:7" ht="13.5" customHeight="1">
      <c r="B216" s="519"/>
    </row>
    <row r="217" spans="2:7" ht="17.25" customHeight="1">
      <c r="B217" s="573"/>
      <c r="C217" s="559" t="s">
        <v>839</v>
      </c>
    </row>
    <row r="218" spans="2:7">
      <c r="B218" s="519"/>
    </row>
    <row r="219" spans="2:7" ht="12" customHeight="1">
      <c r="B219" s="519"/>
      <c r="C219" s="474" t="s">
        <v>793</v>
      </c>
    </row>
    <row r="220" spans="2:7" ht="38.25" customHeight="1">
      <c r="B220" s="519"/>
      <c r="C220" s="468" t="s">
        <v>838</v>
      </c>
    </row>
    <row r="221" spans="2:7">
      <c r="B221" s="519"/>
      <c r="C221" s="468"/>
    </row>
    <row r="222" spans="2:7" ht="12" customHeight="1">
      <c r="B222" s="519"/>
      <c r="C222" s="474" t="s">
        <v>791</v>
      </c>
    </row>
    <row r="223" spans="2:7" ht="38.25">
      <c r="B223" s="519"/>
      <c r="C223" s="468" t="s">
        <v>837</v>
      </c>
    </row>
    <row r="224" spans="2:7" ht="25.5">
      <c r="B224" s="519"/>
      <c r="C224" s="468" t="s">
        <v>836</v>
      </c>
    </row>
    <row r="225" spans="2:7">
      <c r="B225" s="519"/>
      <c r="C225" s="474" t="s">
        <v>786</v>
      </c>
    </row>
    <row r="226" spans="2:7" ht="25.5">
      <c r="B226" s="519"/>
      <c r="C226" s="468" t="s">
        <v>835</v>
      </c>
    </row>
    <row r="227" spans="2:7">
      <c r="B227" s="519"/>
      <c r="C227" s="468"/>
      <c r="D227" s="519" t="s">
        <v>17</v>
      </c>
      <c r="E227" s="519" t="s">
        <v>18</v>
      </c>
      <c r="F227" s="539" t="s">
        <v>751</v>
      </c>
      <c r="G227" s="519" t="s">
        <v>750</v>
      </c>
    </row>
    <row r="228" spans="2:7">
      <c r="B228" s="519" t="s">
        <v>753</v>
      </c>
      <c r="C228" s="519" t="s">
        <v>752</v>
      </c>
    </row>
    <row r="229" spans="2:7">
      <c r="B229" s="519"/>
    </row>
    <row r="230" spans="2:7">
      <c r="B230" s="519"/>
      <c r="C230" s="468"/>
    </row>
    <row r="231" spans="2:7" ht="25.5">
      <c r="B231" s="562">
        <v>1</v>
      </c>
      <c r="C231" s="468" t="s">
        <v>834</v>
      </c>
    </row>
    <row r="232" spans="2:7">
      <c r="B232" s="519"/>
      <c r="C232" s="468" t="s">
        <v>833</v>
      </c>
    </row>
    <row r="233" spans="2:7">
      <c r="B233" s="519"/>
      <c r="C233" s="468"/>
      <c r="D233" s="474" t="s">
        <v>3</v>
      </c>
      <c r="E233" s="474">
        <v>10</v>
      </c>
      <c r="F233" s="608"/>
      <c r="G233" s="564">
        <f>E233*F233</f>
        <v>0</v>
      </c>
    </row>
    <row r="234" spans="2:7">
      <c r="B234" s="519"/>
      <c r="C234" s="468"/>
    </row>
    <row r="235" spans="2:7" ht="25.5">
      <c r="B235" s="562">
        <v>2</v>
      </c>
      <c r="C235" s="468" t="s">
        <v>832</v>
      </c>
    </row>
    <row r="236" spans="2:7" ht="25.5">
      <c r="B236" s="519"/>
      <c r="C236" s="468" t="s">
        <v>831</v>
      </c>
    </row>
    <row r="237" spans="2:7">
      <c r="B237" s="519"/>
      <c r="C237" s="468" t="s">
        <v>830</v>
      </c>
    </row>
    <row r="238" spans="2:7">
      <c r="B238" s="519"/>
      <c r="C238" s="468"/>
      <c r="D238" s="474" t="s">
        <v>3</v>
      </c>
      <c r="E238" s="474">
        <v>10</v>
      </c>
      <c r="F238" s="608"/>
      <c r="G238" s="564">
        <f>E238*F238</f>
        <v>0</v>
      </c>
    </row>
    <row r="239" spans="2:7">
      <c r="B239" s="519"/>
      <c r="C239" s="468"/>
    </row>
    <row r="240" spans="2:7" ht="38.25" customHeight="1">
      <c r="B240" s="562">
        <v>3</v>
      </c>
      <c r="C240" s="468" t="s">
        <v>829</v>
      </c>
    </row>
    <row r="241" spans="2:7" ht="38.25">
      <c r="B241" s="519"/>
      <c r="C241" s="468" t="s">
        <v>828</v>
      </c>
    </row>
    <row r="242" spans="2:7">
      <c r="B242" s="519"/>
      <c r="C242" s="474" t="s">
        <v>827</v>
      </c>
    </row>
    <row r="243" spans="2:7">
      <c r="B243" s="519"/>
      <c r="D243" s="474" t="s">
        <v>22</v>
      </c>
      <c r="E243" s="474">
        <v>1</v>
      </c>
      <c r="F243" s="608"/>
      <c r="G243" s="564">
        <f>E243*F243</f>
        <v>0</v>
      </c>
    </row>
    <row r="244" spans="2:7">
      <c r="B244" s="519"/>
    </row>
    <row r="245" spans="2:7" ht="25.5">
      <c r="B245" s="562">
        <v>4</v>
      </c>
      <c r="C245" s="468" t="s">
        <v>826</v>
      </c>
    </row>
    <row r="246" spans="2:7">
      <c r="B246" s="519"/>
      <c r="D246" s="474" t="s">
        <v>825</v>
      </c>
      <c r="E246" s="474">
        <v>1</v>
      </c>
      <c r="F246" s="608"/>
      <c r="G246" s="564">
        <f>E246*F246</f>
        <v>0</v>
      </c>
    </row>
    <row r="247" spans="2:7">
      <c r="B247" s="519"/>
    </row>
    <row r="248" spans="2:7" ht="38.25">
      <c r="B248" s="562">
        <v>5</v>
      </c>
      <c r="C248" s="468" t="s">
        <v>824</v>
      </c>
    </row>
    <row r="249" spans="2:7">
      <c r="B249" s="562"/>
      <c r="C249" s="468"/>
      <c r="D249" s="474" t="s">
        <v>737</v>
      </c>
      <c r="E249" s="474">
        <v>1</v>
      </c>
      <c r="F249" s="608"/>
      <c r="G249" s="564">
        <f>E249*F249</f>
        <v>0</v>
      </c>
    </row>
    <row r="250" spans="2:7">
      <c r="B250" s="562"/>
      <c r="C250" s="468"/>
      <c r="F250" s="600"/>
      <c r="G250" s="564"/>
    </row>
    <row r="251" spans="2:7" ht="25.5">
      <c r="B251" s="562">
        <v>6</v>
      </c>
      <c r="C251" s="468" t="s">
        <v>823</v>
      </c>
    </row>
    <row r="252" spans="2:7">
      <c r="B252" s="519"/>
      <c r="D252" s="474" t="s">
        <v>27</v>
      </c>
      <c r="E252" s="474">
        <v>16</v>
      </c>
      <c r="F252" s="608"/>
      <c r="G252" s="564">
        <f>E252*F252</f>
        <v>0</v>
      </c>
    </row>
    <row r="253" spans="2:7">
      <c r="B253" s="519"/>
      <c r="G253" s="564"/>
    </row>
    <row r="254" spans="2:7">
      <c r="B254" s="519"/>
    </row>
    <row r="255" spans="2:7" ht="63.75">
      <c r="B255" s="562">
        <v>7</v>
      </c>
      <c r="C255" s="468" t="s">
        <v>822</v>
      </c>
    </row>
    <row r="256" spans="2:7">
      <c r="B256" s="562"/>
      <c r="C256" s="468"/>
      <c r="D256" s="474" t="s">
        <v>737</v>
      </c>
      <c r="E256" s="474">
        <v>1</v>
      </c>
      <c r="F256" s="608"/>
      <c r="G256" s="564">
        <f>E256*F256</f>
        <v>0</v>
      </c>
    </row>
    <row r="257" spans="2:7">
      <c r="B257" s="562"/>
      <c r="C257" s="468"/>
      <c r="G257" s="564"/>
    </row>
    <row r="258" spans="2:7" ht="63.75">
      <c r="B258" s="562">
        <v>8</v>
      </c>
      <c r="C258" s="468" t="s">
        <v>821</v>
      </c>
    </row>
    <row r="259" spans="2:7">
      <c r="B259" s="562"/>
      <c r="C259" s="468"/>
      <c r="D259" s="474" t="s">
        <v>737</v>
      </c>
      <c r="E259" s="474">
        <v>1</v>
      </c>
      <c r="F259" s="608"/>
      <c r="G259" s="564">
        <f>E259*F259</f>
        <v>0</v>
      </c>
    </row>
    <row r="260" spans="2:7">
      <c r="B260" s="562"/>
      <c r="C260" s="468"/>
    </row>
    <row r="261" spans="2:7" ht="25.5">
      <c r="B261" s="562">
        <v>9</v>
      </c>
      <c r="C261" s="468" t="s">
        <v>820</v>
      </c>
    </row>
    <row r="262" spans="2:7">
      <c r="B262" s="519"/>
      <c r="D262" s="474" t="s">
        <v>737</v>
      </c>
      <c r="E262" s="474">
        <v>1</v>
      </c>
      <c r="F262" s="608"/>
      <c r="G262" s="564">
        <f>E262*F262</f>
        <v>0</v>
      </c>
    </row>
    <row r="263" spans="2:7">
      <c r="B263" s="519"/>
    </row>
    <row r="264" spans="2:7" ht="38.25">
      <c r="B264" s="562">
        <v>10</v>
      </c>
      <c r="C264" s="575" t="s">
        <v>819</v>
      </c>
    </row>
    <row r="265" spans="2:7">
      <c r="B265" s="519"/>
      <c r="D265" s="474" t="s">
        <v>27</v>
      </c>
      <c r="E265" s="474">
        <v>45</v>
      </c>
      <c r="F265" s="608"/>
      <c r="G265" s="564">
        <f>E265*F265</f>
        <v>0</v>
      </c>
    </row>
    <row r="266" spans="2:7">
      <c r="B266" s="519"/>
    </row>
    <row r="267" spans="2:7" ht="38.25">
      <c r="B267" s="562">
        <v>11</v>
      </c>
      <c r="C267" s="468" t="s">
        <v>818</v>
      </c>
    </row>
    <row r="268" spans="2:7">
      <c r="B268" s="562"/>
      <c r="C268" s="468"/>
      <c r="D268" s="474" t="s">
        <v>737</v>
      </c>
      <c r="E268" s="474">
        <v>1</v>
      </c>
      <c r="F268" s="608"/>
      <c r="G268" s="564">
        <f>E268*F268</f>
        <v>0</v>
      </c>
    </row>
    <row r="269" spans="2:7">
      <c r="B269" s="562"/>
      <c r="C269" s="468"/>
      <c r="G269" s="564"/>
    </row>
    <row r="270" spans="2:7" ht="25.5">
      <c r="B270" s="562">
        <v>12</v>
      </c>
      <c r="C270" s="468" t="s">
        <v>817</v>
      </c>
    </row>
    <row r="271" spans="2:7">
      <c r="B271" s="519"/>
      <c r="D271" s="474" t="s">
        <v>27</v>
      </c>
      <c r="E271" s="474">
        <v>1.5</v>
      </c>
      <c r="F271" s="608"/>
      <c r="G271" s="564">
        <f>E271*F271</f>
        <v>0</v>
      </c>
    </row>
    <row r="272" spans="2:7">
      <c r="B272" s="519"/>
      <c r="F272" s="600"/>
      <c r="G272" s="564"/>
    </row>
    <row r="273" spans="2:7">
      <c r="B273" s="562"/>
      <c r="C273" s="468"/>
      <c r="G273" s="564"/>
    </row>
    <row r="274" spans="2:7" ht="38.25">
      <c r="B274" s="562">
        <v>13</v>
      </c>
      <c r="C274" s="468" t="s">
        <v>816</v>
      </c>
    </row>
    <row r="275" spans="2:7" ht="25.5">
      <c r="B275" s="562"/>
      <c r="C275" s="591" t="s">
        <v>815</v>
      </c>
    </row>
    <row r="276" spans="2:7" ht="25.5">
      <c r="B276" s="562"/>
      <c r="C276" s="591" t="s">
        <v>814</v>
      </c>
    </row>
    <row r="277" spans="2:7" ht="25.5">
      <c r="B277" s="562"/>
      <c r="C277" s="591" t="s">
        <v>813</v>
      </c>
    </row>
    <row r="278" spans="2:7" ht="25.5">
      <c r="B278" s="562"/>
      <c r="C278" s="591" t="s">
        <v>812</v>
      </c>
    </row>
    <row r="279" spans="2:7">
      <c r="B279" s="562"/>
      <c r="C279" s="591" t="s">
        <v>811</v>
      </c>
    </row>
    <row r="280" spans="2:7" ht="51">
      <c r="B280" s="562"/>
      <c r="C280" s="592" t="s">
        <v>810</v>
      </c>
    </row>
    <row r="281" spans="2:7" ht="25.5">
      <c r="B281" s="562"/>
      <c r="C281" s="591" t="s">
        <v>809</v>
      </c>
    </row>
    <row r="282" spans="2:7">
      <c r="B282" s="562"/>
      <c r="C282" s="591" t="s">
        <v>808</v>
      </c>
    </row>
    <row r="283" spans="2:7" ht="25.5">
      <c r="B283" s="562"/>
      <c r="C283" s="591" t="s">
        <v>807</v>
      </c>
    </row>
    <row r="284" spans="2:7" ht="25.5">
      <c r="B284" s="562"/>
      <c r="C284" s="591" t="s">
        <v>806</v>
      </c>
    </row>
    <row r="285" spans="2:7" ht="25.5">
      <c r="B285" s="562"/>
      <c r="C285" s="591" t="s">
        <v>805</v>
      </c>
    </row>
    <row r="286" spans="2:7" ht="25.5">
      <c r="B286" s="562"/>
      <c r="C286" s="591" t="s">
        <v>804</v>
      </c>
    </row>
    <row r="287" spans="2:7">
      <c r="B287" s="562"/>
      <c r="C287" s="591" t="s">
        <v>803</v>
      </c>
    </row>
    <row r="288" spans="2:7">
      <c r="B288" s="562"/>
      <c r="C288" s="591" t="s">
        <v>802</v>
      </c>
    </row>
    <row r="289" spans="2:7">
      <c r="B289" s="562"/>
      <c r="C289" s="591" t="s">
        <v>801</v>
      </c>
    </row>
    <row r="290" spans="2:7">
      <c r="B290" s="562"/>
      <c r="C290" s="592" t="s">
        <v>800</v>
      </c>
    </row>
    <row r="291" spans="2:7" ht="38.25">
      <c r="B291" s="562"/>
      <c r="C291" s="591" t="s">
        <v>799</v>
      </c>
    </row>
    <row r="292" spans="2:7">
      <c r="B292" s="519"/>
      <c r="C292" s="576" t="s">
        <v>798</v>
      </c>
      <c r="G292" s="564"/>
    </row>
    <row r="293" spans="2:7">
      <c r="B293" s="562"/>
      <c r="C293" s="468"/>
      <c r="D293" s="474" t="s">
        <v>737</v>
      </c>
      <c r="E293" s="474">
        <v>1</v>
      </c>
      <c r="F293" s="608"/>
      <c r="G293" s="564">
        <f>E293*F293</f>
        <v>0</v>
      </c>
    </row>
    <row r="294" spans="2:7">
      <c r="B294" s="519"/>
    </row>
    <row r="295" spans="2:7" ht="38.25">
      <c r="B295" s="562">
        <v>14</v>
      </c>
      <c r="C295" s="468" t="s">
        <v>797</v>
      </c>
    </row>
    <row r="296" spans="2:7">
      <c r="B296" s="519"/>
      <c r="C296" s="474" t="s">
        <v>796</v>
      </c>
      <c r="D296" s="474" t="s">
        <v>795</v>
      </c>
      <c r="E296" s="474">
        <v>10</v>
      </c>
      <c r="F296" s="608"/>
      <c r="G296" s="564">
        <f>E296*F296</f>
        <v>0</v>
      </c>
    </row>
    <row r="297" spans="2:7">
      <c r="B297" s="519"/>
    </row>
    <row r="298" spans="2:7">
      <c r="B298" s="519"/>
    </row>
    <row r="299" spans="2:7" ht="15">
      <c r="B299" s="519"/>
      <c r="C299" s="559" t="s">
        <v>794</v>
      </c>
      <c r="D299" s="559"/>
      <c r="E299" s="559"/>
      <c r="F299" s="599"/>
      <c r="G299" s="574">
        <f>SUM(G230:G297)</f>
        <v>0</v>
      </c>
    </row>
    <row r="300" spans="2:7">
      <c r="B300" s="519"/>
    </row>
    <row r="301" spans="2:7" ht="15">
      <c r="B301" s="573"/>
      <c r="C301" s="559" t="s">
        <v>152</v>
      </c>
      <c r="D301" s="559"/>
      <c r="E301" s="559"/>
    </row>
    <row r="302" spans="2:7">
      <c r="B302" s="519"/>
    </row>
    <row r="303" spans="2:7">
      <c r="B303" s="519"/>
      <c r="C303" s="474" t="s">
        <v>793</v>
      </c>
    </row>
    <row r="304" spans="2:7" ht="51">
      <c r="B304" s="519"/>
      <c r="C304" s="468" t="s">
        <v>792</v>
      </c>
    </row>
    <row r="305" spans="2:7">
      <c r="B305" s="519"/>
      <c r="C305" s="468"/>
    </row>
    <row r="306" spans="2:7">
      <c r="B306" s="519"/>
      <c r="C306" s="474" t="s">
        <v>791</v>
      </c>
    </row>
    <row r="307" spans="2:7" ht="25.5">
      <c r="B307" s="519"/>
      <c r="C307" s="468" t="s">
        <v>790</v>
      </c>
    </row>
    <row r="308" spans="2:7" ht="63.75">
      <c r="B308" s="519"/>
      <c r="C308" s="468" t="s">
        <v>789</v>
      </c>
    </row>
    <row r="309" spans="2:7">
      <c r="B309" s="519"/>
      <c r="C309" s="474" t="s">
        <v>788</v>
      </c>
    </row>
    <row r="310" spans="2:7" ht="25.5">
      <c r="B310" s="519"/>
      <c r="C310" s="468" t="s">
        <v>787</v>
      </c>
    </row>
    <row r="311" spans="2:7">
      <c r="B311" s="519"/>
      <c r="C311" s="474" t="s">
        <v>786</v>
      </c>
    </row>
    <row r="312" spans="2:7">
      <c r="B312" s="519"/>
      <c r="C312" s="474" t="s">
        <v>785</v>
      </c>
    </row>
    <row r="313" spans="2:7" ht="25.5">
      <c r="B313" s="519"/>
      <c r="C313" s="468" t="s">
        <v>784</v>
      </c>
    </row>
    <row r="314" spans="2:7">
      <c r="B314" s="519"/>
      <c r="C314" s="468"/>
    </row>
    <row r="315" spans="2:7">
      <c r="B315" s="519" t="s">
        <v>753</v>
      </c>
      <c r="C315" s="519" t="s">
        <v>752</v>
      </c>
      <c r="D315" s="519" t="s">
        <v>17</v>
      </c>
      <c r="E315" s="519" t="s">
        <v>18</v>
      </c>
      <c r="F315" s="539" t="s">
        <v>751</v>
      </c>
      <c r="G315" s="519" t="s">
        <v>750</v>
      </c>
    </row>
    <row r="316" spans="2:7">
      <c r="B316" s="519"/>
      <c r="C316" s="474" t="s">
        <v>783</v>
      </c>
    </row>
    <row r="317" spans="2:7" ht="25.5">
      <c r="B317" s="562">
        <v>1</v>
      </c>
      <c r="C317" s="468" t="s">
        <v>782</v>
      </c>
    </row>
    <row r="318" spans="2:7">
      <c r="B318" s="519"/>
      <c r="C318" s="474" t="s">
        <v>781</v>
      </c>
    </row>
    <row r="319" spans="2:7">
      <c r="B319" s="519"/>
      <c r="C319" s="474" t="s">
        <v>780</v>
      </c>
    </row>
    <row r="320" spans="2:7">
      <c r="B320" s="519"/>
      <c r="C320" s="474" t="s">
        <v>779</v>
      </c>
    </row>
    <row r="321" spans="2:7">
      <c r="B321" s="519"/>
      <c r="C321" s="474" t="s">
        <v>778</v>
      </c>
    </row>
    <row r="322" spans="2:7">
      <c r="B322" s="519"/>
      <c r="D322" s="474" t="s">
        <v>3</v>
      </c>
      <c r="E322" s="474">
        <v>17</v>
      </c>
      <c r="F322" s="608"/>
      <c r="G322" s="564">
        <f>E322*F322</f>
        <v>0</v>
      </c>
    </row>
    <row r="323" spans="2:7">
      <c r="B323" s="519"/>
      <c r="G323" s="564"/>
    </row>
    <row r="324" spans="2:7">
      <c r="B324" s="519">
        <v>2</v>
      </c>
      <c r="C324" s="474" t="s">
        <v>777</v>
      </c>
      <c r="G324" s="564"/>
    </row>
    <row r="325" spans="2:7">
      <c r="B325" s="519"/>
      <c r="C325" s="474" t="s">
        <v>776</v>
      </c>
      <c r="G325" s="564"/>
    </row>
    <row r="326" spans="2:7">
      <c r="B326" s="519"/>
      <c r="C326" s="474" t="s">
        <v>775</v>
      </c>
      <c r="G326" s="564"/>
    </row>
    <row r="327" spans="2:7">
      <c r="B327" s="519"/>
      <c r="C327" s="474" t="s">
        <v>774</v>
      </c>
      <c r="G327" s="564"/>
    </row>
    <row r="328" spans="2:7">
      <c r="B328" s="519"/>
      <c r="C328" s="576" t="s">
        <v>773</v>
      </c>
      <c r="G328" s="564"/>
    </row>
    <row r="329" spans="2:7">
      <c r="B329" s="519"/>
      <c r="D329" s="474" t="s">
        <v>3</v>
      </c>
      <c r="E329" s="474">
        <v>3</v>
      </c>
      <c r="F329" s="608"/>
      <c r="G329" s="564">
        <f>E329*F329</f>
        <v>0</v>
      </c>
    </row>
    <row r="330" spans="2:7">
      <c r="B330" s="519"/>
    </row>
    <row r="331" spans="2:7" ht="15">
      <c r="B331" s="519"/>
      <c r="C331" s="559" t="s">
        <v>772</v>
      </c>
      <c r="D331" s="559"/>
      <c r="E331" s="559"/>
      <c r="G331" s="574">
        <f>SUM(G321:G329)</f>
        <v>0</v>
      </c>
    </row>
    <row r="332" spans="2:7" ht="15">
      <c r="B332" s="519"/>
      <c r="F332" s="599"/>
    </row>
    <row r="333" spans="2:7" ht="15">
      <c r="B333" s="519"/>
      <c r="F333" s="599"/>
    </row>
    <row r="334" spans="2:7" ht="15">
      <c r="B334" s="519"/>
      <c r="F334" s="599"/>
    </row>
    <row r="335" spans="2:7" ht="15">
      <c r="B335" s="587"/>
      <c r="C335" s="559" t="s">
        <v>132</v>
      </c>
      <c r="D335" s="593"/>
      <c r="E335" s="593"/>
      <c r="G335" s="593"/>
    </row>
    <row r="336" spans="2:7">
      <c r="B336" s="587"/>
      <c r="C336" s="563"/>
      <c r="D336" s="563"/>
      <c r="E336" s="563"/>
      <c r="F336" s="602"/>
      <c r="G336" s="563"/>
    </row>
    <row r="337" spans="2:7">
      <c r="B337" s="587" t="s">
        <v>753</v>
      </c>
      <c r="C337" s="587" t="s">
        <v>752</v>
      </c>
      <c r="D337" s="587" t="s">
        <v>17</v>
      </c>
      <c r="E337" s="587" t="s">
        <v>18</v>
      </c>
      <c r="F337" s="605" t="s">
        <v>751</v>
      </c>
      <c r="G337" s="587" t="s">
        <v>750</v>
      </c>
    </row>
    <row r="338" spans="2:7">
      <c r="B338" s="587"/>
      <c r="C338" s="563"/>
      <c r="D338" s="563"/>
      <c r="E338" s="563"/>
      <c r="F338" s="602"/>
      <c r="G338" s="563"/>
    </row>
    <row r="339" spans="2:7" ht="51">
      <c r="B339" s="586">
        <v>1</v>
      </c>
      <c r="C339" s="468" t="s">
        <v>771</v>
      </c>
      <c r="D339" s="563"/>
      <c r="E339" s="563"/>
      <c r="F339" s="602"/>
      <c r="G339" s="563"/>
    </row>
    <row r="340" spans="2:7">
      <c r="B340" s="587"/>
      <c r="C340" s="474" t="s">
        <v>770</v>
      </c>
      <c r="D340" s="563"/>
      <c r="E340" s="563"/>
      <c r="F340" s="602"/>
      <c r="G340" s="563"/>
    </row>
    <row r="341" spans="2:7">
      <c r="B341" s="587"/>
      <c r="C341" s="563" t="s">
        <v>769</v>
      </c>
      <c r="D341" s="563"/>
      <c r="E341" s="563"/>
      <c r="F341" s="602"/>
      <c r="G341" s="563"/>
    </row>
    <row r="342" spans="2:7">
      <c r="B342" s="587"/>
      <c r="C342" s="563"/>
      <c r="D342" s="563" t="s">
        <v>737</v>
      </c>
      <c r="E342" s="563">
        <v>1</v>
      </c>
      <c r="F342" s="608"/>
      <c r="G342" s="564">
        <f>E342*F342</f>
        <v>0</v>
      </c>
    </row>
    <row r="343" spans="2:7">
      <c r="B343" s="587"/>
      <c r="C343" s="563"/>
      <c r="D343" s="563"/>
      <c r="E343" s="563"/>
      <c r="G343" s="564"/>
    </row>
    <row r="344" spans="2:7" ht="39.75" customHeight="1">
      <c r="B344" s="562">
        <v>2</v>
      </c>
      <c r="C344" s="468" t="s">
        <v>768</v>
      </c>
    </row>
    <row r="345" spans="2:7">
      <c r="B345" s="519"/>
      <c r="C345" s="563" t="s">
        <v>767</v>
      </c>
      <c r="D345" s="563" t="s">
        <v>27</v>
      </c>
      <c r="E345" s="563">
        <v>22</v>
      </c>
      <c r="F345" s="608"/>
      <c r="G345" s="564">
        <f>E345*F345</f>
        <v>0</v>
      </c>
    </row>
    <row r="346" spans="2:7">
      <c r="B346" s="519"/>
      <c r="C346" s="563" t="s">
        <v>766</v>
      </c>
      <c r="D346" s="563" t="s">
        <v>27</v>
      </c>
      <c r="E346" s="563">
        <v>16</v>
      </c>
      <c r="F346" s="608"/>
      <c r="G346" s="564">
        <f>E346*F346</f>
        <v>0</v>
      </c>
    </row>
    <row r="347" spans="2:7">
      <c r="B347" s="519"/>
      <c r="C347" s="563"/>
      <c r="D347" s="563"/>
      <c r="E347" s="563"/>
      <c r="F347" s="600"/>
      <c r="G347" s="564"/>
    </row>
    <row r="348" spans="2:7" ht="25.5">
      <c r="B348" s="562">
        <v>3</v>
      </c>
      <c r="C348" s="468" t="s">
        <v>765</v>
      </c>
    </row>
    <row r="349" spans="2:7">
      <c r="B349" s="562"/>
      <c r="C349" s="468"/>
      <c r="D349" s="563" t="s">
        <v>27</v>
      </c>
      <c r="E349" s="563">
        <v>6.5</v>
      </c>
      <c r="F349" s="608"/>
      <c r="G349" s="564">
        <f>E349*F349</f>
        <v>0</v>
      </c>
    </row>
    <row r="350" spans="2:7">
      <c r="B350" s="562"/>
      <c r="C350" s="468"/>
      <c r="D350" s="563"/>
      <c r="E350" s="563"/>
      <c r="F350" s="600"/>
      <c r="G350" s="564"/>
    </row>
    <row r="351" spans="2:7" ht="38.25">
      <c r="B351" s="562">
        <v>4</v>
      </c>
      <c r="C351" s="468" t="s">
        <v>764</v>
      </c>
    </row>
    <row r="352" spans="2:7">
      <c r="B352" s="562"/>
      <c r="C352" s="468"/>
      <c r="D352" s="563" t="s">
        <v>22</v>
      </c>
      <c r="E352" s="563">
        <v>2</v>
      </c>
      <c r="F352" s="608"/>
      <c r="G352" s="564">
        <f>E352*F352</f>
        <v>0</v>
      </c>
    </row>
    <row r="353" spans="2:7">
      <c r="B353" s="562"/>
      <c r="C353" s="468"/>
      <c r="D353" s="563"/>
      <c r="E353" s="563"/>
      <c r="F353" s="600"/>
      <c r="G353" s="564"/>
    </row>
    <row r="354" spans="2:7" ht="25.5">
      <c r="B354" s="562">
        <v>5</v>
      </c>
      <c r="C354" s="468" t="s">
        <v>763</v>
      </c>
    </row>
    <row r="355" spans="2:7">
      <c r="B355" s="562"/>
      <c r="C355" s="468"/>
      <c r="D355" s="563" t="s">
        <v>27</v>
      </c>
      <c r="E355" s="563">
        <v>5.2</v>
      </c>
      <c r="F355" s="608"/>
      <c r="G355" s="564">
        <f>E355*F355</f>
        <v>0</v>
      </c>
    </row>
    <row r="356" spans="2:7">
      <c r="B356" s="562"/>
      <c r="C356" s="468"/>
      <c r="D356" s="563"/>
      <c r="E356" s="563"/>
      <c r="F356" s="600"/>
      <c r="G356" s="564"/>
    </row>
    <row r="357" spans="2:7">
      <c r="B357" s="562">
        <v>6</v>
      </c>
      <c r="C357" s="468" t="s">
        <v>762</v>
      </c>
    </row>
    <row r="358" spans="2:7">
      <c r="B358" s="562"/>
      <c r="C358" s="468"/>
      <c r="D358" s="563" t="s">
        <v>22</v>
      </c>
      <c r="E358" s="563">
        <v>1</v>
      </c>
      <c r="F358" s="608"/>
      <c r="G358" s="564">
        <f>E358*F358</f>
        <v>0</v>
      </c>
    </row>
    <row r="359" spans="2:7" ht="15">
      <c r="B359" s="519"/>
      <c r="F359" s="599"/>
    </row>
    <row r="360" spans="2:7" ht="25.5" customHeight="1">
      <c r="B360" s="562">
        <v>7</v>
      </c>
      <c r="C360" s="468" t="s">
        <v>761</v>
      </c>
    </row>
    <row r="361" spans="2:7">
      <c r="B361" s="519"/>
      <c r="C361" s="565"/>
      <c r="D361" s="563" t="s">
        <v>27</v>
      </c>
      <c r="E361" s="563">
        <v>25</v>
      </c>
      <c r="F361" s="608"/>
      <c r="G361" s="564">
        <f>E361*F361</f>
        <v>0</v>
      </c>
    </row>
    <row r="362" spans="2:7" ht="15">
      <c r="B362" s="519"/>
      <c r="F362" s="599"/>
    </row>
    <row r="363" spans="2:7" ht="25.5">
      <c r="B363" s="562">
        <v>8</v>
      </c>
      <c r="C363" s="468" t="s">
        <v>760</v>
      </c>
    </row>
    <row r="364" spans="2:7">
      <c r="B364" s="519"/>
      <c r="C364" s="565"/>
      <c r="D364" s="563" t="s">
        <v>3</v>
      </c>
      <c r="E364" s="563">
        <v>60</v>
      </c>
      <c r="F364" s="608"/>
      <c r="G364" s="564">
        <f>E364*F364</f>
        <v>0</v>
      </c>
    </row>
    <row r="365" spans="2:7" ht="15">
      <c r="B365" s="519"/>
      <c r="F365" s="599"/>
    </row>
    <row r="366" spans="2:7" ht="25.5">
      <c r="B366" s="586">
        <v>9</v>
      </c>
      <c r="C366" s="468" t="s">
        <v>759</v>
      </c>
      <c r="D366" s="563"/>
      <c r="E366" s="563"/>
      <c r="F366" s="602"/>
      <c r="G366" s="563"/>
    </row>
    <row r="367" spans="2:7">
      <c r="B367" s="587"/>
      <c r="C367" s="563" t="s">
        <v>758</v>
      </c>
      <c r="D367" s="563"/>
      <c r="E367" s="563"/>
      <c r="F367" s="602"/>
      <c r="G367" s="563"/>
    </row>
    <row r="368" spans="2:7">
      <c r="B368" s="587"/>
      <c r="C368" s="563"/>
      <c r="D368" s="563" t="s">
        <v>3</v>
      </c>
      <c r="E368" s="563">
        <v>100</v>
      </c>
      <c r="F368" s="611"/>
      <c r="G368" s="564">
        <f>E368*F368</f>
        <v>0</v>
      </c>
    </row>
    <row r="369" spans="2:7">
      <c r="B369" s="587"/>
      <c r="C369" s="563"/>
      <c r="D369" s="563"/>
      <c r="E369" s="563"/>
      <c r="F369" s="602"/>
      <c r="G369" s="563"/>
    </row>
    <row r="370" spans="2:7" ht="38.25">
      <c r="B370" s="586">
        <v>10</v>
      </c>
      <c r="C370" s="578" t="s">
        <v>757</v>
      </c>
      <c r="D370" s="563"/>
      <c r="E370" s="563"/>
      <c r="F370" s="602"/>
      <c r="G370" s="563"/>
    </row>
    <row r="371" spans="2:7">
      <c r="B371" s="587"/>
      <c r="C371" s="563" t="s">
        <v>756</v>
      </c>
      <c r="D371" s="563"/>
      <c r="E371" s="563"/>
      <c r="F371" s="602"/>
      <c r="G371" s="563"/>
    </row>
    <row r="372" spans="2:7">
      <c r="B372" s="587"/>
      <c r="C372" s="563"/>
      <c r="D372" s="563" t="s">
        <v>3</v>
      </c>
      <c r="E372" s="563">
        <v>100</v>
      </c>
      <c r="F372" s="611"/>
      <c r="G372" s="564">
        <f>E372*F372</f>
        <v>0</v>
      </c>
    </row>
    <row r="373" spans="2:7" ht="15">
      <c r="B373" s="519"/>
      <c r="F373" s="599"/>
    </row>
    <row r="374" spans="2:7" ht="15">
      <c r="B374" s="519"/>
      <c r="F374" s="599"/>
    </row>
    <row r="375" spans="2:7" ht="15">
      <c r="B375" s="519"/>
      <c r="C375" s="559" t="s">
        <v>755</v>
      </c>
      <c r="D375" s="559"/>
      <c r="E375" s="559"/>
      <c r="F375" s="602"/>
      <c r="G375" s="574">
        <f>SUM(G339:G373)</f>
        <v>0</v>
      </c>
    </row>
    <row r="376" spans="2:7" ht="15">
      <c r="B376" s="519"/>
      <c r="F376" s="599"/>
    </row>
    <row r="377" spans="2:7" ht="15">
      <c r="B377" s="519"/>
      <c r="F377" s="599"/>
    </row>
    <row r="378" spans="2:7" ht="15">
      <c r="B378" s="587"/>
      <c r="C378" s="559" t="s">
        <v>754</v>
      </c>
      <c r="D378" s="593"/>
      <c r="E378" s="593"/>
      <c r="G378" s="593"/>
    </row>
    <row r="379" spans="2:7">
      <c r="B379" s="587"/>
      <c r="C379" s="563"/>
      <c r="D379" s="563"/>
      <c r="E379" s="563"/>
      <c r="F379" s="602"/>
      <c r="G379" s="563"/>
    </row>
    <row r="380" spans="2:7">
      <c r="B380" s="587" t="s">
        <v>753</v>
      </c>
      <c r="C380" s="587" t="s">
        <v>752</v>
      </c>
      <c r="D380" s="587" t="s">
        <v>17</v>
      </c>
      <c r="E380" s="587" t="s">
        <v>18</v>
      </c>
      <c r="F380" s="605" t="s">
        <v>751</v>
      </c>
      <c r="G380" s="587" t="s">
        <v>750</v>
      </c>
    </row>
    <row r="381" spans="2:7">
      <c r="B381" s="587"/>
      <c r="C381" s="563"/>
      <c r="D381" s="563"/>
      <c r="E381" s="563"/>
      <c r="F381" s="602"/>
      <c r="G381" s="563"/>
    </row>
    <row r="382" spans="2:7" ht="38.25">
      <c r="B382" s="586">
        <v>1</v>
      </c>
      <c r="C382" s="468" t="s">
        <v>749</v>
      </c>
      <c r="D382" s="563"/>
      <c r="E382" s="563"/>
      <c r="F382" s="602"/>
      <c r="G382" s="563"/>
    </row>
    <row r="383" spans="2:7">
      <c r="B383" s="587"/>
      <c r="C383" s="563"/>
      <c r="D383" s="563" t="s">
        <v>3</v>
      </c>
      <c r="E383" s="563">
        <v>25</v>
      </c>
      <c r="F383" s="608"/>
      <c r="G383" s="564">
        <f>E383*F383</f>
        <v>0</v>
      </c>
    </row>
    <row r="384" spans="2:7">
      <c r="B384" s="587"/>
      <c r="C384" s="563"/>
      <c r="D384" s="563"/>
      <c r="E384" s="563"/>
      <c r="F384" s="602"/>
      <c r="G384" s="563"/>
    </row>
    <row r="385" spans="2:7" ht="27.75" customHeight="1">
      <c r="B385" s="586">
        <v>2</v>
      </c>
      <c r="C385" s="468" t="s">
        <v>748</v>
      </c>
      <c r="D385" s="563"/>
      <c r="E385" s="563"/>
      <c r="F385" s="602"/>
      <c r="G385" s="563"/>
    </row>
    <row r="386" spans="2:7">
      <c r="B386" s="587"/>
      <c r="C386" s="563"/>
      <c r="D386" s="563" t="s">
        <v>27</v>
      </c>
      <c r="E386" s="563">
        <v>100</v>
      </c>
      <c r="F386" s="608"/>
      <c r="G386" s="564">
        <f>E386*F386</f>
        <v>0</v>
      </c>
    </row>
    <row r="387" spans="2:7">
      <c r="B387" s="587"/>
      <c r="C387" s="563"/>
      <c r="D387" s="563"/>
      <c r="E387" s="563"/>
    </row>
    <row r="388" spans="2:7" ht="38.25">
      <c r="B388" s="562">
        <v>3</v>
      </c>
      <c r="C388" s="468" t="s">
        <v>747</v>
      </c>
    </row>
    <row r="389" spans="2:7">
      <c r="B389" s="519"/>
      <c r="C389" s="565"/>
      <c r="D389" s="563" t="s">
        <v>27</v>
      </c>
      <c r="E389" s="563">
        <v>10</v>
      </c>
      <c r="F389" s="608"/>
      <c r="G389" s="564">
        <f>E389*F389</f>
        <v>0</v>
      </c>
    </row>
    <row r="390" spans="2:7" ht="38.25">
      <c r="B390" s="566" t="s">
        <v>746</v>
      </c>
      <c r="C390" s="594" t="s">
        <v>745</v>
      </c>
      <c r="D390" s="568"/>
      <c r="E390" s="568"/>
      <c r="F390" s="601"/>
      <c r="G390" s="572"/>
    </row>
    <row r="391" spans="2:7">
      <c r="B391" s="568"/>
      <c r="C391" s="567"/>
      <c r="D391" s="595" t="s">
        <v>739</v>
      </c>
      <c r="E391" s="596">
        <v>1</v>
      </c>
      <c r="F391" s="612"/>
      <c r="G391" s="570">
        <f>E391*F391</f>
        <v>0</v>
      </c>
    </row>
    <row r="392" spans="2:7">
      <c r="B392" s="519"/>
      <c r="C392" s="565"/>
      <c r="D392" s="563"/>
      <c r="E392" s="563"/>
      <c r="F392" s="600"/>
      <c r="G392" s="564"/>
    </row>
    <row r="393" spans="2:7" ht="15.75" customHeight="1">
      <c r="B393" s="566" t="s">
        <v>744</v>
      </c>
      <c r="C393" s="594" t="s">
        <v>743</v>
      </c>
      <c r="D393" s="568"/>
      <c r="E393" s="568"/>
      <c r="F393" s="601"/>
      <c r="G393" s="572"/>
    </row>
    <row r="394" spans="2:7">
      <c r="B394" s="568"/>
      <c r="C394" s="567" t="s">
        <v>740</v>
      </c>
    </row>
    <row r="395" spans="2:7">
      <c r="B395" s="568"/>
      <c r="C395" s="567"/>
      <c r="D395" s="595" t="s">
        <v>739</v>
      </c>
      <c r="E395" s="596">
        <v>1</v>
      </c>
      <c r="F395" s="612"/>
      <c r="G395" s="570">
        <f>E395*F395</f>
        <v>0</v>
      </c>
    </row>
    <row r="396" spans="2:7">
      <c r="B396" s="568"/>
      <c r="C396" s="569"/>
      <c r="D396" s="595"/>
      <c r="E396" s="596"/>
      <c r="F396" s="601"/>
      <c r="G396" s="572"/>
    </row>
    <row r="397" spans="2:7">
      <c r="B397" s="597" t="s">
        <v>742</v>
      </c>
      <c r="C397" s="567" t="s">
        <v>741</v>
      </c>
      <c r="D397" s="595"/>
      <c r="E397" s="596"/>
      <c r="F397" s="601"/>
      <c r="G397" s="572"/>
    </row>
    <row r="398" spans="2:7" ht="15.75">
      <c r="B398" s="598"/>
      <c r="C398" s="567" t="s">
        <v>740</v>
      </c>
    </row>
    <row r="399" spans="2:7" ht="15.75">
      <c r="B399" s="598"/>
      <c r="C399" s="567"/>
      <c r="D399" s="595" t="s">
        <v>739</v>
      </c>
      <c r="E399" s="596">
        <v>1</v>
      </c>
      <c r="F399" s="612"/>
      <c r="G399" s="570">
        <f>E399*F399</f>
        <v>0</v>
      </c>
    </row>
    <row r="400" spans="2:7">
      <c r="B400" s="587"/>
      <c r="C400" s="563"/>
      <c r="D400" s="563"/>
      <c r="E400" s="563"/>
      <c r="F400" s="602"/>
      <c r="G400" s="564"/>
    </row>
    <row r="401" spans="2:7">
      <c r="B401" s="586">
        <v>7</v>
      </c>
      <c r="C401" s="468" t="s">
        <v>738</v>
      </c>
      <c r="D401" s="563"/>
      <c r="E401" s="563"/>
      <c r="F401" s="602"/>
      <c r="G401" s="563"/>
    </row>
    <row r="402" spans="2:7">
      <c r="B402" s="587"/>
      <c r="C402" s="563"/>
      <c r="D402" s="563" t="s">
        <v>737</v>
      </c>
      <c r="E402" s="563">
        <v>1</v>
      </c>
      <c r="F402" s="610"/>
      <c r="G402" s="564">
        <f>E402*F402</f>
        <v>0</v>
      </c>
    </row>
    <row r="403" spans="2:7">
      <c r="B403" s="587"/>
      <c r="C403" s="563"/>
      <c r="D403" s="563"/>
      <c r="E403" s="563"/>
      <c r="F403" s="602"/>
      <c r="G403" s="563"/>
    </row>
    <row r="404" spans="2:7">
      <c r="B404" s="587"/>
      <c r="C404" s="563"/>
      <c r="D404" s="563"/>
      <c r="E404" s="563"/>
      <c r="F404" s="602"/>
      <c r="G404" s="563"/>
    </row>
    <row r="405" spans="2:7" ht="15">
      <c r="B405" s="587"/>
      <c r="C405" s="559" t="s">
        <v>736</v>
      </c>
      <c r="D405" s="559"/>
      <c r="E405" s="559"/>
      <c r="F405" s="602"/>
      <c r="G405" s="574">
        <f>SUM(G382:G403)</f>
        <v>0</v>
      </c>
    </row>
    <row r="406" spans="2:7" ht="15">
      <c r="B406" s="519"/>
      <c r="C406" s="593"/>
      <c r="D406" s="563"/>
      <c r="E406" s="563"/>
      <c r="F406" s="599"/>
    </row>
    <row r="407" spans="2:7">
      <c r="B407" s="519"/>
    </row>
    <row r="408" spans="2:7">
      <c r="B408" s="519"/>
    </row>
    <row r="409" spans="2:7">
      <c r="B409" s="519"/>
    </row>
    <row r="410" spans="2:7">
      <c r="B410" s="519"/>
    </row>
    <row r="411" spans="2:7">
      <c r="B411" s="519"/>
    </row>
    <row r="412" spans="2:7">
      <c r="B412" s="519"/>
    </row>
    <row r="413" spans="2:7">
      <c r="B413" s="519"/>
    </row>
    <row r="414" spans="2:7">
      <c r="B414" s="519"/>
    </row>
    <row r="415" spans="2:7">
      <c r="B415" s="519"/>
    </row>
    <row r="416" spans="2:7">
      <c r="B416" s="519"/>
    </row>
    <row r="417" spans="2:2">
      <c r="B417" s="519"/>
    </row>
    <row r="418" spans="2:2">
      <c r="B418" s="519"/>
    </row>
    <row r="419" spans="2:2">
      <c r="B419" s="519"/>
    </row>
    <row r="420" spans="2:2">
      <c r="B420" s="519"/>
    </row>
    <row r="421" spans="2:2">
      <c r="B421" s="519"/>
    </row>
    <row r="422" spans="2:2">
      <c r="B422" s="519"/>
    </row>
    <row r="423" spans="2:2">
      <c r="B423" s="519"/>
    </row>
    <row r="424" spans="2:2">
      <c r="B424" s="519"/>
    </row>
    <row r="425" spans="2:2">
      <c r="B425" s="519"/>
    </row>
    <row r="426" spans="2:2">
      <c r="B426" s="519"/>
    </row>
    <row r="427" spans="2:2">
      <c r="B427" s="519"/>
    </row>
    <row r="428" spans="2:2">
      <c r="B428" s="519"/>
    </row>
    <row r="429" spans="2:2">
      <c r="B429" s="519"/>
    </row>
    <row r="430" spans="2:2">
      <c r="B430" s="519"/>
    </row>
    <row r="431" spans="2:2">
      <c r="B431" s="519"/>
    </row>
    <row r="432" spans="2:2">
      <c r="B432" s="519"/>
    </row>
    <row r="433" spans="2:2">
      <c r="B433" s="519"/>
    </row>
    <row r="434" spans="2:2">
      <c r="B434" s="519"/>
    </row>
    <row r="435" spans="2:2">
      <c r="B435" s="519"/>
    </row>
    <row r="436" spans="2:2">
      <c r="B436" s="519"/>
    </row>
    <row r="437" spans="2:2">
      <c r="B437" s="519"/>
    </row>
    <row r="438" spans="2:2">
      <c r="B438" s="519"/>
    </row>
    <row r="439" spans="2:2">
      <c r="B439" s="519"/>
    </row>
    <row r="440" spans="2:2">
      <c r="B440" s="519"/>
    </row>
    <row r="441" spans="2:2">
      <c r="B441" s="519"/>
    </row>
    <row r="442" spans="2:2">
      <c r="B442" s="519"/>
    </row>
    <row r="443" spans="2:2">
      <c r="B443" s="519"/>
    </row>
    <row r="444" spans="2:2">
      <c r="B444" s="519"/>
    </row>
    <row r="445" spans="2:2">
      <c r="B445" s="519"/>
    </row>
    <row r="446" spans="2:2">
      <c r="B446" s="519"/>
    </row>
    <row r="447" spans="2:2">
      <c r="B447" s="519"/>
    </row>
    <row r="448" spans="2:2">
      <c r="B448" s="519"/>
    </row>
    <row r="449" spans="2:2">
      <c r="B449" s="519"/>
    </row>
    <row r="450" spans="2:2">
      <c r="B450" s="519"/>
    </row>
    <row r="451" spans="2:2">
      <c r="B451" s="519"/>
    </row>
    <row r="452" spans="2:2">
      <c r="B452" s="519"/>
    </row>
    <row r="453" spans="2:2">
      <c r="B453" s="519"/>
    </row>
    <row r="454" spans="2:2">
      <c r="B454" s="519"/>
    </row>
    <row r="455" spans="2:2">
      <c r="B455" s="519"/>
    </row>
    <row r="456" spans="2:2">
      <c r="B456" s="519"/>
    </row>
    <row r="457" spans="2:2">
      <c r="B457" s="519"/>
    </row>
    <row r="458" spans="2:2">
      <c r="B458" s="519"/>
    </row>
    <row r="459" spans="2:2">
      <c r="B459" s="519"/>
    </row>
    <row r="460" spans="2:2">
      <c r="B460" s="519"/>
    </row>
    <row r="461" spans="2:2">
      <c r="B461" s="519"/>
    </row>
    <row r="462" spans="2:2">
      <c r="B462" s="519"/>
    </row>
    <row r="463" spans="2:2">
      <c r="B463" s="519"/>
    </row>
    <row r="464" spans="2:2">
      <c r="B464" s="519"/>
    </row>
    <row r="465" spans="2:2">
      <c r="B465" s="519"/>
    </row>
    <row r="466" spans="2:2">
      <c r="B466" s="519"/>
    </row>
    <row r="467" spans="2:2">
      <c r="B467" s="519"/>
    </row>
    <row r="468" spans="2:2">
      <c r="B468" s="519"/>
    </row>
    <row r="469" spans="2:2">
      <c r="B469" s="519"/>
    </row>
    <row r="470" spans="2:2">
      <c r="B470" s="519"/>
    </row>
    <row r="471" spans="2:2">
      <c r="B471" s="519"/>
    </row>
    <row r="472" spans="2:2">
      <c r="B472" s="519"/>
    </row>
    <row r="473" spans="2:2">
      <c r="B473" s="519"/>
    </row>
    <row r="474" spans="2:2">
      <c r="B474" s="519"/>
    </row>
    <row r="475" spans="2:2">
      <c r="B475" s="519"/>
    </row>
    <row r="476" spans="2:2">
      <c r="B476" s="519"/>
    </row>
    <row r="477" spans="2:2">
      <c r="B477" s="519"/>
    </row>
    <row r="478" spans="2:2">
      <c r="B478" s="519"/>
    </row>
    <row r="479" spans="2:2">
      <c r="B479" s="519"/>
    </row>
    <row r="480" spans="2:2">
      <c r="B480" s="519"/>
    </row>
    <row r="481" spans="2:2">
      <c r="B481" s="519"/>
    </row>
    <row r="482" spans="2:2">
      <c r="B482" s="519"/>
    </row>
    <row r="483" spans="2:2">
      <c r="B483" s="519"/>
    </row>
    <row r="484" spans="2:2">
      <c r="B484" s="519"/>
    </row>
    <row r="485" spans="2:2">
      <c r="B485" s="519"/>
    </row>
    <row r="486" spans="2:2">
      <c r="B486" s="519"/>
    </row>
    <row r="487" spans="2:2">
      <c r="B487" s="519"/>
    </row>
    <row r="488" spans="2:2">
      <c r="B488" s="519"/>
    </row>
    <row r="489" spans="2:2">
      <c r="B489" s="519"/>
    </row>
    <row r="490" spans="2:2">
      <c r="B490" s="519"/>
    </row>
    <row r="491" spans="2:2">
      <c r="B491" s="519"/>
    </row>
    <row r="492" spans="2:2">
      <c r="B492" s="519"/>
    </row>
    <row r="493" spans="2:2">
      <c r="B493" s="519"/>
    </row>
    <row r="494" spans="2:2">
      <c r="B494" s="519"/>
    </row>
    <row r="495" spans="2:2">
      <c r="B495" s="519"/>
    </row>
    <row r="496" spans="2:2">
      <c r="B496" s="519"/>
    </row>
    <row r="497" spans="2:2">
      <c r="B497" s="519"/>
    </row>
    <row r="498" spans="2:2">
      <c r="B498" s="519"/>
    </row>
    <row r="499" spans="2:2">
      <c r="B499" s="519"/>
    </row>
    <row r="500" spans="2:2">
      <c r="B500" s="519"/>
    </row>
    <row r="501" spans="2:2">
      <c r="B501" s="519"/>
    </row>
    <row r="502" spans="2:2">
      <c r="B502" s="519"/>
    </row>
    <row r="503" spans="2:2">
      <c r="B503" s="519"/>
    </row>
    <row r="504" spans="2:2">
      <c r="B504" s="519"/>
    </row>
    <row r="505" spans="2:2">
      <c r="B505" s="519"/>
    </row>
    <row r="506" spans="2:2">
      <c r="B506" s="519"/>
    </row>
    <row r="507" spans="2:2">
      <c r="B507" s="519"/>
    </row>
    <row r="508" spans="2:2">
      <c r="B508" s="519"/>
    </row>
    <row r="509" spans="2:2">
      <c r="B509" s="519"/>
    </row>
    <row r="510" spans="2:2">
      <c r="B510" s="519"/>
    </row>
    <row r="511" spans="2:2">
      <c r="B511" s="519"/>
    </row>
    <row r="512" spans="2:2">
      <c r="B512" s="519"/>
    </row>
    <row r="513" spans="2:2">
      <c r="B513" s="519"/>
    </row>
    <row r="514" spans="2:2">
      <c r="B514" s="519"/>
    </row>
    <row r="515" spans="2:2">
      <c r="B515" s="519"/>
    </row>
    <row r="516" spans="2:2">
      <c r="B516" s="519"/>
    </row>
    <row r="517" spans="2:2">
      <c r="B517" s="519"/>
    </row>
    <row r="518" spans="2:2">
      <c r="B518" s="519"/>
    </row>
    <row r="519" spans="2:2">
      <c r="B519" s="519"/>
    </row>
    <row r="520" spans="2:2">
      <c r="B520" s="519"/>
    </row>
    <row r="521" spans="2:2">
      <c r="B521" s="519"/>
    </row>
    <row r="522" spans="2:2">
      <c r="B522" s="519"/>
    </row>
    <row r="523" spans="2:2">
      <c r="B523" s="519"/>
    </row>
    <row r="524" spans="2:2">
      <c r="B524" s="519"/>
    </row>
    <row r="525" spans="2:2">
      <c r="B525" s="519"/>
    </row>
    <row r="526" spans="2:2">
      <c r="B526" s="519"/>
    </row>
    <row r="527" spans="2:2">
      <c r="B527" s="519"/>
    </row>
    <row r="528" spans="2:2">
      <c r="B528" s="519"/>
    </row>
    <row r="529" spans="2:2">
      <c r="B529" s="519"/>
    </row>
    <row r="530" spans="2:2">
      <c r="B530" s="519"/>
    </row>
    <row r="531" spans="2:2">
      <c r="B531" s="519"/>
    </row>
    <row r="532" spans="2:2">
      <c r="B532" s="519"/>
    </row>
    <row r="533" spans="2:2">
      <c r="B533" s="519"/>
    </row>
    <row r="534" spans="2:2">
      <c r="B534" s="519"/>
    </row>
    <row r="535" spans="2:2">
      <c r="B535" s="519"/>
    </row>
    <row r="536" spans="2:2">
      <c r="B536" s="519"/>
    </row>
    <row r="537" spans="2:2">
      <c r="B537" s="519"/>
    </row>
    <row r="538" spans="2:2">
      <c r="B538" s="519"/>
    </row>
    <row r="539" spans="2:2">
      <c r="B539" s="519"/>
    </row>
    <row r="540" spans="2:2">
      <c r="B540" s="519"/>
    </row>
    <row r="541" spans="2:2">
      <c r="B541" s="519"/>
    </row>
    <row r="542" spans="2:2">
      <c r="B542" s="519"/>
    </row>
    <row r="543" spans="2:2">
      <c r="B543" s="519"/>
    </row>
    <row r="544" spans="2:2">
      <c r="B544" s="519"/>
    </row>
    <row r="545" spans="2:2">
      <c r="B545" s="519"/>
    </row>
    <row r="546" spans="2:2">
      <c r="B546" s="519"/>
    </row>
    <row r="547" spans="2:2">
      <c r="B547" s="519"/>
    </row>
    <row r="548" spans="2:2">
      <c r="B548" s="519"/>
    </row>
    <row r="549" spans="2:2">
      <c r="B549" s="519"/>
    </row>
    <row r="550" spans="2:2">
      <c r="B550" s="519"/>
    </row>
    <row r="551" spans="2:2">
      <c r="B551" s="519"/>
    </row>
    <row r="552" spans="2:2">
      <c r="B552" s="519"/>
    </row>
    <row r="553" spans="2:2">
      <c r="B553" s="519"/>
    </row>
    <row r="554" spans="2:2">
      <c r="B554" s="519"/>
    </row>
    <row r="555" spans="2:2">
      <c r="B555" s="519"/>
    </row>
    <row r="556" spans="2:2">
      <c r="B556" s="519"/>
    </row>
    <row r="557" spans="2:2">
      <c r="B557" s="519"/>
    </row>
  </sheetData>
  <sheetProtection algorithmName="SHA-512" hashValue="gycoKKb0Me+zTdM6DZpwNuqfJi0bhDSlodOL9zSaHclYF4TZ1BL9h22mEWjyloB6YTMmeVX7jLw4Npn/mQdYxQ==" saltValue="1KrHOxdJOtD9EiHhN3O3aA==" spinCount="100000" sheet="1"/>
  <pageMargins left="1.0236220472440944" right="0.31496062992125984" top="0.74803149606299213" bottom="0.74803149606299213" header="0.31496062992125984" footer="0.31496062992125984"/>
  <pageSetup paperSize="9" scale="97" orientation="portrait" r:id="rId1"/>
  <headerFooter alignWithMargins="0">
    <oddHeader xml:space="preserve">&amp;L             </oddHeader>
  </headerFooter>
  <rowBreaks count="13" manualBreakCount="13">
    <brk id="21" min="1" max="6" man="1"/>
    <brk id="57" min="1" max="6" man="1"/>
    <brk id="65" min="1" max="6" man="1"/>
    <brk id="98" min="1" max="6" man="1"/>
    <brk id="133" min="1" max="6" man="1"/>
    <brk id="143" min="1" max="6" man="1"/>
    <brk id="184" min="1" max="6" man="1"/>
    <brk id="215" min="1" max="6" man="1"/>
    <brk id="253" min="1" max="6" man="1"/>
    <brk id="272" min="1" max="6" man="1"/>
    <brk id="299" min="1" max="6" man="1"/>
    <brk id="333" min="1" max="6" man="1"/>
    <brk id="376" min="1" max="6"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K81"/>
  <sheetViews>
    <sheetView zoomScaleNormal="100" workbookViewId="0">
      <selection activeCell="B8" sqref="B8:E8"/>
    </sheetView>
  </sheetViews>
  <sheetFormatPr defaultRowHeight="14.25"/>
  <cols>
    <col min="1" max="1" width="4" style="617" customWidth="1"/>
    <col min="2" max="2" width="5.6640625" style="624" customWidth="1"/>
    <col min="3" max="3" width="50" style="615" customWidth="1"/>
    <col min="4" max="4" width="10.33203125" style="625" customWidth="1"/>
    <col min="5" max="5" width="15.5" style="625" customWidth="1"/>
    <col min="6" max="6" width="2.5" style="625" hidden="1" customWidth="1"/>
    <col min="7" max="7" width="16.5" style="626" customWidth="1"/>
    <col min="8" max="8" width="11.83203125" style="616" bestFit="1" customWidth="1"/>
    <col min="9" max="10" width="9.33203125" style="616"/>
    <col min="11" max="11" width="11.83203125" style="616" bestFit="1" customWidth="1"/>
    <col min="12" max="16384" width="9.33203125" style="617"/>
  </cols>
  <sheetData>
    <row r="1" spans="1:11" ht="15.95" customHeight="1">
      <c r="A1" s="613"/>
      <c r="B1" s="614"/>
      <c r="D1" s="655"/>
      <c r="E1" s="655"/>
      <c r="F1" s="655"/>
      <c r="G1" s="655"/>
      <c r="H1" s="614"/>
    </row>
    <row r="2" spans="1:11" ht="15.95" customHeight="1">
      <c r="A2" s="613"/>
      <c r="B2" s="614"/>
      <c r="D2" s="655"/>
      <c r="E2" s="655"/>
      <c r="F2" s="655"/>
      <c r="G2" s="655"/>
      <c r="H2" s="614"/>
    </row>
    <row r="3" spans="1:11" ht="15.95" customHeight="1">
      <c r="A3" s="613"/>
      <c r="B3" s="614"/>
      <c r="D3" s="655"/>
      <c r="E3" s="655"/>
      <c r="F3" s="655"/>
      <c r="G3" s="655"/>
      <c r="H3" s="614"/>
    </row>
    <row r="4" spans="1:11" ht="15.95" customHeight="1">
      <c r="A4" s="613"/>
      <c r="B4" s="614"/>
      <c r="D4" s="655"/>
      <c r="E4" s="655"/>
      <c r="F4" s="655"/>
      <c r="G4" s="655"/>
      <c r="H4" s="614"/>
    </row>
    <row r="5" spans="1:11" s="618" customFormat="1" ht="15">
      <c r="B5" s="697" t="s">
        <v>964</v>
      </c>
      <c r="C5" s="698"/>
      <c r="D5" s="698"/>
      <c r="E5" s="698"/>
      <c r="F5" s="698"/>
      <c r="G5" s="698"/>
      <c r="I5" s="616"/>
      <c r="J5" s="616"/>
      <c r="K5" s="616"/>
    </row>
    <row r="6" spans="1:11" ht="12" customHeight="1">
      <c r="B6" s="619"/>
      <c r="C6" s="620"/>
      <c r="D6" s="621"/>
      <c r="E6" s="621"/>
      <c r="F6" s="621"/>
      <c r="G6" s="621"/>
      <c r="H6" s="618"/>
    </row>
    <row r="7" spans="1:11" ht="54.75" customHeight="1" thickBot="1">
      <c r="B7" s="714" t="s">
        <v>1430</v>
      </c>
      <c r="C7" s="715"/>
      <c r="D7" s="715"/>
      <c r="E7" s="715"/>
      <c r="F7" s="621"/>
      <c r="G7" s="621"/>
      <c r="H7" s="618"/>
    </row>
    <row r="8" spans="1:11" ht="86.25" customHeight="1" thickBot="1">
      <c r="B8" s="716"/>
      <c r="C8" s="717"/>
      <c r="D8" s="717"/>
      <c r="E8" s="718"/>
      <c r="F8" s="621"/>
      <c r="G8" s="621"/>
      <c r="H8" s="618"/>
    </row>
    <row r="9" spans="1:11" ht="18" customHeight="1">
      <c r="B9" s="623" t="s">
        <v>963</v>
      </c>
      <c r="C9" s="623" t="s">
        <v>962</v>
      </c>
      <c r="D9" s="623" t="s">
        <v>961</v>
      </c>
      <c r="E9" s="623" t="s">
        <v>960</v>
      </c>
      <c r="F9" s="623"/>
      <c r="G9" s="623" t="s">
        <v>725</v>
      </c>
      <c r="H9" s="618"/>
    </row>
    <row r="10" spans="1:11" ht="18" customHeight="1">
      <c r="B10" s="623"/>
      <c r="C10" s="623"/>
      <c r="D10" s="623"/>
      <c r="E10" s="623" t="s">
        <v>933</v>
      </c>
      <c r="F10" s="623"/>
      <c r="G10" s="623" t="s">
        <v>933</v>
      </c>
      <c r="H10" s="618"/>
    </row>
    <row r="11" spans="1:11" ht="18" customHeight="1">
      <c r="H11" s="618"/>
    </row>
    <row r="12" spans="1:11" s="618" customFormat="1" ht="126">
      <c r="B12" s="627">
        <v>1</v>
      </c>
      <c r="C12" s="628" t="s">
        <v>959</v>
      </c>
      <c r="D12" s="629"/>
      <c r="E12" s="629"/>
      <c r="F12" s="656"/>
      <c r="G12" s="629"/>
      <c r="I12" s="616"/>
      <c r="J12" s="616"/>
      <c r="K12" s="616"/>
    </row>
    <row r="13" spans="1:11" s="618" customFormat="1" ht="5.0999999999999996" customHeight="1">
      <c r="B13" s="631"/>
      <c r="C13" s="632"/>
      <c r="D13" s="629"/>
      <c r="E13" s="629"/>
      <c r="F13" s="656"/>
      <c r="G13" s="629"/>
      <c r="I13" s="616"/>
      <c r="J13" s="616"/>
      <c r="K13" s="616"/>
    </row>
    <row r="14" spans="1:11" s="618" customFormat="1" ht="15" customHeight="1">
      <c r="B14" s="631"/>
      <c r="C14" s="633" t="s">
        <v>37</v>
      </c>
      <c r="D14" s="629">
        <v>1</v>
      </c>
      <c r="E14" s="658">
        <v>0</v>
      </c>
      <c r="F14" s="656"/>
      <c r="G14" s="629">
        <f>D14*E14</f>
        <v>0</v>
      </c>
      <c r="I14" s="616"/>
      <c r="J14" s="616"/>
      <c r="K14" s="616"/>
    </row>
    <row r="15" spans="1:11" s="618" customFormat="1" ht="15" customHeight="1">
      <c r="B15" s="631"/>
      <c r="C15" s="632"/>
      <c r="D15" s="629"/>
      <c r="E15" s="629"/>
      <c r="F15" s="656"/>
      <c r="G15" s="629"/>
      <c r="I15" s="616"/>
      <c r="J15" s="616"/>
      <c r="K15" s="616"/>
    </row>
    <row r="16" spans="1:11" s="618" customFormat="1" ht="110.25">
      <c r="B16" s="627">
        <v>2</v>
      </c>
      <c r="C16" s="628" t="s">
        <v>958</v>
      </c>
      <c r="D16" s="629"/>
      <c r="E16" s="629"/>
      <c r="F16" s="656"/>
      <c r="G16" s="629"/>
      <c r="I16" s="616"/>
      <c r="J16" s="616"/>
      <c r="K16" s="616"/>
    </row>
    <row r="17" spans="2:11" s="618" customFormat="1" ht="5.0999999999999996" customHeight="1">
      <c r="B17" s="631"/>
      <c r="C17" s="632"/>
      <c r="D17" s="629"/>
      <c r="E17" s="629"/>
      <c r="F17" s="656"/>
      <c r="G17" s="629"/>
      <c r="I17" s="616"/>
      <c r="J17" s="616"/>
      <c r="K17" s="616"/>
    </row>
    <row r="18" spans="2:11" s="618" customFormat="1" ht="15" customHeight="1">
      <c r="B18" s="631"/>
      <c r="C18" s="633" t="s">
        <v>37</v>
      </c>
      <c r="D18" s="629">
        <v>1</v>
      </c>
      <c r="E18" s="658">
        <v>0</v>
      </c>
      <c r="F18" s="656"/>
      <c r="G18" s="629">
        <f>D18*E18</f>
        <v>0</v>
      </c>
      <c r="I18" s="616"/>
      <c r="J18" s="616"/>
      <c r="K18" s="616"/>
    </row>
    <row r="19" spans="2:11" s="618" customFormat="1" ht="15" customHeight="1">
      <c r="B19" s="631"/>
      <c r="C19" s="633"/>
      <c r="D19" s="629"/>
      <c r="E19" s="629"/>
      <c r="F19" s="656"/>
      <c r="G19" s="629"/>
      <c r="I19" s="616"/>
      <c r="J19" s="616"/>
      <c r="K19" s="616"/>
    </row>
    <row r="20" spans="2:11" s="618" customFormat="1" ht="78.75">
      <c r="B20" s="627">
        <v>3</v>
      </c>
      <c r="C20" s="634" t="s">
        <v>957</v>
      </c>
      <c r="D20" s="629"/>
      <c r="E20" s="629"/>
      <c r="F20" s="656"/>
      <c r="G20" s="629"/>
      <c r="I20" s="616"/>
      <c r="J20" s="616"/>
      <c r="K20" s="616"/>
    </row>
    <row r="21" spans="2:11" s="618" customFormat="1" ht="78.75">
      <c r="B21" s="631"/>
      <c r="C21" s="635" t="s">
        <v>956</v>
      </c>
      <c r="D21" s="629"/>
      <c r="E21" s="629"/>
      <c r="F21" s="656"/>
      <c r="G21" s="629"/>
      <c r="I21" s="616"/>
      <c r="J21" s="616"/>
      <c r="K21" s="616"/>
    </row>
    <row r="22" spans="2:11" s="618" customFormat="1" ht="15.75">
      <c r="B22" s="631"/>
      <c r="C22" s="635" t="s">
        <v>951</v>
      </c>
      <c r="D22" s="629"/>
      <c r="E22" s="629"/>
      <c r="F22" s="656"/>
      <c r="G22" s="629"/>
      <c r="I22" s="616"/>
      <c r="J22" s="616"/>
      <c r="K22" s="616"/>
    </row>
    <row r="23" spans="2:11" s="618" customFormat="1" ht="31.5">
      <c r="B23" s="627"/>
      <c r="C23" s="634" t="s">
        <v>950</v>
      </c>
      <c r="D23" s="629"/>
      <c r="E23" s="629"/>
      <c r="F23" s="656"/>
      <c r="G23" s="629"/>
      <c r="I23" s="616"/>
      <c r="J23" s="616"/>
      <c r="K23" s="616"/>
    </row>
    <row r="24" spans="2:11" s="618" customFormat="1" ht="5.0999999999999996" customHeight="1">
      <c r="B24" s="631"/>
      <c r="C24" s="632"/>
      <c r="D24" s="629"/>
      <c r="E24" s="629"/>
      <c r="F24" s="656"/>
      <c r="G24" s="629"/>
      <c r="I24" s="616"/>
      <c r="J24" s="616"/>
      <c r="K24" s="616"/>
    </row>
    <row r="25" spans="2:11" s="618" customFormat="1" ht="15.75">
      <c r="B25" s="631"/>
      <c r="C25" s="633" t="s">
        <v>37</v>
      </c>
      <c r="D25" s="629">
        <v>1</v>
      </c>
      <c r="E25" s="629"/>
      <c r="F25" s="656"/>
      <c r="G25" s="629"/>
      <c r="I25" s="616"/>
      <c r="J25" s="616"/>
      <c r="K25" s="616"/>
    </row>
    <row r="26" spans="2:11" s="618" customFormat="1" ht="15" customHeight="1">
      <c r="B26" s="631"/>
      <c r="C26" s="632"/>
      <c r="D26" s="629"/>
      <c r="E26" s="629"/>
      <c r="F26" s="656"/>
      <c r="G26" s="629"/>
      <c r="I26" s="616"/>
      <c r="J26" s="616"/>
      <c r="K26" s="616"/>
    </row>
    <row r="27" spans="2:11" s="618" customFormat="1" ht="15" customHeight="1">
      <c r="B27" s="631"/>
      <c r="C27" s="632"/>
      <c r="D27" s="629"/>
      <c r="E27" s="629"/>
      <c r="F27" s="656"/>
      <c r="G27" s="629"/>
      <c r="I27" s="616"/>
      <c r="J27" s="616"/>
      <c r="K27" s="616"/>
    </row>
    <row r="28" spans="2:11" s="618" customFormat="1" ht="15" customHeight="1">
      <c r="B28" s="631"/>
      <c r="C28" s="632"/>
      <c r="D28" s="629"/>
      <c r="E28" s="629"/>
      <c r="F28" s="656"/>
      <c r="G28" s="629"/>
      <c r="I28" s="616"/>
      <c r="J28" s="616"/>
      <c r="K28" s="616"/>
    </row>
    <row r="29" spans="2:11" s="618" customFormat="1" ht="15" customHeight="1">
      <c r="B29" s="631"/>
      <c r="C29" s="632"/>
      <c r="D29" s="629"/>
      <c r="E29" s="629"/>
      <c r="F29" s="656"/>
      <c r="G29" s="629"/>
      <c r="I29" s="616"/>
      <c r="J29" s="616"/>
      <c r="K29" s="616"/>
    </row>
    <row r="30" spans="2:11" s="618" customFormat="1" ht="121.5" customHeight="1">
      <c r="B30" s="627">
        <v>4</v>
      </c>
      <c r="C30" s="634" t="s">
        <v>955</v>
      </c>
      <c r="D30" s="629"/>
      <c r="E30" s="629"/>
      <c r="F30" s="656"/>
      <c r="G30" s="629"/>
      <c r="I30" s="616"/>
      <c r="J30" s="616"/>
      <c r="K30" s="616"/>
    </row>
    <row r="31" spans="2:11" s="618" customFormat="1" ht="31.5">
      <c r="B31" s="627"/>
      <c r="C31" s="635" t="s">
        <v>954</v>
      </c>
      <c r="D31" s="629"/>
      <c r="E31" s="629"/>
      <c r="F31" s="656"/>
      <c r="G31" s="629"/>
      <c r="I31" s="616"/>
      <c r="J31" s="616"/>
      <c r="K31" s="616"/>
    </row>
    <row r="32" spans="2:11" s="618" customFormat="1" ht="47.25">
      <c r="B32" s="627"/>
      <c r="C32" s="635" t="s">
        <v>953</v>
      </c>
      <c r="D32" s="629"/>
      <c r="E32" s="629"/>
      <c r="F32" s="656"/>
      <c r="G32" s="629"/>
      <c r="I32" s="616"/>
      <c r="J32" s="616"/>
      <c r="K32" s="616"/>
    </row>
    <row r="33" spans="2:11" s="618" customFormat="1" ht="63">
      <c r="B33" s="627"/>
      <c r="C33" s="635" t="s">
        <v>952</v>
      </c>
      <c r="D33" s="629"/>
      <c r="E33" s="629"/>
      <c r="F33" s="656"/>
      <c r="G33" s="629"/>
      <c r="I33" s="616"/>
      <c r="J33" s="616"/>
      <c r="K33" s="616"/>
    </row>
    <row r="34" spans="2:11" s="618" customFormat="1" ht="15.75">
      <c r="B34" s="627"/>
      <c r="C34" s="635" t="s">
        <v>951</v>
      </c>
      <c r="D34" s="629"/>
      <c r="E34" s="629"/>
      <c r="F34" s="656"/>
      <c r="G34" s="629"/>
      <c r="I34" s="616"/>
      <c r="J34" s="616"/>
      <c r="K34" s="616"/>
    </row>
    <row r="35" spans="2:11" s="618" customFormat="1" ht="31.5">
      <c r="B35" s="627"/>
      <c r="C35" s="634" t="s">
        <v>950</v>
      </c>
      <c r="D35" s="629"/>
      <c r="E35" s="629"/>
      <c r="F35" s="656"/>
      <c r="G35" s="629"/>
      <c r="I35" s="616"/>
      <c r="J35" s="616"/>
      <c r="K35" s="616"/>
    </row>
    <row r="36" spans="2:11" s="618" customFormat="1" ht="5.0999999999999996" customHeight="1">
      <c r="B36" s="631"/>
      <c r="C36" s="632"/>
      <c r="D36" s="629"/>
      <c r="E36" s="629"/>
      <c r="F36" s="656"/>
      <c r="G36" s="629"/>
      <c r="I36" s="616"/>
      <c r="J36" s="616"/>
      <c r="K36" s="616"/>
    </row>
    <row r="37" spans="2:11" s="618" customFormat="1" ht="15.75">
      <c r="B37" s="631"/>
      <c r="C37" s="633" t="s">
        <v>37</v>
      </c>
      <c r="D37" s="629">
        <v>1</v>
      </c>
      <c r="E37" s="629"/>
      <c r="F37" s="656"/>
      <c r="G37" s="629"/>
      <c r="I37" s="616"/>
      <c r="J37" s="616"/>
      <c r="K37" s="616"/>
    </row>
    <row r="38" spans="2:11" s="618" customFormat="1" ht="14.1" customHeight="1">
      <c r="B38" s="631"/>
      <c r="C38" s="632"/>
      <c r="D38" s="629"/>
      <c r="E38" s="629"/>
      <c r="F38" s="656"/>
      <c r="G38" s="629"/>
      <c r="I38" s="616"/>
      <c r="J38" s="616"/>
      <c r="K38" s="616"/>
    </row>
    <row r="39" spans="2:11" s="618" customFormat="1" ht="126.75" customHeight="1">
      <c r="B39" s="627">
        <v>5</v>
      </c>
      <c r="C39" s="628" t="s">
        <v>949</v>
      </c>
      <c r="D39" s="636"/>
      <c r="E39" s="636"/>
      <c r="F39" s="657"/>
      <c r="G39" s="629"/>
      <c r="I39" s="616"/>
      <c r="J39" s="616"/>
      <c r="K39" s="616"/>
    </row>
    <row r="40" spans="2:11" s="618" customFormat="1" ht="48.75" customHeight="1">
      <c r="B40" s="637"/>
      <c r="C40" s="628" t="s">
        <v>948</v>
      </c>
      <c r="D40" s="636"/>
      <c r="E40" s="636"/>
      <c r="F40" s="657"/>
      <c r="G40" s="629"/>
      <c r="I40" s="616"/>
      <c r="J40" s="616"/>
      <c r="K40" s="616"/>
    </row>
    <row r="41" spans="2:11" s="618" customFormat="1" ht="5.0999999999999996" customHeight="1">
      <c r="B41" s="627"/>
      <c r="C41" s="628"/>
      <c r="D41" s="636"/>
      <c r="E41" s="636"/>
      <c r="F41" s="657"/>
      <c r="G41" s="629"/>
      <c r="I41" s="616"/>
      <c r="J41" s="616"/>
      <c r="K41" s="616"/>
    </row>
    <row r="42" spans="2:11" s="618" customFormat="1" ht="15.75">
      <c r="B42" s="631"/>
      <c r="C42" s="633" t="s">
        <v>37</v>
      </c>
      <c r="D42" s="629">
        <v>1</v>
      </c>
      <c r="E42" s="629"/>
      <c r="F42" s="656"/>
      <c r="G42" s="629"/>
      <c r="I42" s="616"/>
      <c r="J42" s="616"/>
      <c r="K42" s="616"/>
    </row>
    <row r="43" spans="2:11" ht="14.1" customHeight="1">
      <c r="B43" s="631"/>
      <c r="C43" s="622"/>
      <c r="D43" s="638"/>
      <c r="E43" s="638"/>
      <c r="F43" s="621"/>
      <c r="G43" s="629"/>
      <c r="H43" s="618"/>
    </row>
    <row r="44" spans="2:11" ht="110.25" customHeight="1">
      <c r="B44" s="627">
        <v>6</v>
      </c>
      <c r="C44" s="628" t="s">
        <v>947</v>
      </c>
      <c r="D44" s="638"/>
      <c r="E44" s="638"/>
      <c r="F44" s="621"/>
      <c r="G44" s="629"/>
      <c r="H44" s="618"/>
    </row>
    <row r="45" spans="2:11" ht="15.75">
      <c r="B45" s="627"/>
      <c r="C45" s="628" t="s">
        <v>946</v>
      </c>
      <c r="D45" s="638"/>
      <c r="E45" s="638"/>
      <c r="F45" s="621"/>
      <c r="G45" s="629"/>
      <c r="H45" s="618"/>
    </row>
    <row r="46" spans="2:11" ht="5.0999999999999996" customHeight="1">
      <c r="B46" s="627">
        <f>B40+1</f>
        <v>1</v>
      </c>
      <c r="C46" s="622"/>
      <c r="D46" s="638"/>
      <c r="E46" s="638"/>
      <c r="F46" s="621"/>
      <c r="G46" s="629"/>
      <c r="H46" s="618"/>
    </row>
    <row r="47" spans="2:11" s="618" customFormat="1" ht="15.75">
      <c r="B47" s="639"/>
      <c r="C47" s="633" t="s">
        <v>37</v>
      </c>
      <c r="D47" s="629">
        <v>1</v>
      </c>
      <c r="E47" s="629"/>
      <c r="F47" s="629"/>
      <c r="G47" s="629"/>
      <c r="I47" s="616"/>
      <c r="J47" s="616"/>
      <c r="K47" s="616"/>
    </row>
    <row r="48" spans="2:11" s="618" customFormat="1" ht="12" customHeight="1">
      <c r="B48" s="639"/>
      <c r="C48" s="633"/>
      <c r="D48" s="629"/>
      <c r="E48" s="629"/>
      <c r="F48" s="629"/>
      <c r="G48" s="629"/>
      <c r="I48" s="616"/>
      <c r="J48" s="616"/>
      <c r="K48" s="616"/>
    </row>
    <row r="49" spans="2:11" s="618" customFormat="1" ht="15.75">
      <c r="B49" s="639"/>
      <c r="C49" s="641" t="s">
        <v>945</v>
      </c>
      <c r="D49" s="629">
        <v>1</v>
      </c>
      <c r="E49" s="658">
        <v>0</v>
      </c>
      <c r="F49" s="657"/>
      <c r="G49" s="629">
        <f>D49*E49</f>
        <v>0</v>
      </c>
      <c r="I49" s="616"/>
      <c r="J49" s="616"/>
      <c r="K49" s="616"/>
    </row>
    <row r="50" spans="2:11" s="618" customFormat="1" ht="15" customHeight="1">
      <c r="B50" s="639"/>
      <c r="C50" s="641"/>
      <c r="D50" s="629"/>
      <c r="E50" s="629"/>
      <c r="F50" s="657"/>
      <c r="G50" s="629"/>
      <c r="I50" s="616"/>
      <c r="J50" s="616"/>
      <c r="K50" s="616"/>
    </row>
    <row r="51" spans="2:11" s="618" customFormat="1" ht="15" customHeight="1">
      <c r="B51" s="639"/>
      <c r="C51" s="641"/>
      <c r="D51" s="629"/>
      <c r="E51" s="629"/>
      <c r="F51" s="657"/>
      <c r="G51" s="629"/>
      <c r="I51" s="616"/>
      <c r="J51" s="616"/>
      <c r="K51" s="616"/>
    </row>
    <row r="52" spans="2:11" s="618" customFormat="1" ht="15" customHeight="1">
      <c r="B52" s="639"/>
      <c r="C52" s="641"/>
      <c r="D52" s="629"/>
      <c r="E52" s="629"/>
      <c r="F52" s="657"/>
      <c r="G52" s="629"/>
      <c r="I52" s="616"/>
      <c r="J52" s="616"/>
      <c r="K52" s="616"/>
    </row>
    <row r="53" spans="2:11" s="618" customFormat="1" ht="15" customHeight="1">
      <c r="B53" s="639"/>
      <c r="C53" s="641"/>
      <c r="D53" s="629"/>
      <c r="E53" s="629"/>
      <c r="F53" s="657"/>
      <c r="G53" s="629"/>
      <c r="I53" s="616"/>
      <c r="J53" s="616"/>
      <c r="K53" s="616"/>
    </row>
    <row r="54" spans="2:11" s="618" customFormat="1" ht="110.25">
      <c r="B54" s="627">
        <v>7</v>
      </c>
      <c r="C54" s="642" t="s">
        <v>944</v>
      </c>
      <c r="D54" s="629"/>
      <c r="E54" s="629"/>
      <c r="F54" s="657"/>
      <c r="G54" s="629"/>
      <c r="I54" s="616"/>
      <c r="J54" s="616"/>
      <c r="K54" s="616"/>
    </row>
    <row r="55" spans="2:11" s="618" customFormat="1" ht="5.0999999999999996" customHeight="1">
      <c r="B55" s="631"/>
      <c r="C55" s="632"/>
      <c r="D55" s="629"/>
      <c r="E55" s="629"/>
      <c r="F55" s="657"/>
      <c r="G55" s="629"/>
      <c r="I55" s="616"/>
      <c r="J55" s="616"/>
      <c r="K55" s="616"/>
    </row>
    <row r="56" spans="2:11" s="618" customFormat="1" ht="15.75">
      <c r="B56" s="631"/>
      <c r="C56" s="632" t="s">
        <v>37</v>
      </c>
      <c r="D56" s="629">
        <v>2</v>
      </c>
      <c r="E56" s="658">
        <v>0</v>
      </c>
      <c r="F56" s="657"/>
      <c r="G56" s="629">
        <f>D56*E56</f>
        <v>0</v>
      </c>
      <c r="I56" s="616"/>
      <c r="J56" s="616"/>
      <c r="K56" s="616"/>
    </row>
    <row r="57" spans="2:11" s="618" customFormat="1" ht="15" customHeight="1">
      <c r="B57" s="639"/>
      <c r="C57" s="641"/>
      <c r="D57" s="629"/>
      <c r="E57" s="629"/>
      <c r="F57" s="657"/>
      <c r="G57" s="629"/>
      <c r="I57" s="616"/>
      <c r="J57" s="616"/>
      <c r="K57" s="616"/>
    </row>
    <row r="58" spans="2:11" s="618" customFormat="1" ht="31.5">
      <c r="B58" s="627">
        <v>8</v>
      </c>
      <c r="C58" s="642" t="s">
        <v>943</v>
      </c>
      <c r="D58" s="629"/>
      <c r="E58" s="629"/>
      <c r="F58" s="657"/>
      <c r="G58" s="629"/>
      <c r="I58" s="616"/>
      <c r="J58" s="616"/>
      <c r="K58" s="616"/>
    </row>
    <row r="59" spans="2:11" s="618" customFormat="1" ht="47.25">
      <c r="B59" s="627"/>
      <c r="C59" s="642" t="s">
        <v>942</v>
      </c>
      <c r="D59" s="629"/>
      <c r="E59" s="629"/>
      <c r="F59" s="657"/>
      <c r="G59" s="629"/>
      <c r="I59" s="616"/>
      <c r="J59" s="616"/>
      <c r="K59" s="616"/>
    </row>
    <row r="60" spans="2:11" s="618" customFormat="1" ht="5.0999999999999996" customHeight="1">
      <c r="B60" s="631"/>
      <c r="C60" s="632"/>
      <c r="D60" s="629"/>
      <c r="E60" s="629"/>
      <c r="F60" s="657"/>
      <c r="G60" s="629"/>
      <c r="I60" s="616"/>
      <c r="J60" s="616"/>
      <c r="K60" s="616"/>
    </row>
    <row r="61" spans="2:11" s="618" customFormat="1" ht="15.75">
      <c r="B61" s="631"/>
      <c r="C61" s="632" t="s">
        <v>37</v>
      </c>
      <c r="D61" s="629">
        <v>1</v>
      </c>
      <c r="E61" s="658">
        <v>0</v>
      </c>
      <c r="F61" s="657"/>
      <c r="G61" s="629">
        <f>D61*E61</f>
        <v>0</v>
      </c>
      <c r="I61" s="616"/>
      <c r="J61" s="616"/>
      <c r="K61" s="616"/>
    </row>
    <row r="62" spans="2:11" s="618" customFormat="1" ht="15" customHeight="1">
      <c r="B62" s="639"/>
      <c r="C62" s="614"/>
      <c r="D62" s="636"/>
      <c r="E62" s="636"/>
      <c r="F62" s="657"/>
      <c r="G62" s="629"/>
      <c r="I62" s="616"/>
      <c r="J62" s="616"/>
      <c r="K62" s="616"/>
    </row>
    <row r="63" spans="2:11" s="630" customFormat="1" ht="65.25" customHeight="1">
      <c r="B63" s="627">
        <v>9</v>
      </c>
      <c r="C63" s="634" t="s">
        <v>941</v>
      </c>
      <c r="D63" s="643"/>
      <c r="E63" s="643"/>
      <c r="F63" s="621"/>
      <c r="G63" s="629"/>
      <c r="I63" s="644"/>
      <c r="J63" s="644"/>
      <c r="K63" s="644"/>
    </row>
    <row r="64" spans="2:11" s="630" customFormat="1" ht="5.0999999999999996" customHeight="1">
      <c r="B64" s="627"/>
      <c r="C64" s="640"/>
      <c r="D64" s="643"/>
      <c r="E64" s="643"/>
      <c r="F64" s="621"/>
      <c r="G64" s="629"/>
      <c r="I64" s="644"/>
      <c r="J64" s="644"/>
      <c r="K64" s="644"/>
    </row>
    <row r="65" spans="2:11" s="630" customFormat="1" ht="15.75">
      <c r="B65" s="645"/>
      <c r="C65" s="633" t="s">
        <v>37</v>
      </c>
      <c r="D65" s="629">
        <v>1</v>
      </c>
      <c r="E65" s="658">
        <v>0</v>
      </c>
      <c r="F65" s="657"/>
      <c r="G65" s="629">
        <f>D65*E65</f>
        <v>0</v>
      </c>
      <c r="I65" s="644"/>
      <c r="J65" s="644"/>
      <c r="K65" s="644"/>
    </row>
    <row r="66" spans="2:11" s="630" customFormat="1" ht="15.75">
      <c r="B66" s="645"/>
      <c r="C66" s="633"/>
      <c r="D66" s="629"/>
      <c r="E66" s="629"/>
      <c r="F66" s="657"/>
      <c r="G66" s="629"/>
      <c r="I66" s="644"/>
      <c r="J66" s="644"/>
      <c r="K66" s="644"/>
    </row>
    <row r="67" spans="2:11" ht="110.25">
      <c r="B67" s="627">
        <v>10</v>
      </c>
      <c r="C67" s="642" t="s">
        <v>940</v>
      </c>
      <c r="D67" s="643"/>
      <c r="E67" s="643"/>
      <c r="F67" s="621"/>
      <c r="G67" s="629"/>
    </row>
    <row r="68" spans="2:11" ht="5.0999999999999996" customHeight="1">
      <c r="B68" s="646"/>
      <c r="C68" s="647"/>
      <c r="D68" s="643"/>
      <c r="E68" s="643"/>
      <c r="F68" s="621"/>
      <c r="G68" s="629"/>
    </row>
    <row r="69" spans="2:11" ht="15.75">
      <c r="C69" s="633" t="s">
        <v>37</v>
      </c>
      <c r="D69" s="629">
        <v>1</v>
      </c>
      <c r="E69" s="658">
        <v>0</v>
      </c>
      <c r="F69" s="656"/>
      <c r="G69" s="629">
        <f>D69*E69</f>
        <v>0</v>
      </c>
    </row>
    <row r="70" spans="2:11" ht="15" customHeight="1">
      <c r="C70" s="633"/>
      <c r="D70" s="629"/>
      <c r="E70" s="629"/>
      <c r="F70" s="656"/>
      <c r="G70" s="629"/>
    </row>
    <row r="71" spans="2:11" ht="15.75">
      <c r="B71" s="648">
        <v>11</v>
      </c>
      <c r="C71" s="649" t="s">
        <v>939</v>
      </c>
      <c r="D71" s="623"/>
      <c r="E71" s="623"/>
      <c r="F71" s="623"/>
      <c r="G71" s="623"/>
    </row>
    <row r="72" spans="2:11" ht="15.75">
      <c r="B72" s="623"/>
      <c r="C72" s="649" t="s">
        <v>938</v>
      </c>
      <c r="D72" s="623"/>
      <c r="E72" s="623"/>
      <c r="F72" s="623"/>
      <c r="G72" s="623"/>
    </row>
    <row r="73" spans="2:11" ht="5.0999999999999996" customHeight="1">
      <c r="B73" s="623"/>
      <c r="C73" s="650"/>
      <c r="D73" s="623"/>
      <c r="E73" s="623"/>
      <c r="F73" s="623"/>
      <c r="G73" s="623"/>
    </row>
    <row r="74" spans="2:11" ht="15" customHeight="1">
      <c r="B74" s="623"/>
      <c r="C74" s="651" t="s">
        <v>37</v>
      </c>
      <c r="D74" s="629">
        <v>1</v>
      </c>
      <c r="E74" s="659">
        <v>0</v>
      </c>
      <c r="F74" s="623"/>
      <c r="G74" s="629">
        <f>D74*E74</f>
        <v>0</v>
      </c>
    </row>
    <row r="75" spans="2:11" ht="15.75">
      <c r="B75" s="646">
        <v>12</v>
      </c>
      <c r="C75" s="652" t="s">
        <v>738</v>
      </c>
      <c r="D75" s="629"/>
      <c r="E75" s="629"/>
      <c r="F75" s="656"/>
      <c r="G75" s="629"/>
    </row>
    <row r="76" spans="2:11" ht="5.0999999999999996" customHeight="1">
      <c r="B76" s="646"/>
      <c r="C76" s="652"/>
      <c r="D76" s="629"/>
      <c r="E76" s="629"/>
      <c r="F76" s="656"/>
      <c r="G76" s="629"/>
    </row>
    <row r="77" spans="2:11" ht="15.75">
      <c r="B77" s="646"/>
      <c r="C77" s="633" t="s">
        <v>37</v>
      </c>
      <c r="D77" s="629">
        <v>1</v>
      </c>
      <c r="E77" s="658">
        <v>0</v>
      </c>
      <c r="F77" s="656"/>
      <c r="G77" s="629">
        <f>D77*E77</f>
        <v>0</v>
      </c>
    </row>
    <row r="80" spans="2:11" ht="16.5" thickBot="1">
      <c r="B80" s="653" t="s">
        <v>937</v>
      </c>
      <c r="C80" s="653"/>
      <c r="D80" s="653"/>
      <c r="E80" s="653"/>
      <c r="G80" s="653">
        <f>SUM(G12:G79)</f>
        <v>0</v>
      </c>
    </row>
    <row r="81" spans="11:11" ht="15" thickTop="1">
      <c r="K81" s="654"/>
    </row>
  </sheetData>
  <sheetProtection algorithmName="SHA-512" hashValue="QjmepabRcYXj4fhksn6uoUae6xF344EuoN013KC2OlXUaLd+jTmOJeom+KuPe+YpEGar6mWarCgX/C4fn2kMVw==" saltValue="cpCGvivQDKYEUlX3x50UoA==" spinCount="100000" sheet="1"/>
  <mergeCells count="3">
    <mergeCell ref="B5:G5"/>
    <mergeCell ref="B7:E7"/>
    <mergeCell ref="B8:E8"/>
  </mergeCells>
  <pageMargins left="0.98425196850393704" right="0.39370078740157483" top="0.39370078740157483" bottom="0.39370078740157483" header="0.51181102362204722" footer="0.31496062992125984"/>
  <pageSetup paperSize="9" fitToHeight="2" orientation="portrait" r:id="rId1"/>
  <headerFooter alignWithMargins="0">
    <oddHeader xml:space="preserve">&amp;C          </oddHeader>
  </headerFooter>
  <rowBreaks count="2" manualBreakCount="2">
    <brk id="25" max="16383" man="1"/>
    <brk id="49" max="16383" man="1"/>
  </rowBreaks>
  <drawing r:id="rId2"/>
  <legacyDrawing r:id="rId3"/>
  <oleObjects>
    <mc:AlternateContent xmlns:mc="http://schemas.openxmlformats.org/markup-compatibility/2006">
      <mc:Choice Requires="x14">
        <oleObject progId="AutoCAD.Drawing.15" shapeId="9217" r:id="rId4">
          <objectPr defaultSize="0" autoPict="0" r:id="rId5">
            <anchor moveWithCells="1" sizeWithCells="1">
              <from>
                <xdr:col>5</xdr:col>
                <xdr:colOff>714375</xdr:colOff>
                <xdr:row>0</xdr:row>
                <xdr:rowOff>0</xdr:rowOff>
              </from>
              <to>
                <xdr:col>5</xdr:col>
                <xdr:colOff>142875</xdr:colOff>
                <xdr:row>0</xdr:row>
                <xdr:rowOff>0</xdr:rowOff>
              </to>
            </anchor>
          </objectPr>
        </oleObject>
      </mc:Choice>
      <mc:Fallback>
        <oleObject progId="AutoCAD.Drawing.15" shapeId="9217" r:id="rId4"/>
      </mc:Fallback>
    </mc:AlternateContent>
    <mc:AlternateContent xmlns:mc="http://schemas.openxmlformats.org/markup-compatibility/2006">
      <mc:Choice Requires="x14">
        <oleObject progId="AutoCAD.Drawing.15" shapeId="9218" r:id="rId6">
          <objectPr defaultSize="0" autoPict="0" r:id="rId5">
            <anchor moveWithCells="1" sizeWithCells="1">
              <from>
                <xdr:col>5</xdr:col>
                <xdr:colOff>657225</xdr:colOff>
                <xdr:row>0</xdr:row>
                <xdr:rowOff>0</xdr:rowOff>
              </from>
              <to>
                <xdr:col>5</xdr:col>
                <xdr:colOff>142875</xdr:colOff>
                <xdr:row>0</xdr:row>
                <xdr:rowOff>0</xdr:rowOff>
              </to>
            </anchor>
          </objectPr>
        </oleObject>
      </mc:Choice>
      <mc:Fallback>
        <oleObject progId="AutoCAD.Drawing.15" shapeId="921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3:P27"/>
  <sheetViews>
    <sheetView workbookViewId="0">
      <selection activeCell="D11" sqref="D11"/>
    </sheetView>
  </sheetViews>
  <sheetFormatPr defaultRowHeight="14.25"/>
  <cols>
    <col min="1" max="1" width="4.6640625" style="342" customWidth="1"/>
    <col min="2" max="2" width="13" style="342" customWidth="1"/>
    <col min="3" max="3" width="65.1640625" style="345" customWidth="1"/>
    <col min="4" max="4" width="23.83203125" style="344" customWidth="1"/>
    <col min="5" max="5" width="16.33203125" style="343" bestFit="1" customWidth="1"/>
    <col min="6" max="6" width="9.33203125" style="342"/>
    <col min="7" max="7" width="13.33203125" style="342" customWidth="1"/>
    <col min="8" max="8" width="13" style="342" customWidth="1"/>
    <col min="9" max="14" width="9.33203125" style="342"/>
    <col min="15" max="15" width="17.1640625" style="342" customWidth="1"/>
    <col min="16" max="16" width="18.83203125" style="342" customWidth="1"/>
    <col min="17" max="16384" width="9.33203125" style="342"/>
  </cols>
  <sheetData>
    <row r="3" spans="2:16" ht="15">
      <c r="B3" s="699" t="s">
        <v>997</v>
      </c>
      <c r="C3" s="699"/>
      <c r="D3" s="699"/>
    </row>
    <row r="4" spans="2:16" ht="5.25" customHeight="1">
      <c r="B4" s="700"/>
      <c r="C4" s="700"/>
      <c r="D4" s="700"/>
    </row>
    <row r="5" spans="2:16">
      <c r="B5" s="358" t="s">
        <v>996</v>
      </c>
      <c r="C5" s="357" t="s">
        <v>995</v>
      </c>
      <c r="D5" s="356" t="s">
        <v>980</v>
      </c>
    </row>
    <row r="6" spans="2:16" ht="28.5">
      <c r="B6" s="363" t="str">
        <f>'MATERIAL 180421'!A3</f>
        <v>I/1</v>
      </c>
      <c r="C6" s="362" t="str">
        <f>'MATERIAL 180421'!B3</f>
        <v>ELEKTRO OMARA /DOBAVA IN MONTAŽA ELEMENTOV, PREVEZAVE, POVEZAVE/</v>
      </c>
      <c r="D6" s="352">
        <f>'MATERIAL 180421'!H86</f>
        <v>0</v>
      </c>
    </row>
    <row r="7" spans="2:16" ht="28.5">
      <c r="B7" s="358" t="s">
        <v>994</v>
      </c>
      <c r="C7" s="357" t="s">
        <v>993</v>
      </c>
      <c r="D7" s="356" t="s">
        <v>980</v>
      </c>
    </row>
    <row r="8" spans="2:16">
      <c r="B8" s="354" t="str">
        <f>'KABEL LISTA 180421'!A2</f>
        <v>II/1</v>
      </c>
      <c r="C8" s="353" t="str">
        <f>'KABEL LISTA 180421'!B2</f>
        <v>KABLI  /DOBAVA, MONTAŽA, POLAGANJE/</v>
      </c>
      <c r="D8" s="352">
        <f>'KABEL LISTA 180421'!H31</f>
        <v>0</v>
      </c>
    </row>
    <row r="9" spans="2:16">
      <c r="B9" s="354" t="str">
        <f>'KABEL LISTA 180421'!A35</f>
        <v>II/2</v>
      </c>
      <c r="C9" s="353" t="str">
        <f>'KABEL LISTA 180421'!B35</f>
        <v>PRIKLOPI  /OBOJESTRANSKI, OZNAČITEV KABLOV/</v>
      </c>
      <c r="D9" s="352">
        <f>'KABEL LISTA 180421'!H64</f>
        <v>0</v>
      </c>
    </row>
    <row r="10" spans="2:16" ht="28.5">
      <c r="B10" s="354" t="str">
        <f>'INSTALACIJSKI MAT. 180421'!A2</f>
        <v>II/3</v>
      </c>
      <c r="C10" s="353" t="str">
        <f>'INSTALACIJSKI MAT. 180421'!B2</f>
        <v>INSTALACIJSKI MATERIAL  /DOBAVA, MONTAŽA, POLAGANJE, PRIKLOPI/</v>
      </c>
      <c r="D10" s="352">
        <f>'INSTALACIJSKI MAT. 180421'!H33</f>
        <v>0</v>
      </c>
    </row>
    <row r="11" spans="2:16" ht="42.75">
      <c r="B11" s="354" t="s">
        <v>992</v>
      </c>
      <c r="C11" s="360" t="s">
        <v>991</v>
      </c>
      <c r="D11" s="669">
        <v>0</v>
      </c>
    </row>
    <row r="12" spans="2:16">
      <c r="B12" s="358" t="s">
        <v>990</v>
      </c>
      <c r="C12" s="357" t="s">
        <v>989</v>
      </c>
      <c r="D12" s="356" t="s">
        <v>980</v>
      </c>
      <c r="E12" s="359"/>
      <c r="O12" s="359"/>
      <c r="P12" s="359"/>
    </row>
    <row r="13" spans="2:16" ht="28.5">
      <c r="B13" s="354" t="s">
        <v>988</v>
      </c>
      <c r="C13" s="360" t="s">
        <v>987</v>
      </c>
      <c r="D13" s="669">
        <v>0</v>
      </c>
      <c r="E13" s="359"/>
      <c r="F13" s="361"/>
      <c r="I13" s="361"/>
      <c r="O13" s="359"/>
      <c r="P13" s="359"/>
    </row>
    <row r="14" spans="2:16" ht="28.5">
      <c r="B14" s="354" t="s">
        <v>986</v>
      </c>
      <c r="C14" s="360" t="s">
        <v>985</v>
      </c>
      <c r="D14" s="669">
        <v>0</v>
      </c>
      <c r="E14" s="359"/>
      <c r="F14" s="361"/>
      <c r="I14" s="361"/>
      <c r="O14" s="359"/>
      <c r="P14" s="359"/>
    </row>
    <row r="15" spans="2:16" ht="42.75">
      <c r="B15" s="354" t="s">
        <v>984</v>
      </c>
      <c r="C15" s="360" t="s">
        <v>983</v>
      </c>
      <c r="D15" s="669">
        <v>0</v>
      </c>
      <c r="E15" s="359"/>
      <c r="O15" s="359"/>
      <c r="P15" s="359"/>
    </row>
    <row r="16" spans="2:16">
      <c r="B16" s="358" t="s">
        <v>982</v>
      </c>
      <c r="C16" s="357" t="s">
        <v>981</v>
      </c>
      <c r="D16" s="356" t="s">
        <v>980</v>
      </c>
      <c r="E16" s="355"/>
    </row>
    <row r="17" spans="2:4" ht="28.5">
      <c r="B17" s="354" t="s">
        <v>979</v>
      </c>
      <c r="C17" s="353" t="s">
        <v>978</v>
      </c>
      <c r="D17" s="669">
        <v>0</v>
      </c>
    </row>
    <row r="18" spans="2:4" ht="28.5">
      <c r="B18" s="354" t="s">
        <v>977</v>
      </c>
      <c r="C18" s="353" t="s">
        <v>976</v>
      </c>
      <c r="D18" s="669">
        <v>0</v>
      </c>
    </row>
    <row r="19" spans="2:4">
      <c r="B19" s="354" t="s">
        <v>975</v>
      </c>
      <c r="C19" s="353" t="s">
        <v>974</v>
      </c>
      <c r="D19" s="669">
        <v>0</v>
      </c>
    </row>
    <row r="20" spans="2:4">
      <c r="B20" s="354" t="s">
        <v>973</v>
      </c>
      <c r="C20" s="353" t="s">
        <v>972</v>
      </c>
      <c r="D20" s="669">
        <v>0</v>
      </c>
    </row>
    <row r="21" spans="2:4">
      <c r="B21" s="354" t="s">
        <v>971</v>
      </c>
      <c r="C21" s="353" t="s">
        <v>970</v>
      </c>
      <c r="D21" s="669">
        <v>0</v>
      </c>
    </row>
    <row r="22" spans="2:4" ht="28.5">
      <c r="B22" s="354" t="s">
        <v>969</v>
      </c>
      <c r="C22" s="353" t="s">
        <v>968</v>
      </c>
      <c r="D22" s="669">
        <v>0</v>
      </c>
    </row>
    <row r="24" spans="2:4" ht="15">
      <c r="C24" s="349" t="s">
        <v>967</v>
      </c>
      <c r="D24" s="348">
        <f>SUM(D6:D22)</f>
        <v>0</v>
      </c>
    </row>
    <row r="25" spans="2:4" ht="15">
      <c r="C25" s="351"/>
      <c r="D25" s="350"/>
    </row>
    <row r="27" spans="2:4" ht="28.5">
      <c r="B27" s="347" t="s">
        <v>966</v>
      </c>
      <c r="C27" s="346" t="s">
        <v>965</v>
      </c>
    </row>
  </sheetData>
  <sheetProtection algorithmName="SHA-512" hashValue="r1eMlf/9mOjSVbIyCX8T1C+3SLdsxkM6KsLRgWdSgLL1Rw3rxS8+e9lDMixqQTjBiB0L1fjfcoIG+fJJerBk+Q==" saltValue="Z8hVc24cSpMMCpT9cY45GA==" spinCount="100000" sheet="1" objects="1" scenarios="1"/>
  <mergeCells count="2">
    <mergeCell ref="B3:D3"/>
    <mergeCell ref="B4:D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3:J86"/>
  <sheetViews>
    <sheetView topLeftCell="A69" zoomScaleNormal="100" workbookViewId="0">
      <selection activeCell="G81" sqref="G81"/>
    </sheetView>
  </sheetViews>
  <sheetFormatPr defaultRowHeight="12.75"/>
  <cols>
    <col min="1" max="1" width="8.5" style="367" customWidth="1"/>
    <col min="2" max="2" width="40.5" style="364" customWidth="1"/>
    <col min="3" max="3" width="53.33203125" style="364" customWidth="1"/>
    <col min="4" max="4" width="22.5" style="364" bestFit="1" customWidth="1"/>
    <col min="5" max="5" width="14" style="364" bestFit="1" customWidth="1"/>
    <col min="6" max="6" width="11.5" style="366" bestFit="1" customWidth="1"/>
    <col min="7" max="7" width="14.1640625" style="365" customWidth="1"/>
    <col min="8" max="8" width="13.83203125" style="365" bestFit="1" customWidth="1"/>
    <col min="9" max="9" width="12.5" style="364" customWidth="1"/>
    <col min="10" max="10" width="8.1640625" style="364" customWidth="1"/>
    <col min="11" max="250" width="9.33203125" style="364"/>
    <col min="251" max="251" width="4.33203125" style="364" bestFit="1" customWidth="1"/>
    <col min="252" max="252" width="71.5" style="364" bestFit="1" customWidth="1"/>
    <col min="253" max="253" width="102.33203125" style="364" bestFit="1" customWidth="1"/>
    <col min="254" max="254" width="49.83203125" style="364" bestFit="1" customWidth="1"/>
    <col min="255" max="255" width="108" style="364" bestFit="1" customWidth="1"/>
    <col min="256" max="256" width="9.6640625" style="364" bestFit="1" customWidth="1"/>
    <col min="257" max="257" width="40.5" style="364" bestFit="1" customWidth="1"/>
    <col min="258" max="506" width="9.33203125" style="364"/>
    <col min="507" max="507" width="4.33203125" style="364" bestFit="1" customWidth="1"/>
    <col min="508" max="508" width="71.5" style="364" bestFit="1" customWidth="1"/>
    <col min="509" max="509" width="102.33203125" style="364" bestFit="1" customWidth="1"/>
    <col min="510" max="510" width="49.83203125" style="364" bestFit="1" customWidth="1"/>
    <col min="511" max="511" width="108" style="364" bestFit="1" customWidth="1"/>
    <col min="512" max="512" width="9.6640625" style="364" bestFit="1" customWidth="1"/>
    <col min="513" max="513" width="40.5" style="364" bestFit="1" customWidth="1"/>
    <col min="514" max="762" width="9.33203125" style="364"/>
    <col min="763" max="763" width="4.33203125" style="364" bestFit="1" customWidth="1"/>
    <col min="764" max="764" width="71.5" style="364" bestFit="1" customWidth="1"/>
    <col min="765" max="765" width="102.33203125" style="364" bestFit="1" customWidth="1"/>
    <col min="766" max="766" width="49.83203125" style="364" bestFit="1" customWidth="1"/>
    <col min="767" max="767" width="108" style="364" bestFit="1" customWidth="1"/>
    <col min="768" max="768" width="9.6640625" style="364" bestFit="1" customWidth="1"/>
    <col min="769" max="769" width="40.5" style="364" bestFit="1" customWidth="1"/>
    <col min="770" max="1018" width="9.33203125" style="364"/>
    <col min="1019" max="1019" width="4.33203125" style="364" bestFit="1" customWidth="1"/>
    <col min="1020" max="1020" width="71.5" style="364" bestFit="1" customWidth="1"/>
    <col min="1021" max="1021" width="102.33203125" style="364" bestFit="1" customWidth="1"/>
    <col min="1022" max="1022" width="49.83203125" style="364" bestFit="1" customWidth="1"/>
    <col min="1023" max="1023" width="108" style="364" bestFit="1" customWidth="1"/>
    <col min="1024" max="1024" width="9.6640625" style="364" bestFit="1" customWidth="1"/>
    <col min="1025" max="1025" width="40.5" style="364" bestFit="1" customWidth="1"/>
    <col min="1026" max="1274" width="9.33203125" style="364"/>
    <col min="1275" max="1275" width="4.33203125" style="364" bestFit="1" customWidth="1"/>
    <col min="1276" max="1276" width="71.5" style="364" bestFit="1" customWidth="1"/>
    <col min="1277" max="1277" width="102.33203125" style="364" bestFit="1" customWidth="1"/>
    <col min="1278" max="1278" width="49.83203125" style="364" bestFit="1" customWidth="1"/>
    <col min="1279" max="1279" width="108" style="364" bestFit="1" customWidth="1"/>
    <col min="1280" max="1280" width="9.6640625" style="364" bestFit="1" customWidth="1"/>
    <col min="1281" max="1281" width="40.5" style="364" bestFit="1" customWidth="1"/>
    <col min="1282" max="1530" width="9.33203125" style="364"/>
    <col min="1531" max="1531" width="4.33203125" style="364" bestFit="1" customWidth="1"/>
    <col min="1532" max="1532" width="71.5" style="364" bestFit="1" customWidth="1"/>
    <col min="1533" max="1533" width="102.33203125" style="364" bestFit="1" customWidth="1"/>
    <col min="1534" max="1534" width="49.83203125" style="364" bestFit="1" customWidth="1"/>
    <col min="1535" max="1535" width="108" style="364" bestFit="1" customWidth="1"/>
    <col min="1536" max="1536" width="9.6640625" style="364" bestFit="1" customWidth="1"/>
    <col min="1537" max="1537" width="40.5" style="364" bestFit="1" customWidth="1"/>
    <col min="1538" max="1786" width="9.33203125" style="364"/>
    <col min="1787" max="1787" width="4.33203125" style="364" bestFit="1" customWidth="1"/>
    <col min="1788" max="1788" width="71.5" style="364" bestFit="1" customWidth="1"/>
    <col min="1789" max="1789" width="102.33203125" style="364" bestFit="1" customWidth="1"/>
    <col min="1790" max="1790" width="49.83203125" style="364" bestFit="1" customWidth="1"/>
    <col min="1791" max="1791" width="108" style="364" bestFit="1" customWidth="1"/>
    <col min="1792" max="1792" width="9.6640625" style="364" bestFit="1" customWidth="1"/>
    <col min="1793" max="1793" width="40.5" style="364" bestFit="1" customWidth="1"/>
    <col min="1794" max="2042" width="9.33203125" style="364"/>
    <col min="2043" max="2043" width="4.33203125" style="364" bestFit="1" customWidth="1"/>
    <col min="2044" max="2044" width="71.5" style="364" bestFit="1" customWidth="1"/>
    <col min="2045" max="2045" width="102.33203125" style="364" bestFit="1" customWidth="1"/>
    <col min="2046" max="2046" width="49.83203125" style="364" bestFit="1" customWidth="1"/>
    <col min="2047" max="2047" width="108" style="364" bestFit="1" customWidth="1"/>
    <col min="2048" max="2048" width="9.6640625" style="364" bestFit="1" customWidth="1"/>
    <col min="2049" max="2049" width="40.5" style="364" bestFit="1" customWidth="1"/>
    <col min="2050" max="2298" width="9.33203125" style="364"/>
    <col min="2299" max="2299" width="4.33203125" style="364" bestFit="1" customWidth="1"/>
    <col min="2300" max="2300" width="71.5" style="364" bestFit="1" customWidth="1"/>
    <col min="2301" max="2301" width="102.33203125" style="364" bestFit="1" customWidth="1"/>
    <col min="2302" max="2302" width="49.83203125" style="364" bestFit="1" customWidth="1"/>
    <col min="2303" max="2303" width="108" style="364" bestFit="1" customWidth="1"/>
    <col min="2304" max="2304" width="9.6640625" style="364" bestFit="1" customWidth="1"/>
    <col min="2305" max="2305" width="40.5" style="364" bestFit="1" customWidth="1"/>
    <col min="2306" max="2554" width="9.33203125" style="364"/>
    <col min="2555" max="2555" width="4.33203125" style="364" bestFit="1" customWidth="1"/>
    <col min="2556" max="2556" width="71.5" style="364" bestFit="1" customWidth="1"/>
    <col min="2557" max="2557" width="102.33203125" style="364" bestFit="1" customWidth="1"/>
    <col min="2558" max="2558" width="49.83203125" style="364" bestFit="1" customWidth="1"/>
    <col min="2559" max="2559" width="108" style="364" bestFit="1" customWidth="1"/>
    <col min="2560" max="2560" width="9.6640625" style="364" bestFit="1" customWidth="1"/>
    <col min="2561" max="2561" width="40.5" style="364" bestFit="1" customWidth="1"/>
    <col min="2562" max="2810" width="9.33203125" style="364"/>
    <col min="2811" max="2811" width="4.33203125" style="364" bestFit="1" customWidth="1"/>
    <col min="2812" max="2812" width="71.5" style="364" bestFit="1" customWidth="1"/>
    <col min="2813" max="2813" width="102.33203125" style="364" bestFit="1" customWidth="1"/>
    <col min="2814" max="2814" width="49.83203125" style="364" bestFit="1" customWidth="1"/>
    <col min="2815" max="2815" width="108" style="364" bestFit="1" customWidth="1"/>
    <col min="2816" max="2816" width="9.6640625" style="364" bestFit="1" customWidth="1"/>
    <col min="2817" max="2817" width="40.5" style="364" bestFit="1" customWidth="1"/>
    <col min="2818" max="3066" width="9.33203125" style="364"/>
    <col min="3067" max="3067" width="4.33203125" style="364" bestFit="1" customWidth="1"/>
    <col min="3068" max="3068" width="71.5" style="364" bestFit="1" customWidth="1"/>
    <col min="3069" max="3069" width="102.33203125" style="364" bestFit="1" customWidth="1"/>
    <col min="3070" max="3070" width="49.83203125" style="364" bestFit="1" customWidth="1"/>
    <col min="3071" max="3071" width="108" style="364" bestFit="1" customWidth="1"/>
    <col min="3072" max="3072" width="9.6640625" style="364" bestFit="1" customWidth="1"/>
    <col min="3073" max="3073" width="40.5" style="364" bestFit="1" customWidth="1"/>
    <col min="3074" max="3322" width="9.33203125" style="364"/>
    <col min="3323" max="3323" width="4.33203125" style="364" bestFit="1" customWidth="1"/>
    <col min="3324" max="3324" width="71.5" style="364" bestFit="1" customWidth="1"/>
    <col min="3325" max="3325" width="102.33203125" style="364" bestFit="1" customWidth="1"/>
    <col min="3326" max="3326" width="49.83203125" style="364" bestFit="1" customWidth="1"/>
    <col min="3327" max="3327" width="108" style="364" bestFit="1" customWidth="1"/>
    <col min="3328" max="3328" width="9.6640625" style="364" bestFit="1" customWidth="1"/>
    <col min="3329" max="3329" width="40.5" style="364" bestFit="1" customWidth="1"/>
    <col min="3330" max="3578" width="9.33203125" style="364"/>
    <col min="3579" max="3579" width="4.33203125" style="364" bestFit="1" customWidth="1"/>
    <col min="3580" max="3580" width="71.5" style="364" bestFit="1" customWidth="1"/>
    <col min="3581" max="3581" width="102.33203125" style="364" bestFit="1" customWidth="1"/>
    <col min="3582" max="3582" width="49.83203125" style="364" bestFit="1" customWidth="1"/>
    <col min="3583" max="3583" width="108" style="364" bestFit="1" customWidth="1"/>
    <col min="3584" max="3584" width="9.6640625" style="364" bestFit="1" customWidth="1"/>
    <col min="3585" max="3585" width="40.5" style="364" bestFit="1" customWidth="1"/>
    <col min="3586" max="3834" width="9.33203125" style="364"/>
    <col min="3835" max="3835" width="4.33203125" style="364" bestFit="1" customWidth="1"/>
    <col min="3836" max="3836" width="71.5" style="364" bestFit="1" customWidth="1"/>
    <col min="3837" max="3837" width="102.33203125" style="364" bestFit="1" customWidth="1"/>
    <col min="3838" max="3838" width="49.83203125" style="364" bestFit="1" customWidth="1"/>
    <col min="3839" max="3839" width="108" style="364" bestFit="1" customWidth="1"/>
    <col min="3840" max="3840" width="9.6640625" style="364" bestFit="1" customWidth="1"/>
    <col min="3841" max="3841" width="40.5" style="364" bestFit="1" customWidth="1"/>
    <col min="3842" max="4090" width="9.33203125" style="364"/>
    <col min="4091" max="4091" width="4.33203125" style="364" bestFit="1" customWidth="1"/>
    <col min="4092" max="4092" width="71.5" style="364" bestFit="1" customWidth="1"/>
    <col min="4093" max="4093" width="102.33203125" style="364" bestFit="1" customWidth="1"/>
    <col min="4094" max="4094" width="49.83203125" style="364" bestFit="1" customWidth="1"/>
    <col min="4095" max="4095" width="108" style="364" bestFit="1" customWidth="1"/>
    <col min="4096" max="4096" width="9.6640625" style="364" bestFit="1" customWidth="1"/>
    <col min="4097" max="4097" width="40.5" style="364" bestFit="1" customWidth="1"/>
    <col min="4098" max="4346" width="9.33203125" style="364"/>
    <col min="4347" max="4347" width="4.33203125" style="364" bestFit="1" customWidth="1"/>
    <col min="4348" max="4348" width="71.5" style="364" bestFit="1" customWidth="1"/>
    <col min="4349" max="4349" width="102.33203125" style="364" bestFit="1" customWidth="1"/>
    <col min="4350" max="4350" width="49.83203125" style="364" bestFit="1" customWidth="1"/>
    <col min="4351" max="4351" width="108" style="364" bestFit="1" customWidth="1"/>
    <col min="4352" max="4352" width="9.6640625" style="364" bestFit="1" customWidth="1"/>
    <col min="4353" max="4353" width="40.5" style="364" bestFit="1" customWidth="1"/>
    <col min="4354" max="4602" width="9.33203125" style="364"/>
    <col min="4603" max="4603" width="4.33203125" style="364" bestFit="1" customWidth="1"/>
    <col min="4604" max="4604" width="71.5" style="364" bestFit="1" customWidth="1"/>
    <col min="4605" max="4605" width="102.33203125" style="364" bestFit="1" customWidth="1"/>
    <col min="4606" max="4606" width="49.83203125" style="364" bestFit="1" customWidth="1"/>
    <col min="4607" max="4607" width="108" style="364" bestFit="1" customWidth="1"/>
    <col min="4608" max="4608" width="9.6640625" style="364" bestFit="1" customWidth="1"/>
    <col min="4609" max="4609" width="40.5" style="364" bestFit="1" customWidth="1"/>
    <col min="4610" max="4858" width="9.33203125" style="364"/>
    <col min="4859" max="4859" width="4.33203125" style="364" bestFit="1" customWidth="1"/>
    <col min="4860" max="4860" width="71.5" style="364" bestFit="1" customWidth="1"/>
    <col min="4861" max="4861" width="102.33203125" style="364" bestFit="1" customWidth="1"/>
    <col min="4862" max="4862" width="49.83203125" style="364" bestFit="1" customWidth="1"/>
    <col min="4863" max="4863" width="108" style="364" bestFit="1" customWidth="1"/>
    <col min="4864" max="4864" width="9.6640625" style="364" bestFit="1" customWidth="1"/>
    <col min="4865" max="4865" width="40.5" style="364" bestFit="1" customWidth="1"/>
    <col min="4866" max="5114" width="9.33203125" style="364"/>
    <col min="5115" max="5115" width="4.33203125" style="364" bestFit="1" customWidth="1"/>
    <col min="5116" max="5116" width="71.5" style="364" bestFit="1" customWidth="1"/>
    <col min="5117" max="5117" width="102.33203125" style="364" bestFit="1" customWidth="1"/>
    <col min="5118" max="5118" width="49.83203125" style="364" bestFit="1" customWidth="1"/>
    <col min="5119" max="5119" width="108" style="364" bestFit="1" customWidth="1"/>
    <col min="5120" max="5120" width="9.6640625" style="364" bestFit="1" customWidth="1"/>
    <col min="5121" max="5121" width="40.5" style="364" bestFit="1" customWidth="1"/>
    <col min="5122" max="5370" width="9.33203125" style="364"/>
    <col min="5371" max="5371" width="4.33203125" style="364" bestFit="1" customWidth="1"/>
    <col min="5372" max="5372" width="71.5" style="364" bestFit="1" customWidth="1"/>
    <col min="5373" max="5373" width="102.33203125" style="364" bestFit="1" customWidth="1"/>
    <col min="5374" max="5374" width="49.83203125" style="364" bestFit="1" customWidth="1"/>
    <col min="5375" max="5375" width="108" style="364" bestFit="1" customWidth="1"/>
    <col min="5376" max="5376" width="9.6640625" style="364" bestFit="1" customWidth="1"/>
    <col min="5377" max="5377" width="40.5" style="364" bestFit="1" customWidth="1"/>
    <col min="5378" max="5626" width="9.33203125" style="364"/>
    <col min="5627" max="5627" width="4.33203125" style="364" bestFit="1" customWidth="1"/>
    <col min="5628" max="5628" width="71.5" style="364" bestFit="1" customWidth="1"/>
    <col min="5629" max="5629" width="102.33203125" style="364" bestFit="1" customWidth="1"/>
    <col min="5630" max="5630" width="49.83203125" style="364" bestFit="1" customWidth="1"/>
    <col min="5631" max="5631" width="108" style="364" bestFit="1" customWidth="1"/>
    <col min="5632" max="5632" width="9.6640625" style="364" bestFit="1" customWidth="1"/>
    <col min="5633" max="5633" width="40.5" style="364" bestFit="1" customWidth="1"/>
    <col min="5634" max="5882" width="9.33203125" style="364"/>
    <col min="5883" max="5883" width="4.33203125" style="364" bestFit="1" customWidth="1"/>
    <col min="5884" max="5884" width="71.5" style="364" bestFit="1" customWidth="1"/>
    <col min="5885" max="5885" width="102.33203125" style="364" bestFit="1" customWidth="1"/>
    <col min="5886" max="5886" width="49.83203125" style="364" bestFit="1" customWidth="1"/>
    <col min="5887" max="5887" width="108" style="364" bestFit="1" customWidth="1"/>
    <col min="5888" max="5888" width="9.6640625" style="364" bestFit="1" customWidth="1"/>
    <col min="5889" max="5889" width="40.5" style="364" bestFit="1" customWidth="1"/>
    <col min="5890" max="6138" width="9.33203125" style="364"/>
    <col min="6139" max="6139" width="4.33203125" style="364" bestFit="1" customWidth="1"/>
    <col min="6140" max="6140" width="71.5" style="364" bestFit="1" customWidth="1"/>
    <col min="6141" max="6141" width="102.33203125" style="364" bestFit="1" customWidth="1"/>
    <col min="6142" max="6142" width="49.83203125" style="364" bestFit="1" customWidth="1"/>
    <col min="6143" max="6143" width="108" style="364" bestFit="1" customWidth="1"/>
    <col min="6144" max="6144" width="9.6640625" style="364" bestFit="1" customWidth="1"/>
    <col min="6145" max="6145" width="40.5" style="364" bestFit="1" customWidth="1"/>
    <col min="6146" max="6394" width="9.33203125" style="364"/>
    <col min="6395" max="6395" width="4.33203125" style="364" bestFit="1" customWidth="1"/>
    <col min="6396" max="6396" width="71.5" style="364" bestFit="1" customWidth="1"/>
    <col min="6397" max="6397" width="102.33203125" style="364" bestFit="1" customWidth="1"/>
    <col min="6398" max="6398" width="49.83203125" style="364" bestFit="1" customWidth="1"/>
    <col min="6399" max="6399" width="108" style="364" bestFit="1" customWidth="1"/>
    <col min="6400" max="6400" width="9.6640625" style="364" bestFit="1" customWidth="1"/>
    <col min="6401" max="6401" width="40.5" style="364" bestFit="1" customWidth="1"/>
    <col min="6402" max="6650" width="9.33203125" style="364"/>
    <col min="6651" max="6651" width="4.33203125" style="364" bestFit="1" customWidth="1"/>
    <col min="6652" max="6652" width="71.5" style="364" bestFit="1" customWidth="1"/>
    <col min="6653" max="6653" width="102.33203125" style="364" bestFit="1" customWidth="1"/>
    <col min="6654" max="6654" width="49.83203125" style="364" bestFit="1" customWidth="1"/>
    <col min="6655" max="6655" width="108" style="364" bestFit="1" customWidth="1"/>
    <col min="6656" max="6656" width="9.6640625" style="364" bestFit="1" customWidth="1"/>
    <col min="6657" max="6657" width="40.5" style="364" bestFit="1" customWidth="1"/>
    <col min="6658" max="6906" width="9.33203125" style="364"/>
    <col min="6907" max="6907" width="4.33203125" style="364" bestFit="1" customWidth="1"/>
    <col min="6908" max="6908" width="71.5" style="364" bestFit="1" customWidth="1"/>
    <col min="6909" max="6909" width="102.33203125" style="364" bestFit="1" customWidth="1"/>
    <col min="6910" max="6910" width="49.83203125" style="364" bestFit="1" customWidth="1"/>
    <col min="6911" max="6911" width="108" style="364" bestFit="1" customWidth="1"/>
    <col min="6912" max="6912" width="9.6640625" style="364" bestFit="1" customWidth="1"/>
    <col min="6913" max="6913" width="40.5" style="364" bestFit="1" customWidth="1"/>
    <col min="6914" max="7162" width="9.33203125" style="364"/>
    <col min="7163" max="7163" width="4.33203125" style="364" bestFit="1" customWidth="1"/>
    <col min="7164" max="7164" width="71.5" style="364" bestFit="1" customWidth="1"/>
    <col min="7165" max="7165" width="102.33203125" style="364" bestFit="1" customWidth="1"/>
    <col min="7166" max="7166" width="49.83203125" style="364" bestFit="1" customWidth="1"/>
    <col min="7167" max="7167" width="108" style="364" bestFit="1" customWidth="1"/>
    <col min="7168" max="7168" width="9.6640625" style="364" bestFit="1" customWidth="1"/>
    <col min="7169" max="7169" width="40.5" style="364" bestFit="1" customWidth="1"/>
    <col min="7170" max="7418" width="9.33203125" style="364"/>
    <col min="7419" max="7419" width="4.33203125" style="364" bestFit="1" customWidth="1"/>
    <col min="7420" max="7420" width="71.5" style="364" bestFit="1" customWidth="1"/>
    <col min="7421" max="7421" width="102.33203125" style="364" bestFit="1" customWidth="1"/>
    <col min="7422" max="7422" width="49.83203125" style="364" bestFit="1" customWidth="1"/>
    <col min="7423" max="7423" width="108" style="364" bestFit="1" customWidth="1"/>
    <col min="7424" max="7424" width="9.6640625" style="364" bestFit="1" customWidth="1"/>
    <col min="7425" max="7425" width="40.5" style="364" bestFit="1" customWidth="1"/>
    <col min="7426" max="7674" width="9.33203125" style="364"/>
    <col min="7675" max="7675" width="4.33203125" style="364" bestFit="1" customWidth="1"/>
    <col min="7676" max="7676" width="71.5" style="364" bestFit="1" customWidth="1"/>
    <col min="7677" max="7677" width="102.33203125" style="364" bestFit="1" customWidth="1"/>
    <col min="7678" max="7678" width="49.83203125" style="364" bestFit="1" customWidth="1"/>
    <col min="7679" max="7679" width="108" style="364" bestFit="1" customWidth="1"/>
    <col min="7680" max="7680" width="9.6640625" style="364" bestFit="1" customWidth="1"/>
    <col min="7681" max="7681" width="40.5" style="364" bestFit="1" customWidth="1"/>
    <col min="7682" max="7930" width="9.33203125" style="364"/>
    <col min="7931" max="7931" width="4.33203125" style="364" bestFit="1" customWidth="1"/>
    <col min="7932" max="7932" width="71.5" style="364" bestFit="1" customWidth="1"/>
    <col min="7933" max="7933" width="102.33203125" style="364" bestFit="1" customWidth="1"/>
    <col min="7934" max="7934" width="49.83203125" style="364" bestFit="1" customWidth="1"/>
    <col min="7935" max="7935" width="108" style="364" bestFit="1" customWidth="1"/>
    <col min="7936" max="7936" width="9.6640625" style="364" bestFit="1" customWidth="1"/>
    <col min="7937" max="7937" width="40.5" style="364" bestFit="1" customWidth="1"/>
    <col min="7938" max="8186" width="9.33203125" style="364"/>
    <col min="8187" max="8187" width="4.33203125" style="364" bestFit="1" customWidth="1"/>
    <col min="8188" max="8188" width="71.5" style="364" bestFit="1" customWidth="1"/>
    <col min="8189" max="8189" width="102.33203125" style="364" bestFit="1" customWidth="1"/>
    <col min="8190" max="8190" width="49.83203125" style="364" bestFit="1" customWidth="1"/>
    <col min="8191" max="8191" width="108" style="364" bestFit="1" customWidth="1"/>
    <col min="8192" max="8192" width="9.6640625" style="364" bestFit="1" customWidth="1"/>
    <col min="8193" max="8193" width="40.5" style="364" bestFit="1" customWidth="1"/>
    <col min="8194" max="8442" width="9.33203125" style="364"/>
    <col min="8443" max="8443" width="4.33203125" style="364" bestFit="1" customWidth="1"/>
    <col min="8444" max="8444" width="71.5" style="364" bestFit="1" customWidth="1"/>
    <col min="8445" max="8445" width="102.33203125" style="364" bestFit="1" customWidth="1"/>
    <col min="8446" max="8446" width="49.83203125" style="364" bestFit="1" customWidth="1"/>
    <col min="8447" max="8447" width="108" style="364" bestFit="1" customWidth="1"/>
    <col min="8448" max="8448" width="9.6640625" style="364" bestFit="1" customWidth="1"/>
    <col min="8449" max="8449" width="40.5" style="364" bestFit="1" customWidth="1"/>
    <col min="8450" max="8698" width="9.33203125" style="364"/>
    <col min="8699" max="8699" width="4.33203125" style="364" bestFit="1" customWidth="1"/>
    <col min="8700" max="8700" width="71.5" style="364" bestFit="1" customWidth="1"/>
    <col min="8701" max="8701" width="102.33203125" style="364" bestFit="1" customWidth="1"/>
    <col min="8702" max="8702" width="49.83203125" style="364" bestFit="1" customWidth="1"/>
    <col min="8703" max="8703" width="108" style="364" bestFit="1" customWidth="1"/>
    <col min="8704" max="8704" width="9.6640625" style="364" bestFit="1" customWidth="1"/>
    <col min="8705" max="8705" width="40.5" style="364" bestFit="1" customWidth="1"/>
    <col min="8706" max="8954" width="9.33203125" style="364"/>
    <col min="8955" max="8955" width="4.33203125" style="364" bestFit="1" customWidth="1"/>
    <col min="8956" max="8956" width="71.5" style="364" bestFit="1" customWidth="1"/>
    <col min="8957" max="8957" width="102.33203125" style="364" bestFit="1" customWidth="1"/>
    <col min="8958" max="8958" width="49.83203125" style="364" bestFit="1" customWidth="1"/>
    <col min="8959" max="8959" width="108" style="364" bestFit="1" customWidth="1"/>
    <col min="8960" max="8960" width="9.6640625" style="364" bestFit="1" customWidth="1"/>
    <col min="8961" max="8961" width="40.5" style="364" bestFit="1" customWidth="1"/>
    <col min="8962" max="9210" width="9.33203125" style="364"/>
    <col min="9211" max="9211" width="4.33203125" style="364" bestFit="1" customWidth="1"/>
    <col min="9212" max="9212" width="71.5" style="364" bestFit="1" customWidth="1"/>
    <col min="9213" max="9213" width="102.33203125" style="364" bestFit="1" customWidth="1"/>
    <col min="9214" max="9214" width="49.83203125" style="364" bestFit="1" customWidth="1"/>
    <col min="9215" max="9215" width="108" style="364" bestFit="1" customWidth="1"/>
    <col min="9216" max="9216" width="9.6640625" style="364" bestFit="1" customWidth="1"/>
    <col min="9217" max="9217" width="40.5" style="364" bestFit="1" customWidth="1"/>
    <col min="9218" max="9466" width="9.33203125" style="364"/>
    <col min="9467" max="9467" width="4.33203125" style="364" bestFit="1" customWidth="1"/>
    <col min="9468" max="9468" width="71.5" style="364" bestFit="1" customWidth="1"/>
    <col min="9469" max="9469" width="102.33203125" style="364" bestFit="1" customWidth="1"/>
    <col min="9470" max="9470" width="49.83203125" style="364" bestFit="1" customWidth="1"/>
    <col min="9471" max="9471" width="108" style="364" bestFit="1" customWidth="1"/>
    <col min="9472" max="9472" width="9.6640625" style="364" bestFit="1" customWidth="1"/>
    <col min="9473" max="9473" width="40.5" style="364" bestFit="1" customWidth="1"/>
    <col min="9474" max="9722" width="9.33203125" style="364"/>
    <col min="9723" max="9723" width="4.33203125" style="364" bestFit="1" customWidth="1"/>
    <col min="9724" max="9724" width="71.5" style="364" bestFit="1" customWidth="1"/>
    <col min="9725" max="9725" width="102.33203125" style="364" bestFit="1" customWidth="1"/>
    <col min="9726" max="9726" width="49.83203125" style="364" bestFit="1" customWidth="1"/>
    <col min="9727" max="9727" width="108" style="364" bestFit="1" customWidth="1"/>
    <col min="9728" max="9728" width="9.6640625" style="364" bestFit="1" customWidth="1"/>
    <col min="9729" max="9729" width="40.5" style="364" bestFit="1" customWidth="1"/>
    <col min="9730" max="9978" width="9.33203125" style="364"/>
    <col min="9979" max="9979" width="4.33203125" style="364" bestFit="1" customWidth="1"/>
    <col min="9980" max="9980" width="71.5" style="364" bestFit="1" customWidth="1"/>
    <col min="9981" max="9981" width="102.33203125" style="364" bestFit="1" customWidth="1"/>
    <col min="9982" max="9982" width="49.83203125" style="364" bestFit="1" customWidth="1"/>
    <col min="9983" max="9983" width="108" style="364" bestFit="1" customWidth="1"/>
    <col min="9984" max="9984" width="9.6640625" style="364" bestFit="1" customWidth="1"/>
    <col min="9985" max="9985" width="40.5" style="364" bestFit="1" customWidth="1"/>
    <col min="9986" max="10234" width="9.33203125" style="364"/>
    <col min="10235" max="10235" width="4.33203125" style="364" bestFit="1" customWidth="1"/>
    <col min="10236" max="10236" width="71.5" style="364" bestFit="1" customWidth="1"/>
    <col min="10237" max="10237" width="102.33203125" style="364" bestFit="1" customWidth="1"/>
    <col min="10238" max="10238" width="49.83203125" style="364" bestFit="1" customWidth="1"/>
    <col min="10239" max="10239" width="108" style="364" bestFit="1" customWidth="1"/>
    <col min="10240" max="10240" width="9.6640625" style="364" bestFit="1" customWidth="1"/>
    <col min="10241" max="10241" width="40.5" style="364" bestFit="1" customWidth="1"/>
    <col min="10242" max="10490" width="9.33203125" style="364"/>
    <col min="10491" max="10491" width="4.33203125" style="364" bestFit="1" customWidth="1"/>
    <col min="10492" max="10492" width="71.5" style="364" bestFit="1" customWidth="1"/>
    <col min="10493" max="10493" width="102.33203125" style="364" bestFit="1" customWidth="1"/>
    <col min="10494" max="10494" width="49.83203125" style="364" bestFit="1" customWidth="1"/>
    <col min="10495" max="10495" width="108" style="364" bestFit="1" customWidth="1"/>
    <col min="10496" max="10496" width="9.6640625" style="364" bestFit="1" customWidth="1"/>
    <col min="10497" max="10497" width="40.5" style="364" bestFit="1" customWidth="1"/>
    <col min="10498" max="10746" width="9.33203125" style="364"/>
    <col min="10747" max="10747" width="4.33203125" style="364" bestFit="1" customWidth="1"/>
    <col min="10748" max="10748" width="71.5" style="364" bestFit="1" customWidth="1"/>
    <col min="10749" max="10749" width="102.33203125" style="364" bestFit="1" customWidth="1"/>
    <col min="10750" max="10750" width="49.83203125" style="364" bestFit="1" customWidth="1"/>
    <col min="10751" max="10751" width="108" style="364" bestFit="1" customWidth="1"/>
    <col min="10752" max="10752" width="9.6640625" style="364" bestFit="1" customWidth="1"/>
    <col min="10753" max="10753" width="40.5" style="364" bestFit="1" customWidth="1"/>
    <col min="10754" max="11002" width="9.33203125" style="364"/>
    <col min="11003" max="11003" width="4.33203125" style="364" bestFit="1" customWidth="1"/>
    <col min="11004" max="11004" width="71.5" style="364" bestFit="1" customWidth="1"/>
    <col min="11005" max="11005" width="102.33203125" style="364" bestFit="1" customWidth="1"/>
    <col min="11006" max="11006" width="49.83203125" style="364" bestFit="1" customWidth="1"/>
    <col min="11007" max="11007" width="108" style="364" bestFit="1" customWidth="1"/>
    <col min="11008" max="11008" width="9.6640625" style="364" bestFit="1" customWidth="1"/>
    <col min="11009" max="11009" width="40.5" style="364" bestFit="1" customWidth="1"/>
    <col min="11010" max="11258" width="9.33203125" style="364"/>
    <col min="11259" max="11259" width="4.33203125" style="364" bestFit="1" customWidth="1"/>
    <col min="11260" max="11260" width="71.5" style="364" bestFit="1" customWidth="1"/>
    <col min="11261" max="11261" width="102.33203125" style="364" bestFit="1" customWidth="1"/>
    <col min="11262" max="11262" width="49.83203125" style="364" bestFit="1" customWidth="1"/>
    <col min="11263" max="11263" width="108" style="364" bestFit="1" customWidth="1"/>
    <col min="11264" max="11264" width="9.6640625" style="364" bestFit="1" customWidth="1"/>
    <col min="11265" max="11265" width="40.5" style="364" bestFit="1" customWidth="1"/>
    <col min="11266" max="11514" width="9.33203125" style="364"/>
    <col min="11515" max="11515" width="4.33203125" style="364" bestFit="1" customWidth="1"/>
    <col min="11516" max="11516" width="71.5" style="364" bestFit="1" customWidth="1"/>
    <col min="11517" max="11517" width="102.33203125" style="364" bestFit="1" customWidth="1"/>
    <col min="11518" max="11518" width="49.83203125" style="364" bestFit="1" customWidth="1"/>
    <col min="11519" max="11519" width="108" style="364" bestFit="1" customWidth="1"/>
    <col min="11520" max="11520" width="9.6640625" style="364" bestFit="1" customWidth="1"/>
    <col min="11521" max="11521" width="40.5" style="364" bestFit="1" customWidth="1"/>
    <col min="11522" max="11770" width="9.33203125" style="364"/>
    <col min="11771" max="11771" width="4.33203125" style="364" bestFit="1" customWidth="1"/>
    <col min="11772" max="11772" width="71.5" style="364" bestFit="1" customWidth="1"/>
    <col min="11773" max="11773" width="102.33203125" style="364" bestFit="1" customWidth="1"/>
    <col min="11774" max="11774" width="49.83203125" style="364" bestFit="1" customWidth="1"/>
    <col min="11775" max="11775" width="108" style="364" bestFit="1" customWidth="1"/>
    <col min="11776" max="11776" width="9.6640625" style="364" bestFit="1" customWidth="1"/>
    <col min="11777" max="11777" width="40.5" style="364" bestFit="1" customWidth="1"/>
    <col min="11778" max="12026" width="9.33203125" style="364"/>
    <col min="12027" max="12027" width="4.33203125" style="364" bestFit="1" customWidth="1"/>
    <col min="12028" max="12028" width="71.5" style="364" bestFit="1" customWidth="1"/>
    <col min="12029" max="12029" width="102.33203125" style="364" bestFit="1" customWidth="1"/>
    <col min="12030" max="12030" width="49.83203125" style="364" bestFit="1" customWidth="1"/>
    <col min="12031" max="12031" width="108" style="364" bestFit="1" customWidth="1"/>
    <col min="12032" max="12032" width="9.6640625" style="364" bestFit="1" customWidth="1"/>
    <col min="12033" max="12033" width="40.5" style="364" bestFit="1" customWidth="1"/>
    <col min="12034" max="12282" width="9.33203125" style="364"/>
    <col min="12283" max="12283" width="4.33203125" style="364" bestFit="1" customWidth="1"/>
    <col min="12284" max="12284" width="71.5" style="364" bestFit="1" customWidth="1"/>
    <col min="12285" max="12285" width="102.33203125" style="364" bestFit="1" customWidth="1"/>
    <col min="12286" max="12286" width="49.83203125" style="364" bestFit="1" customWidth="1"/>
    <col min="12287" max="12287" width="108" style="364" bestFit="1" customWidth="1"/>
    <col min="12288" max="12288" width="9.6640625" style="364" bestFit="1" customWidth="1"/>
    <col min="12289" max="12289" width="40.5" style="364" bestFit="1" customWidth="1"/>
    <col min="12290" max="12538" width="9.33203125" style="364"/>
    <col min="12539" max="12539" width="4.33203125" style="364" bestFit="1" customWidth="1"/>
    <col min="12540" max="12540" width="71.5" style="364" bestFit="1" customWidth="1"/>
    <col min="12541" max="12541" width="102.33203125" style="364" bestFit="1" customWidth="1"/>
    <col min="12542" max="12542" width="49.83203125" style="364" bestFit="1" customWidth="1"/>
    <col min="12543" max="12543" width="108" style="364" bestFit="1" customWidth="1"/>
    <col min="12544" max="12544" width="9.6640625" style="364" bestFit="1" customWidth="1"/>
    <col min="12545" max="12545" width="40.5" style="364" bestFit="1" customWidth="1"/>
    <col min="12546" max="12794" width="9.33203125" style="364"/>
    <col min="12795" max="12795" width="4.33203125" style="364" bestFit="1" customWidth="1"/>
    <col min="12796" max="12796" width="71.5" style="364" bestFit="1" customWidth="1"/>
    <col min="12797" max="12797" width="102.33203125" style="364" bestFit="1" customWidth="1"/>
    <col min="12798" max="12798" width="49.83203125" style="364" bestFit="1" customWidth="1"/>
    <col min="12799" max="12799" width="108" style="364" bestFit="1" customWidth="1"/>
    <col min="12800" max="12800" width="9.6640625" style="364" bestFit="1" customWidth="1"/>
    <col min="12801" max="12801" width="40.5" style="364" bestFit="1" customWidth="1"/>
    <col min="12802" max="13050" width="9.33203125" style="364"/>
    <col min="13051" max="13051" width="4.33203125" style="364" bestFit="1" customWidth="1"/>
    <col min="13052" max="13052" width="71.5" style="364" bestFit="1" customWidth="1"/>
    <col min="13053" max="13053" width="102.33203125" style="364" bestFit="1" customWidth="1"/>
    <col min="13054" max="13054" width="49.83203125" style="364" bestFit="1" customWidth="1"/>
    <col min="13055" max="13055" width="108" style="364" bestFit="1" customWidth="1"/>
    <col min="13056" max="13056" width="9.6640625" style="364" bestFit="1" customWidth="1"/>
    <col min="13057" max="13057" width="40.5" style="364" bestFit="1" customWidth="1"/>
    <col min="13058" max="13306" width="9.33203125" style="364"/>
    <col min="13307" max="13307" width="4.33203125" style="364" bestFit="1" customWidth="1"/>
    <col min="13308" max="13308" width="71.5" style="364" bestFit="1" customWidth="1"/>
    <col min="13309" max="13309" width="102.33203125" style="364" bestFit="1" customWidth="1"/>
    <col min="13310" max="13310" width="49.83203125" style="364" bestFit="1" customWidth="1"/>
    <col min="13311" max="13311" width="108" style="364" bestFit="1" customWidth="1"/>
    <col min="13312" max="13312" width="9.6640625" style="364" bestFit="1" customWidth="1"/>
    <col min="13313" max="13313" width="40.5" style="364" bestFit="1" customWidth="1"/>
    <col min="13314" max="13562" width="9.33203125" style="364"/>
    <col min="13563" max="13563" width="4.33203125" style="364" bestFit="1" customWidth="1"/>
    <col min="13564" max="13564" width="71.5" style="364" bestFit="1" customWidth="1"/>
    <col min="13565" max="13565" width="102.33203125" style="364" bestFit="1" customWidth="1"/>
    <col min="13566" max="13566" width="49.83203125" style="364" bestFit="1" customWidth="1"/>
    <col min="13567" max="13567" width="108" style="364" bestFit="1" customWidth="1"/>
    <col min="13568" max="13568" width="9.6640625" style="364" bestFit="1" customWidth="1"/>
    <col min="13569" max="13569" width="40.5" style="364" bestFit="1" customWidth="1"/>
    <col min="13570" max="13818" width="9.33203125" style="364"/>
    <col min="13819" max="13819" width="4.33203125" style="364" bestFit="1" customWidth="1"/>
    <col min="13820" max="13820" width="71.5" style="364" bestFit="1" customWidth="1"/>
    <col min="13821" max="13821" width="102.33203125" style="364" bestFit="1" customWidth="1"/>
    <col min="13822" max="13822" width="49.83203125" style="364" bestFit="1" customWidth="1"/>
    <col min="13823" max="13823" width="108" style="364" bestFit="1" customWidth="1"/>
    <col min="13824" max="13824" width="9.6640625" style="364" bestFit="1" customWidth="1"/>
    <col min="13825" max="13825" width="40.5" style="364" bestFit="1" customWidth="1"/>
    <col min="13826" max="14074" width="9.33203125" style="364"/>
    <col min="14075" max="14075" width="4.33203125" style="364" bestFit="1" customWidth="1"/>
    <col min="14076" max="14076" width="71.5" style="364" bestFit="1" customWidth="1"/>
    <col min="14077" max="14077" width="102.33203125" style="364" bestFit="1" customWidth="1"/>
    <col min="14078" max="14078" width="49.83203125" style="364" bestFit="1" customWidth="1"/>
    <col min="14079" max="14079" width="108" style="364" bestFit="1" customWidth="1"/>
    <col min="14080" max="14080" width="9.6640625" style="364" bestFit="1" customWidth="1"/>
    <col min="14081" max="14081" width="40.5" style="364" bestFit="1" customWidth="1"/>
    <col min="14082" max="14330" width="9.33203125" style="364"/>
    <col min="14331" max="14331" width="4.33203125" style="364" bestFit="1" customWidth="1"/>
    <col min="14332" max="14332" width="71.5" style="364" bestFit="1" customWidth="1"/>
    <col min="14333" max="14333" width="102.33203125" style="364" bestFit="1" customWidth="1"/>
    <col min="14334" max="14334" width="49.83203125" style="364" bestFit="1" customWidth="1"/>
    <col min="14335" max="14335" width="108" style="364" bestFit="1" customWidth="1"/>
    <col min="14336" max="14336" width="9.6640625" style="364" bestFit="1" customWidth="1"/>
    <col min="14337" max="14337" width="40.5" style="364" bestFit="1" customWidth="1"/>
    <col min="14338" max="14586" width="9.33203125" style="364"/>
    <col min="14587" max="14587" width="4.33203125" style="364" bestFit="1" customWidth="1"/>
    <col min="14588" max="14588" width="71.5" style="364" bestFit="1" customWidth="1"/>
    <col min="14589" max="14589" width="102.33203125" style="364" bestFit="1" customWidth="1"/>
    <col min="14590" max="14590" width="49.83203125" style="364" bestFit="1" customWidth="1"/>
    <col min="14591" max="14591" width="108" style="364" bestFit="1" customWidth="1"/>
    <col min="14592" max="14592" width="9.6640625" style="364" bestFit="1" customWidth="1"/>
    <col min="14593" max="14593" width="40.5" style="364" bestFit="1" customWidth="1"/>
    <col min="14594" max="14842" width="9.33203125" style="364"/>
    <col min="14843" max="14843" width="4.33203125" style="364" bestFit="1" customWidth="1"/>
    <col min="14844" max="14844" width="71.5" style="364" bestFit="1" customWidth="1"/>
    <col min="14845" max="14845" width="102.33203125" style="364" bestFit="1" customWidth="1"/>
    <col min="14846" max="14846" width="49.83203125" style="364" bestFit="1" customWidth="1"/>
    <col min="14847" max="14847" width="108" style="364" bestFit="1" customWidth="1"/>
    <col min="14848" max="14848" width="9.6640625" style="364" bestFit="1" customWidth="1"/>
    <col min="14849" max="14849" width="40.5" style="364" bestFit="1" customWidth="1"/>
    <col min="14850" max="15098" width="9.33203125" style="364"/>
    <col min="15099" max="15099" width="4.33203125" style="364" bestFit="1" customWidth="1"/>
    <col min="15100" max="15100" width="71.5" style="364" bestFit="1" customWidth="1"/>
    <col min="15101" max="15101" width="102.33203125" style="364" bestFit="1" customWidth="1"/>
    <col min="15102" max="15102" width="49.83203125" style="364" bestFit="1" customWidth="1"/>
    <col min="15103" max="15103" width="108" style="364" bestFit="1" customWidth="1"/>
    <col min="15104" max="15104" width="9.6640625" style="364" bestFit="1" customWidth="1"/>
    <col min="15105" max="15105" width="40.5" style="364" bestFit="1" customWidth="1"/>
    <col min="15106" max="15354" width="9.33203125" style="364"/>
    <col min="15355" max="15355" width="4.33203125" style="364" bestFit="1" customWidth="1"/>
    <col min="15356" max="15356" width="71.5" style="364" bestFit="1" customWidth="1"/>
    <col min="15357" max="15357" width="102.33203125" style="364" bestFit="1" customWidth="1"/>
    <col min="15358" max="15358" width="49.83203125" style="364" bestFit="1" customWidth="1"/>
    <col min="15359" max="15359" width="108" style="364" bestFit="1" customWidth="1"/>
    <col min="15360" max="15360" width="9.6640625" style="364" bestFit="1" customWidth="1"/>
    <col min="15361" max="15361" width="40.5" style="364" bestFit="1" customWidth="1"/>
    <col min="15362" max="15610" width="9.33203125" style="364"/>
    <col min="15611" max="15611" width="4.33203125" style="364" bestFit="1" customWidth="1"/>
    <col min="15612" max="15612" width="71.5" style="364" bestFit="1" customWidth="1"/>
    <col min="15613" max="15613" width="102.33203125" style="364" bestFit="1" customWidth="1"/>
    <col min="15614" max="15614" width="49.83203125" style="364" bestFit="1" customWidth="1"/>
    <col min="15615" max="15615" width="108" style="364" bestFit="1" customWidth="1"/>
    <col min="15616" max="15616" width="9.6640625" style="364" bestFit="1" customWidth="1"/>
    <col min="15617" max="15617" width="40.5" style="364" bestFit="1" customWidth="1"/>
    <col min="15618" max="15866" width="9.33203125" style="364"/>
    <col min="15867" max="15867" width="4.33203125" style="364" bestFit="1" customWidth="1"/>
    <col min="15868" max="15868" width="71.5" style="364" bestFit="1" customWidth="1"/>
    <col min="15869" max="15869" width="102.33203125" style="364" bestFit="1" customWidth="1"/>
    <col min="15870" max="15870" width="49.83203125" style="364" bestFit="1" customWidth="1"/>
    <col min="15871" max="15871" width="108" style="364" bestFit="1" customWidth="1"/>
    <col min="15872" max="15872" width="9.6640625" style="364" bestFit="1" customWidth="1"/>
    <col min="15873" max="15873" width="40.5" style="364" bestFit="1" customWidth="1"/>
    <col min="15874" max="16122" width="9.33203125" style="364"/>
    <col min="16123" max="16123" width="4.33203125" style="364" bestFit="1" customWidth="1"/>
    <col min="16124" max="16124" width="71.5" style="364" bestFit="1" customWidth="1"/>
    <col min="16125" max="16125" width="102.33203125" style="364" bestFit="1" customWidth="1"/>
    <col min="16126" max="16126" width="49.83203125" style="364" bestFit="1" customWidth="1"/>
    <col min="16127" max="16127" width="108" style="364" bestFit="1" customWidth="1"/>
    <col min="16128" max="16128" width="9.6640625" style="364" bestFit="1" customWidth="1"/>
    <col min="16129" max="16129" width="40.5" style="364" bestFit="1" customWidth="1"/>
    <col min="16130" max="16384" width="9.33203125" style="364"/>
  </cols>
  <sheetData>
    <row r="3" spans="1:10" s="368" customFormat="1">
      <c r="A3" s="394" t="s">
        <v>1164</v>
      </c>
      <c r="B3" s="701" t="s">
        <v>1163</v>
      </c>
      <c r="C3" s="701"/>
      <c r="D3" s="701"/>
      <c r="E3" s="701"/>
      <c r="F3" s="701"/>
      <c r="G3" s="701"/>
      <c r="H3" s="701"/>
      <c r="I3" s="701"/>
      <c r="J3" s="393"/>
    </row>
    <row r="4" spans="1:10" s="368" customFormat="1" ht="25.5">
      <c r="A4" s="392" t="s">
        <v>1162</v>
      </c>
      <c r="B4" s="391" t="s">
        <v>1161</v>
      </c>
      <c r="C4" s="391" t="s">
        <v>1160</v>
      </c>
      <c r="D4" s="391" t="s">
        <v>1159</v>
      </c>
      <c r="E4" s="390" t="s">
        <v>1158</v>
      </c>
      <c r="F4" s="389" t="s">
        <v>1157</v>
      </c>
      <c r="G4" s="388" t="s">
        <v>1156</v>
      </c>
      <c r="H4" s="388" t="s">
        <v>1155</v>
      </c>
      <c r="I4" s="387" t="s">
        <v>1154</v>
      </c>
      <c r="J4" s="364"/>
    </row>
    <row r="5" spans="1:10" s="368" customFormat="1">
      <c r="A5" s="702">
        <v>1</v>
      </c>
      <c r="B5" s="705" t="s">
        <v>1153</v>
      </c>
      <c r="C5" s="377" t="s">
        <v>1152</v>
      </c>
      <c r="D5" s="377" t="s">
        <v>1111</v>
      </c>
      <c r="E5" s="386" t="s">
        <v>1151</v>
      </c>
      <c r="F5" s="385">
        <v>1</v>
      </c>
      <c r="G5" s="660"/>
      <c r="H5" s="374">
        <f t="shared" ref="H5:H36" si="0">F5*G5</f>
        <v>0</v>
      </c>
      <c r="I5" s="662"/>
      <c r="J5" s="364"/>
    </row>
    <row r="6" spans="1:10" s="368" customFormat="1">
      <c r="A6" s="703"/>
      <c r="B6" s="706"/>
      <c r="C6" s="377" t="s">
        <v>1150</v>
      </c>
      <c r="D6" s="377" t="s">
        <v>1111</v>
      </c>
      <c r="E6" s="386" t="s">
        <v>1149</v>
      </c>
      <c r="F6" s="385" t="s">
        <v>1009</v>
      </c>
      <c r="G6" s="660"/>
      <c r="H6" s="374">
        <f t="shared" si="0"/>
        <v>0</v>
      </c>
      <c r="I6" s="662"/>
      <c r="J6" s="364"/>
    </row>
    <row r="7" spans="1:10" s="368" customFormat="1" ht="25.5">
      <c r="A7" s="703"/>
      <c r="B7" s="706"/>
      <c r="C7" s="377" t="s">
        <v>1134</v>
      </c>
      <c r="D7" s="377" t="s">
        <v>1111</v>
      </c>
      <c r="E7" s="386" t="s">
        <v>1133</v>
      </c>
      <c r="F7" s="385" t="s">
        <v>1009</v>
      </c>
      <c r="G7" s="660"/>
      <c r="H7" s="374">
        <f t="shared" si="0"/>
        <v>0</v>
      </c>
      <c r="I7" s="662"/>
      <c r="J7" s="364"/>
    </row>
    <row r="8" spans="1:10" s="368" customFormat="1" ht="25.5">
      <c r="A8" s="703"/>
      <c r="B8" s="706"/>
      <c r="C8" s="377" t="s">
        <v>1132</v>
      </c>
      <c r="D8" s="377" t="s">
        <v>1111</v>
      </c>
      <c r="E8" s="386" t="s">
        <v>1131</v>
      </c>
      <c r="F8" s="385" t="s">
        <v>1009</v>
      </c>
      <c r="G8" s="660"/>
      <c r="H8" s="374">
        <f t="shared" si="0"/>
        <v>0</v>
      </c>
      <c r="I8" s="662"/>
      <c r="J8" s="364"/>
    </row>
    <row r="9" spans="1:10" s="368" customFormat="1">
      <c r="A9" s="703"/>
      <c r="B9" s="706"/>
      <c r="C9" s="377" t="s">
        <v>1148</v>
      </c>
      <c r="D9" s="377" t="s">
        <v>1111</v>
      </c>
      <c r="E9" s="386" t="s">
        <v>1129</v>
      </c>
      <c r="F9" s="385" t="s">
        <v>1009</v>
      </c>
      <c r="G9" s="660"/>
      <c r="H9" s="374">
        <f t="shared" si="0"/>
        <v>0</v>
      </c>
      <c r="I9" s="662"/>
      <c r="J9" s="364"/>
    </row>
    <row r="10" spans="1:10" s="368" customFormat="1" ht="25.5">
      <c r="A10" s="703"/>
      <c r="B10" s="706"/>
      <c r="C10" s="377" t="s">
        <v>1120</v>
      </c>
      <c r="D10" s="377" t="s">
        <v>1111</v>
      </c>
      <c r="E10" s="386" t="s">
        <v>1147</v>
      </c>
      <c r="F10" s="385" t="s">
        <v>1020</v>
      </c>
      <c r="G10" s="660"/>
      <c r="H10" s="374">
        <f t="shared" si="0"/>
        <v>0</v>
      </c>
      <c r="I10" s="662"/>
      <c r="J10" s="364"/>
    </row>
    <row r="11" spans="1:10" s="368" customFormat="1">
      <c r="A11" s="703"/>
      <c r="B11" s="706"/>
      <c r="C11" s="377" t="s">
        <v>1118</v>
      </c>
      <c r="D11" s="377" t="s">
        <v>1111</v>
      </c>
      <c r="E11" s="386" t="s">
        <v>1117</v>
      </c>
      <c r="F11" s="385" t="s">
        <v>1020</v>
      </c>
      <c r="G11" s="660"/>
      <c r="H11" s="374">
        <f t="shared" si="0"/>
        <v>0</v>
      </c>
      <c r="I11" s="662"/>
      <c r="J11" s="364"/>
    </row>
    <row r="12" spans="1:10" s="368" customFormat="1">
      <c r="A12" s="703"/>
      <c r="B12" s="706"/>
      <c r="C12" s="377" t="s">
        <v>1116</v>
      </c>
      <c r="D12" s="377" t="s">
        <v>1111</v>
      </c>
      <c r="E12" s="386" t="s">
        <v>1115</v>
      </c>
      <c r="F12" s="385" t="s">
        <v>1020</v>
      </c>
      <c r="G12" s="660"/>
      <c r="H12" s="374">
        <f t="shared" si="0"/>
        <v>0</v>
      </c>
      <c r="I12" s="662"/>
      <c r="J12" s="364"/>
    </row>
    <row r="13" spans="1:10" s="368" customFormat="1" ht="25.5">
      <c r="A13" s="703"/>
      <c r="B13" s="706"/>
      <c r="C13" s="377" t="s">
        <v>1114</v>
      </c>
      <c r="D13" s="377" t="s">
        <v>1111</v>
      </c>
      <c r="E13" s="386" t="s">
        <v>1146</v>
      </c>
      <c r="F13" s="385" t="s">
        <v>1020</v>
      </c>
      <c r="G13" s="660"/>
      <c r="H13" s="374">
        <f t="shared" si="0"/>
        <v>0</v>
      </c>
      <c r="I13" s="662"/>
      <c r="J13" s="364"/>
    </row>
    <row r="14" spans="1:10" s="368" customFormat="1" ht="25.5">
      <c r="A14" s="703"/>
      <c r="B14" s="706"/>
      <c r="C14" s="377" t="s">
        <v>1145</v>
      </c>
      <c r="D14" s="377" t="s">
        <v>1111</v>
      </c>
      <c r="E14" s="386" t="s">
        <v>1144</v>
      </c>
      <c r="F14" s="385" t="s">
        <v>1020</v>
      </c>
      <c r="G14" s="660"/>
      <c r="H14" s="374">
        <f t="shared" si="0"/>
        <v>0</v>
      </c>
      <c r="I14" s="662"/>
      <c r="J14" s="364"/>
    </row>
    <row r="15" spans="1:10" s="368" customFormat="1">
      <c r="A15" s="704"/>
      <c r="B15" s="707"/>
      <c r="C15" s="377" t="s">
        <v>1143</v>
      </c>
      <c r="D15" s="377" t="s">
        <v>1111</v>
      </c>
      <c r="E15" s="386" t="s">
        <v>1142</v>
      </c>
      <c r="F15" s="385" t="s">
        <v>1020</v>
      </c>
      <c r="G15" s="660"/>
      <c r="H15" s="374">
        <f t="shared" si="0"/>
        <v>0</v>
      </c>
      <c r="I15" s="662"/>
      <c r="J15" s="364"/>
    </row>
    <row r="16" spans="1:10" s="368" customFormat="1" ht="25.5">
      <c r="A16" s="708">
        <v>2</v>
      </c>
      <c r="B16" s="709" t="s">
        <v>1141</v>
      </c>
      <c r="C16" s="377" t="s">
        <v>1140</v>
      </c>
      <c r="D16" s="377" t="s">
        <v>1111</v>
      </c>
      <c r="E16" s="386" t="s">
        <v>1139</v>
      </c>
      <c r="F16" s="385" t="s">
        <v>1020</v>
      </c>
      <c r="G16" s="660"/>
      <c r="H16" s="374">
        <f t="shared" si="0"/>
        <v>0</v>
      </c>
      <c r="I16" s="662"/>
      <c r="J16" s="364"/>
    </row>
    <row r="17" spans="1:10" s="368" customFormat="1">
      <c r="A17" s="708"/>
      <c r="B17" s="709"/>
      <c r="C17" s="377" t="s">
        <v>1138</v>
      </c>
      <c r="D17" s="377" t="s">
        <v>1111</v>
      </c>
      <c r="E17" s="386" t="s">
        <v>1137</v>
      </c>
      <c r="F17" s="385">
        <v>1</v>
      </c>
      <c r="G17" s="660"/>
      <c r="H17" s="374">
        <f t="shared" si="0"/>
        <v>0</v>
      </c>
      <c r="I17" s="662"/>
      <c r="J17" s="364"/>
    </row>
    <row r="18" spans="1:10" s="368" customFormat="1">
      <c r="A18" s="708"/>
      <c r="B18" s="709"/>
      <c r="C18" s="377" t="s">
        <v>1136</v>
      </c>
      <c r="D18" s="377" t="s">
        <v>1111</v>
      </c>
      <c r="E18" s="386" t="s">
        <v>1135</v>
      </c>
      <c r="F18" s="385">
        <v>1</v>
      </c>
      <c r="G18" s="660"/>
      <c r="H18" s="374">
        <f t="shared" si="0"/>
        <v>0</v>
      </c>
      <c r="I18" s="662"/>
      <c r="J18" s="364"/>
    </row>
    <row r="19" spans="1:10" s="368" customFormat="1" ht="25.5">
      <c r="A19" s="708"/>
      <c r="B19" s="709"/>
      <c r="C19" s="377" t="s">
        <v>1134</v>
      </c>
      <c r="D19" s="377" t="s">
        <v>1111</v>
      </c>
      <c r="E19" s="386" t="s">
        <v>1133</v>
      </c>
      <c r="F19" s="385" t="s">
        <v>1009</v>
      </c>
      <c r="G19" s="660"/>
      <c r="H19" s="374">
        <f t="shared" si="0"/>
        <v>0</v>
      </c>
      <c r="I19" s="662"/>
      <c r="J19" s="364"/>
    </row>
    <row r="20" spans="1:10" s="368" customFormat="1" ht="25.5">
      <c r="A20" s="708"/>
      <c r="B20" s="709"/>
      <c r="C20" s="377" t="s">
        <v>1132</v>
      </c>
      <c r="D20" s="377" t="s">
        <v>1111</v>
      </c>
      <c r="E20" s="386" t="s">
        <v>1131</v>
      </c>
      <c r="F20" s="385" t="s">
        <v>1009</v>
      </c>
      <c r="G20" s="660"/>
      <c r="H20" s="374">
        <f t="shared" si="0"/>
        <v>0</v>
      </c>
      <c r="I20" s="662"/>
      <c r="J20" s="364"/>
    </row>
    <row r="21" spans="1:10" s="368" customFormat="1">
      <c r="A21" s="708"/>
      <c r="B21" s="709"/>
      <c r="C21" s="377" t="s">
        <v>1130</v>
      </c>
      <c r="D21" s="377" t="s">
        <v>1111</v>
      </c>
      <c r="E21" s="386" t="s">
        <v>1129</v>
      </c>
      <c r="F21" s="385" t="s">
        <v>1009</v>
      </c>
      <c r="G21" s="660"/>
      <c r="H21" s="374">
        <f t="shared" si="0"/>
        <v>0</v>
      </c>
      <c r="I21" s="662"/>
      <c r="J21" s="364"/>
    </row>
    <row r="22" spans="1:10" s="368" customFormat="1" ht="25.5">
      <c r="A22" s="708"/>
      <c r="B22" s="709"/>
      <c r="C22" s="377" t="s">
        <v>1128</v>
      </c>
      <c r="D22" s="377" t="s">
        <v>1111</v>
      </c>
      <c r="E22" s="386" t="s">
        <v>1127</v>
      </c>
      <c r="F22" s="385">
        <v>5</v>
      </c>
      <c r="G22" s="660"/>
      <c r="H22" s="374">
        <f t="shared" si="0"/>
        <v>0</v>
      </c>
      <c r="I22" s="662"/>
      <c r="J22" s="364"/>
    </row>
    <row r="23" spans="1:10" s="368" customFormat="1" ht="25.5">
      <c r="A23" s="708"/>
      <c r="B23" s="709"/>
      <c r="C23" s="377" t="s">
        <v>1126</v>
      </c>
      <c r="D23" s="377" t="s">
        <v>1111</v>
      </c>
      <c r="E23" s="386" t="s">
        <v>1125</v>
      </c>
      <c r="F23" s="385" t="s">
        <v>1020</v>
      </c>
      <c r="G23" s="660"/>
      <c r="H23" s="374">
        <f t="shared" si="0"/>
        <v>0</v>
      </c>
      <c r="I23" s="662"/>
      <c r="J23" s="364"/>
    </row>
    <row r="24" spans="1:10" s="368" customFormat="1" ht="38.25">
      <c r="A24" s="708"/>
      <c r="B24" s="709"/>
      <c r="C24" s="377" t="s">
        <v>1124</v>
      </c>
      <c r="D24" s="377" t="s">
        <v>1111</v>
      </c>
      <c r="E24" s="386" t="s">
        <v>1123</v>
      </c>
      <c r="F24" s="385" t="s">
        <v>1020</v>
      </c>
      <c r="G24" s="660"/>
      <c r="H24" s="374">
        <f t="shared" si="0"/>
        <v>0</v>
      </c>
      <c r="I24" s="662"/>
      <c r="J24" s="364"/>
    </row>
    <row r="25" spans="1:10" s="368" customFormat="1" ht="38.25">
      <c r="A25" s="708"/>
      <c r="B25" s="709"/>
      <c r="C25" s="377" t="s">
        <v>1122</v>
      </c>
      <c r="D25" s="377" t="s">
        <v>1111</v>
      </c>
      <c r="E25" s="386" t="s">
        <v>1121</v>
      </c>
      <c r="F25" s="385" t="s">
        <v>1020</v>
      </c>
      <c r="G25" s="660"/>
      <c r="H25" s="374">
        <f t="shared" si="0"/>
        <v>0</v>
      </c>
      <c r="I25" s="662"/>
      <c r="J25" s="364"/>
    </row>
    <row r="26" spans="1:10" s="368" customFormat="1" ht="25.5">
      <c r="A26" s="708"/>
      <c r="B26" s="709"/>
      <c r="C26" s="377" t="s">
        <v>1120</v>
      </c>
      <c r="D26" s="377" t="s">
        <v>1111</v>
      </c>
      <c r="E26" s="386" t="s">
        <v>1119</v>
      </c>
      <c r="F26" s="385" t="s">
        <v>1020</v>
      </c>
      <c r="G26" s="660"/>
      <c r="H26" s="374">
        <f t="shared" si="0"/>
        <v>0</v>
      </c>
      <c r="I26" s="662"/>
      <c r="J26" s="364"/>
    </row>
    <row r="27" spans="1:10" s="368" customFormat="1">
      <c r="A27" s="708"/>
      <c r="B27" s="709"/>
      <c r="C27" s="377" t="s">
        <v>1118</v>
      </c>
      <c r="D27" s="377" t="s">
        <v>1111</v>
      </c>
      <c r="E27" s="386" t="s">
        <v>1117</v>
      </c>
      <c r="F27" s="385" t="s">
        <v>1020</v>
      </c>
      <c r="G27" s="660"/>
      <c r="H27" s="374">
        <f t="shared" si="0"/>
        <v>0</v>
      </c>
      <c r="I27" s="662"/>
      <c r="J27" s="364"/>
    </row>
    <row r="28" spans="1:10" s="368" customFormat="1">
      <c r="A28" s="708"/>
      <c r="B28" s="709"/>
      <c r="C28" s="377" t="s">
        <v>1116</v>
      </c>
      <c r="D28" s="377" t="s">
        <v>1111</v>
      </c>
      <c r="E28" s="386" t="s">
        <v>1115</v>
      </c>
      <c r="F28" s="385" t="s">
        <v>1020</v>
      </c>
      <c r="G28" s="660"/>
      <c r="H28" s="374">
        <f t="shared" si="0"/>
        <v>0</v>
      </c>
      <c r="I28" s="662"/>
      <c r="J28" s="364"/>
    </row>
    <row r="29" spans="1:10" s="368" customFormat="1" ht="25.5">
      <c r="A29" s="708"/>
      <c r="B29" s="709"/>
      <c r="C29" s="377" t="s">
        <v>1114</v>
      </c>
      <c r="D29" s="377" t="s">
        <v>1111</v>
      </c>
      <c r="E29" s="386" t="s">
        <v>1113</v>
      </c>
      <c r="F29" s="385" t="s">
        <v>1020</v>
      </c>
      <c r="G29" s="660"/>
      <c r="H29" s="374">
        <f t="shared" si="0"/>
        <v>0</v>
      </c>
      <c r="I29" s="662"/>
      <c r="J29" s="364"/>
    </row>
    <row r="30" spans="1:10" s="368" customFormat="1" ht="25.5">
      <c r="A30" s="708"/>
      <c r="B30" s="709"/>
      <c r="C30" s="377" t="s">
        <v>1112</v>
      </c>
      <c r="D30" s="377" t="s">
        <v>1111</v>
      </c>
      <c r="E30" s="386" t="s">
        <v>1110</v>
      </c>
      <c r="F30" s="385" t="s">
        <v>1020</v>
      </c>
      <c r="G30" s="660"/>
      <c r="H30" s="374">
        <f t="shared" si="0"/>
        <v>0</v>
      </c>
      <c r="I30" s="662"/>
      <c r="J30" s="364"/>
    </row>
    <row r="31" spans="1:10" s="368" customFormat="1">
      <c r="A31" s="708"/>
      <c r="B31" s="709"/>
      <c r="C31" s="377" t="s">
        <v>1109</v>
      </c>
      <c r="D31" s="377"/>
      <c r="E31" s="386" t="s">
        <v>1108</v>
      </c>
      <c r="F31" s="385" t="s">
        <v>1020</v>
      </c>
      <c r="G31" s="660"/>
      <c r="H31" s="374">
        <f t="shared" si="0"/>
        <v>0</v>
      </c>
      <c r="I31" s="662"/>
      <c r="J31" s="364"/>
    </row>
    <row r="32" spans="1:10" s="368" customFormat="1">
      <c r="A32" s="378">
        <v>3</v>
      </c>
      <c r="B32" s="376" t="s">
        <v>1107</v>
      </c>
      <c r="C32" s="376" t="s">
        <v>1106</v>
      </c>
      <c r="D32" s="376" t="s">
        <v>1105</v>
      </c>
      <c r="E32" s="376"/>
      <c r="F32" s="379" t="s">
        <v>1020</v>
      </c>
      <c r="G32" s="660"/>
      <c r="H32" s="374">
        <f t="shared" si="0"/>
        <v>0</v>
      </c>
      <c r="I32" s="663"/>
      <c r="J32" s="364"/>
    </row>
    <row r="33" spans="1:10" s="368" customFormat="1">
      <c r="A33" s="378">
        <f t="shared" ref="A33:A64" si="1">A32+1</f>
        <v>4</v>
      </c>
      <c r="B33" s="382" t="s">
        <v>1104</v>
      </c>
      <c r="C33" s="382" t="s">
        <v>1103</v>
      </c>
      <c r="D33" s="382" t="s">
        <v>1102</v>
      </c>
      <c r="E33" s="382"/>
      <c r="F33" s="381" t="s">
        <v>1020</v>
      </c>
      <c r="G33" s="660"/>
      <c r="H33" s="374">
        <f t="shared" si="0"/>
        <v>0</v>
      </c>
      <c r="I33" s="664"/>
      <c r="J33" s="364"/>
    </row>
    <row r="34" spans="1:10" s="368" customFormat="1">
      <c r="A34" s="378">
        <f t="shared" si="1"/>
        <v>5</v>
      </c>
      <c r="B34" s="382" t="s">
        <v>1101</v>
      </c>
      <c r="C34" s="382" t="s">
        <v>1100</v>
      </c>
      <c r="D34" s="382" t="s">
        <v>1099</v>
      </c>
      <c r="E34" s="382"/>
      <c r="F34" s="381" t="s">
        <v>1020</v>
      </c>
      <c r="G34" s="660"/>
      <c r="H34" s="374">
        <f t="shared" si="0"/>
        <v>0</v>
      </c>
      <c r="I34" s="664"/>
      <c r="J34" s="364"/>
    </row>
    <row r="35" spans="1:10" s="368" customFormat="1">
      <c r="A35" s="378">
        <f t="shared" si="1"/>
        <v>6</v>
      </c>
      <c r="B35" s="376" t="s">
        <v>1098</v>
      </c>
      <c r="C35" s="376" t="s">
        <v>1097</v>
      </c>
      <c r="D35" s="376" t="s">
        <v>1096</v>
      </c>
      <c r="E35" s="376"/>
      <c r="F35" s="379" t="s">
        <v>746</v>
      </c>
      <c r="G35" s="660"/>
      <c r="H35" s="374">
        <f t="shared" si="0"/>
        <v>0</v>
      </c>
      <c r="I35" s="663"/>
      <c r="J35" s="364"/>
    </row>
    <row r="36" spans="1:10" s="368" customFormat="1">
      <c r="A36" s="378">
        <f t="shared" si="1"/>
        <v>7</v>
      </c>
      <c r="B36" s="376" t="s">
        <v>1091</v>
      </c>
      <c r="C36" s="376" t="s">
        <v>1095</v>
      </c>
      <c r="D36" s="376" t="s">
        <v>701</v>
      </c>
      <c r="E36" s="376"/>
      <c r="F36" s="379">
        <v>7</v>
      </c>
      <c r="G36" s="660"/>
      <c r="H36" s="374">
        <f t="shared" si="0"/>
        <v>0</v>
      </c>
      <c r="I36" s="663"/>
      <c r="J36" s="364"/>
    </row>
    <row r="37" spans="1:10" s="368" customFormat="1">
      <c r="A37" s="378">
        <f t="shared" si="1"/>
        <v>8</v>
      </c>
      <c r="B37" s="376" t="s">
        <v>1091</v>
      </c>
      <c r="C37" s="376" t="s">
        <v>1094</v>
      </c>
      <c r="D37" s="376" t="s">
        <v>701</v>
      </c>
      <c r="E37" s="376"/>
      <c r="F37" s="379" t="s">
        <v>1089</v>
      </c>
      <c r="G37" s="660"/>
      <c r="H37" s="374">
        <f t="shared" ref="H37:H68" si="2">F37*G37</f>
        <v>0</v>
      </c>
      <c r="I37" s="663"/>
      <c r="J37" s="364"/>
    </row>
    <row r="38" spans="1:10" s="368" customFormat="1">
      <c r="A38" s="378">
        <f t="shared" si="1"/>
        <v>9</v>
      </c>
      <c r="B38" s="376" t="s">
        <v>1091</v>
      </c>
      <c r="C38" s="376" t="s">
        <v>1093</v>
      </c>
      <c r="D38" s="376" t="s">
        <v>701</v>
      </c>
      <c r="E38" s="376"/>
      <c r="F38" s="379" t="s">
        <v>746</v>
      </c>
      <c r="G38" s="660"/>
      <c r="H38" s="374">
        <f t="shared" si="2"/>
        <v>0</v>
      </c>
      <c r="I38" s="663"/>
      <c r="J38" s="364"/>
    </row>
    <row r="39" spans="1:10" s="368" customFormat="1">
      <c r="A39" s="378">
        <f t="shared" si="1"/>
        <v>10</v>
      </c>
      <c r="B39" s="376" t="s">
        <v>1091</v>
      </c>
      <c r="C39" s="376" t="s">
        <v>1092</v>
      </c>
      <c r="D39" s="376" t="s">
        <v>701</v>
      </c>
      <c r="E39" s="376"/>
      <c r="F39" s="379" t="s">
        <v>1020</v>
      </c>
      <c r="G39" s="660"/>
      <c r="H39" s="374">
        <f t="shared" si="2"/>
        <v>0</v>
      </c>
      <c r="I39" s="663"/>
      <c r="J39" s="364"/>
    </row>
    <row r="40" spans="1:10" s="368" customFormat="1">
      <c r="A40" s="378">
        <f t="shared" si="1"/>
        <v>11</v>
      </c>
      <c r="B40" s="376" t="s">
        <v>1091</v>
      </c>
      <c r="C40" s="376" t="s">
        <v>1090</v>
      </c>
      <c r="D40" s="376" t="s">
        <v>701</v>
      </c>
      <c r="E40" s="376"/>
      <c r="F40" s="379" t="s">
        <v>1089</v>
      </c>
      <c r="G40" s="660"/>
      <c r="H40" s="374">
        <f t="shared" si="2"/>
        <v>0</v>
      </c>
      <c r="I40" s="663"/>
      <c r="J40" s="364"/>
    </row>
    <row r="41" spans="1:10" s="368" customFormat="1">
      <c r="A41" s="378">
        <f t="shared" si="1"/>
        <v>12</v>
      </c>
      <c r="B41" s="376" t="s">
        <v>1088</v>
      </c>
      <c r="C41" s="376" t="s">
        <v>1087</v>
      </c>
      <c r="D41" s="376" t="s">
        <v>701</v>
      </c>
      <c r="E41" s="376"/>
      <c r="F41" s="379" t="s">
        <v>1020</v>
      </c>
      <c r="G41" s="660"/>
      <c r="H41" s="374">
        <f t="shared" si="2"/>
        <v>0</v>
      </c>
      <c r="I41" s="663"/>
      <c r="J41" s="364"/>
    </row>
    <row r="42" spans="1:10" s="368" customFormat="1">
      <c r="A42" s="378">
        <f t="shared" si="1"/>
        <v>13</v>
      </c>
      <c r="B42" s="376" t="s">
        <v>1086</v>
      </c>
      <c r="C42" s="376" t="s">
        <v>1085</v>
      </c>
      <c r="D42" s="376" t="s">
        <v>1084</v>
      </c>
      <c r="E42" s="376"/>
      <c r="F42" s="379" t="s">
        <v>1020</v>
      </c>
      <c r="G42" s="660"/>
      <c r="H42" s="374">
        <f t="shared" si="2"/>
        <v>0</v>
      </c>
      <c r="I42" s="663"/>
      <c r="J42" s="364"/>
    </row>
    <row r="43" spans="1:10" s="368" customFormat="1">
      <c r="A43" s="378">
        <f t="shared" si="1"/>
        <v>14</v>
      </c>
      <c r="B43" s="376" t="s">
        <v>1083</v>
      </c>
      <c r="C43" s="376" t="s">
        <v>1082</v>
      </c>
      <c r="D43" s="376" t="s">
        <v>701</v>
      </c>
      <c r="E43" s="376"/>
      <c r="F43" s="379" t="s">
        <v>1020</v>
      </c>
      <c r="G43" s="660"/>
      <c r="H43" s="374">
        <f t="shared" si="2"/>
        <v>0</v>
      </c>
      <c r="I43" s="663"/>
      <c r="J43" s="364"/>
    </row>
    <row r="44" spans="1:10" s="368" customFormat="1">
      <c r="A44" s="378">
        <f t="shared" si="1"/>
        <v>15</v>
      </c>
      <c r="B44" s="376" t="s">
        <v>1081</v>
      </c>
      <c r="C44" s="376" t="s">
        <v>1080</v>
      </c>
      <c r="D44" s="376" t="s">
        <v>701</v>
      </c>
      <c r="E44" s="376"/>
      <c r="F44" s="379" t="s">
        <v>1020</v>
      </c>
      <c r="G44" s="660"/>
      <c r="H44" s="374">
        <f t="shared" si="2"/>
        <v>0</v>
      </c>
      <c r="I44" s="663"/>
      <c r="J44" s="364"/>
    </row>
    <row r="45" spans="1:10" s="368" customFormat="1" ht="25.5">
      <c r="A45" s="378">
        <f t="shared" si="1"/>
        <v>16</v>
      </c>
      <c r="B45" s="376" t="s">
        <v>1079</v>
      </c>
      <c r="C45" s="376" t="s">
        <v>1078</v>
      </c>
      <c r="D45" s="376" t="s">
        <v>701</v>
      </c>
      <c r="E45" s="376"/>
      <c r="F45" s="379">
        <v>3</v>
      </c>
      <c r="G45" s="660"/>
      <c r="H45" s="374">
        <f t="shared" si="2"/>
        <v>0</v>
      </c>
      <c r="I45" s="663"/>
      <c r="J45" s="364"/>
    </row>
    <row r="46" spans="1:10" s="368" customFormat="1" ht="25.5">
      <c r="A46" s="378">
        <f t="shared" si="1"/>
        <v>17</v>
      </c>
      <c r="B46" s="376" t="s">
        <v>1077</v>
      </c>
      <c r="C46" s="376" t="s">
        <v>1076</v>
      </c>
      <c r="D46" s="376" t="s">
        <v>701</v>
      </c>
      <c r="E46" s="376"/>
      <c r="F46" s="379">
        <v>3</v>
      </c>
      <c r="G46" s="660"/>
      <c r="H46" s="374">
        <f t="shared" si="2"/>
        <v>0</v>
      </c>
      <c r="I46" s="663"/>
      <c r="J46" s="364"/>
    </row>
    <row r="47" spans="1:10" s="368" customFormat="1">
      <c r="A47" s="378">
        <f t="shared" si="1"/>
        <v>18</v>
      </c>
      <c r="B47" s="376" t="s">
        <v>1075</v>
      </c>
      <c r="C47" s="376" t="s">
        <v>1074</v>
      </c>
      <c r="D47" s="376" t="s">
        <v>701</v>
      </c>
      <c r="E47" s="376"/>
      <c r="F47" s="379">
        <v>3</v>
      </c>
      <c r="G47" s="660"/>
      <c r="H47" s="374">
        <f t="shared" si="2"/>
        <v>0</v>
      </c>
      <c r="I47" s="663"/>
      <c r="J47" s="364"/>
    </row>
    <row r="48" spans="1:10" s="368" customFormat="1">
      <c r="A48" s="378">
        <f t="shared" si="1"/>
        <v>19</v>
      </c>
      <c r="B48" s="376" t="s">
        <v>1073</v>
      </c>
      <c r="C48" s="376" t="s">
        <v>1072</v>
      </c>
      <c r="D48" s="376" t="s">
        <v>701</v>
      </c>
      <c r="E48" s="376"/>
      <c r="F48" s="379" t="s">
        <v>1020</v>
      </c>
      <c r="G48" s="660"/>
      <c r="H48" s="374">
        <f t="shared" si="2"/>
        <v>0</v>
      </c>
      <c r="I48" s="663"/>
      <c r="J48" s="364"/>
    </row>
    <row r="49" spans="1:10" s="368" customFormat="1" ht="25.5">
      <c r="A49" s="378">
        <f t="shared" si="1"/>
        <v>20</v>
      </c>
      <c r="B49" s="376" t="s">
        <v>1067</v>
      </c>
      <c r="C49" s="376" t="s">
        <v>1071</v>
      </c>
      <c r="D49" s="376" t="s">
        <v>701</v>
      </c>
      <c r="E49" s="376"/>
      <c r="F49" s="379">
        <v>2</v>
      </c>
      <c r="G49" s="660"/>
      <c r="H49" s="374">
        <f t="shared" si="2"/>
        <v>0</v>
      </c>
      <c r="I49" s="663"/>
      <c r="J49" s="364"/>
    </row>
    <row r="50" spans="1:10" s="368" customFormat="1" ht="25.5">
      <c r="A50" s="378">
        <f t="shared" si="1"/>
        <v>21</v>
      </c>
      <c r="B50" s="376" t="s">
        <v>1070</v>
      </c>
      <c r="C50" s="376" t="s">
        <v>1069</v>
      </c>
      <c r="D50" s="376" t="s">
        <v>701</v>
      </c>
      <c r="E50" s="376"/>
      <c r="F50" s="379" t="s">
        <v>1020</v>
      </c>
      <c r="G50" s="660"/>
      <c r="H50" s="374">
        <f t="shared" si="2"/>
        <v>0</v>
      </c>
      <c r="I50" s="663"/>
      <c r="J50" s="364"/>
    </row>
    <row r="51" spans="1:10" s="368" customFormat="1">
      <c r="A51" s="378">
        <f t="shared" si="1"/>
        <v>22</v>
      </c>
      <c r="B51" s="376" t="s">
        <v>1067</v>
      </c>
      <c r="C51" s="376" t="s">
        <v>1068</v>
      </c>
      <c r="D51" s="376" t="s">
        <v>701</v>
      </c>
      <c r="E51" s="376"/>
      <c r="F51" s="379" t="s">
        <v>1020</v>
      </c>
      <c r="G51" s="660"/>
      <c r="H51" s="374">
        <f t="shared" si="2"/>
        <v>0</v>
      </c>
      <c r="I51" s="663"/>
      <c r="J51" s="364"/>
    </row>
    <row r="52" spans="1:10" s="368" customFormat="1">
      <c r="A52" s="378">
        <f t="shared" si="1"/>
        <v>23</v>
      </c>
      <c r="B52" s="376" t="s">
        <v>1067</v>
      </c>
      <c r="C52" s="376" t="s">
        <v>1066</v>
      </c>
      <c r="D52" s="376" t="s">
        <v>701</v>
      </c>
      <c r="E52" s="376"/>
      <c r="F52" s="379" t="s">
        <v>1020</v>
      </c>
      <c r="G52" s="660"/>
      <c r="H52" s="374">
        <f t="shared" si="2"/>
        <v>0</v>
      </c>
      <c r="I52" s="663"/>
      <c r="J52" s="364"/>
    </row>
    <row r="53" spans="1:10" s="368" customFormat="1">
      <c r="A53" s="378">
        <f t="shared" si="1"/>
        <v>24</v>
      </c>
      <c r="B53" s="376" t="s">
        <v>1065</v>
      </c>
      <c r="C53" s="376" t="s">
        <v>1064</v>
      </c>
      <c r="D53" s="376" t="s">
        <v>701</v>
      </c>
      <c r="E53" s="376"/>
      <c r="F53" s="379" t="s">
        <v>1020</v>
      </c>
      <c r="G53" s="660"/>
      <c r="H53" s="374">
        <f t="shared" si="2"/>
        <v>0</v>
      </c>
      <c r="I53" s="663"/>
      <c r="J53" s="364"/>
    </row>
    <row r="54" spans="1:10" s="368" customFormat="1">
      <c r="A54" s="378">
        <f t="shared" si="1"/>
        <v>25</v>
      </c>
      <c r="B54" s="376" t="s">
        <v>1062</v>
      </c>
      <c r="C54" s="376" t="s">
        <v>1063</v>
      </c>
      <c r="D54" s="376" t="s">
        <v>701</v>
      </c>
      <c r="E54" s="376"/>
      <c r="F54" s="379" t="s">
        <v>1020</v>
      </c>
      <c r="G54" s="660"/>
      <c r="H54" s="374">
        <f t="shared" si="2"/>
        <v>0</v>
      </c>
      <c r="I54" s="663"/>
      <c r="J54" s="364"/>
    </row>
    <row r="55" spans="1:10" s="368" customFormat="1">
      <c r="A55" s="378">
        <f t="shared" si="1"/>
        <v>26</v>
      </c>
      <c r="B55" s="376" t="s">
        <v>1062</v>
      </c>
      <c r="C55" s="376" t="s">
        <v>1061</v>
      </c>
      <c r="D55" s="376" t="s">
        <v>701</v>
      </c>
      <c r="E55" s="376"/>
      <c r="F55" s="379" t="s">
        <v>1020</v>
      </c>
      <c r="G55" s="660"/>
      <c r="H55" s="374">
        <f t="shared" si="2"/>
        <v>0</v>
      </c>
      <c r="I55" s="663"/>
      <c r="J55" s="364"/>
    </row>
    <row r="56" spans="1:10" s="368" customFormat="1">
      <c r="A56" s="378">
        <f t="shared" si="1"/>
        <v>27</v>
      </c>
      <c r="B56" s="376" t="s">
        <v>1060</v>
      </c>
      <c r="C56" s="376" t="s">
        <v>1059</v>
      </c>
      <c r="D56" s="376" t="s">
        <v>701</v>
      </c>
      <c r="E56" s="376"/>
      <c r="F56" s="379" t="s">
        <v>1020</v>
      </c>
      <c r="G56" s="660"/>
      <c r="H56" s="374">
        <f t="shared" si="2"/>
        <v>0</v>
      </c>
      <c r="I56" s="663"/>
      <c r="J56" s="364"/>
    </row>
    <row r="57" spans="1:10" s="368" customFormat="1">
      <c r="A57" s="378">
        <f t="shared" si="1"/>
        <v>28</v>
      </c>
      <c r="B57" s="376" t="s">
        <v>1058</v>
      </c>
      <c r="C57" s="376" t="s">
        <v>1057</v>
      </c>
      <c r="D57" s="376" t="s">
        <v>701</v>
      </c>
      <c r="E57" s="376"/>
      <c r="F57" s="379">
        <v>2</v>
      </c>
      <c r="G57" s="660"/>
      <c r="H57" s="374">
        <f t="shared" si="2"/>
        <v>0</v>
      </c>
      <c r="I57" s="663"/>
      <c r="J57" s="364"/>
    </row>
    <row r="58" spans="1:10" s="368" customFormat="1">
      <c r="A58" s="378">
        <f t="shared" si="1"/>
        <v>29</v>
      </c>
      <c r="B58" s="376" t="s">
        <v>1056</v>
      </c>
      <c r="C58" s="376" t="s">
        <v>1055</v>
      </c>
      <c r="D58" s="376" t="s">
        <v>701</v>
      </c>
      <c r="E58" s="376"/>
      <c r="F58" s="379" t="s">
        <v>1020</v>
      </c>
      <c r="G58" s="660"/>
      <c r="H58" s="374">
        <f t="shared" si="2"/>
        <v>0</v>
      </c>
      <c r="I58" s="663"/>
      <c r="J58" s="364"/>
    </row>
    <row r="59" spans="1:10" s="368" customFormat="1" ht="25.5">
      <c r="A59" s="378">
        <f t="shared" si="1"/>
        <v>30</v>
      </c>
      <c r="B59" s="376" t="s">
        <v>1054</v>
      </c>
      <c r="C59" s="376" t="s">
        <v>1053</v>
      </c>
      <c r="D59" s="376" t="s">
        <v>1052</v>
      </c>
      <c r="E59" s="376"/>
      <c r="F59" s="379">
        <v>1</v>
      </c>
      <c r="G59" s="660"/>
      <c r="H59" s="374">
        <f t="shared" si="2"/>
        <v>0</v>
      </c>
      <c r="I59" s="663"/>
      <c r="J59" s="364"/>
    </row>
    <row r="60" spans="1:10" s="368" customFormat="1" ht="25.5">
      <c r="A60" s="378">
        <f t="shared" si="1"/>
        <v>31</v>
      </c>
      <c r="B60" s="376" t="s">
        <v>1051</v>
      </c>
      <c r="C60" s="376" t="s">
        <v>1050</v>
      </c>
      <c r="D60" s="376" t="s">
        <v>1049</v>
      </c>
      <c r="E60" s="376"/>
      <c r="F60" s="379">
        <v>2</v>
      </c>
      <c r="G60" s="660"/>
      <c r="H60" s="374">
        <f t="shared" si="2"/>
        <v>0</v>
      </c>
      <c r="I60" s="663"/>
      <c r="J60" s="364"/>
    </row>
    <row r="61" spans="1:10" s="368" customFormat="1">
      <c r="A61" s="378">
        <f t="shared" si="1"/>
        <v>32</v>
      </c>
      <c r="B61" s="376" t="s">
        <v>1048</v>
      </c>
      <c r="C61" s="376" t="s">
        <v>1047</v>
      </c>
      <c r="D61" s="376" t="s">
        <v>1044</v>
      </c>
      <c r="E61" s="376"/>
      <c r="F61" s="379" t="s">
        <v>1020</v>
      </c>
      <c r="G61" s="660"/>
      <c r="H61" s="374">
        <f t="shared" si="2"/>
        <v>0</v>
      </c>
      <c r="I61" s="663"/>
      <c r="J61" s="364"/>
    </row>
    <row r="62" spans="1:10" s="368" customFormat="1">
      <c r="A62" s="378">
        <f t="shared" si="1"/>
        <v>33</v>
      </c>
      <c r="B62" s="376" t="s">
        <v>1046</v>
      </c>
      <c r="C62" s="376" t="s">
        <v>1045</v>
      </c>
      <c r="D62" s="376" t="s">
        <v>1044</v>
      </c>
      <c r="E62" s="376"/>
      <c r="F62" s="379" t="s">
        <v>1020</v>
      </c>
      <c r="G62" s="660"/>
      <c r="H62" s="374">
        <f t="shared" si="2"/>
        <v>0</v>
      </c>
      <c r="I62" s="663"/>
      <c r="J62" s="364"/>
    </row>
    <row r="63" spans="1:10" s="368" customFormat="1" ht="25.5">
      <c r="A63" s="378">
        <f t="shared" si="1"/>
        <v>34</v>
      </c>
      <c r="B63" s="382" t="s">
        <v>1043</v>
      </c>
      <c r="C63" s="382" t="s">
        <v>1042</v>
      </c>
      <c r="D63" s="382" t="s">
        <v>1039</v>
      </c>
      <c r="E63" s="382"/>
      <c r="F63" s="381">
        <v>2</v>
      </c>
      <c r="G63" s="660"/>
      <c r="H63" s="374">
        <f t="shared" si="2"/>
        <v>0</v>
      </c>
      <c r="I63" s="664"/>
      <c r="J63" s="364"/>
    </row>
    <row r="64" spans="1:10" s="368" customFormat="1">
      <c r="A64" s="378">
        <f t="shared" si="1"/>
        <v>35</v>
      </c>
      <c r="B64" s="376" t="s">
        <v>1041</v>
      </c>
      <c r="C64" s="376" t="s">
        <v>1040</v>
      </c>
      <c r="D64" s="376" t="s">
        <v>1039</v>
      </c>
      <c r="E64" s="376"/>
      <c r="F64" s="379" t="s">
        <v>1020</v>
      </c>
      <c r="G64" s="660"/>
      <c r="H64" s="374">
        <f t="shared" si="2"/>
        <v>0</v>
      </c>
      <c r="I64" s="663"/>
      <c r="J64" s="364"/>
    </row>
    <row r="65" spans="1:10" s="368" customFormat="1">
      <c r="A65" s="378">
        <f t="shared" ref="A65:A85" si="3">A64+1</f>
        <v>36</v>
      </c>
      <c r="B65" s="376" t="s">
        <v>1038</v>
      </c>
      <c r="C65" s="376" t="s">
        <v>1037</v>
      </c>
      <c r="D65" s="376" t="s">
        <v>1036</v>
      </c>
      <c r="E65" s="376"/>
      <c r="F65" s="379" t="s">
        <v>1009</v>
      </c>
      <c r="G65" s="660"/>
      <c r="H65" s="374">
        <f t="shared" si="2"/>
        <v>0</v>
      </c>
      <c r="I65" s="663"/>
      <c r="J65" s="364"/>
    </row>
    <row r="66" spans="1:10" s="368" customFormat="1">
      <c r="A66" s="378">
        <f t="shared" si="3"/>
        <v>37</v>
      </c>
      <c r="B66" s="384" t="s">
        <v>1035</v>
      </c>
      <c r="C66" s="382" t="s">
        <v>1034</v>
      </c>
      <c r="D66" s="382" t="s">
        <v>1023</v>
      </c>
      <c r="E66" s="382"/>
      <c r="F66" s="381" t="s">
        <v>1020</v>
      </c>
      <c r="G66" s="660"/>
      <c r="H66" s="374">
        <f t="shared" si="2"/>
        <v>0</v>
      </c>
      <c r="I66" s="665"/>
      <c r="J66" s="364"/>
    </row>
    <row r="67" spans="1:10" s="368" customFormat="1">
      <c r="A67" s="378">
        <f t="shared" si="3"/>
        <v>38</v>
      </c>
      <c r="B67" s="384" t="s">
        <v>1033</v>
      </c>
      <c r="C67" s="382" t="s">
        <v>1032</v>
      </c>
      <c r="D67" s="382" t="s">
        <v>1023</v>
      </c>
      <c r="E67" s="382"/>
      <c r="F67" s="381">
        <v>2</v>
      </c>
      <c r="G67" s="660"/>
      <c r="H67" s="374">
        <f t="shared" si="2"/>
        <v>0</v>
      </c>
      <c r="I67" s="665"/>
      <c r="J67" s="364"/>
    </row>
    <row r="68" spans="1:10" s="368" customFormat="1">
      <c r="A68" s="378">
        <f t="shared" si="3"/>
        <v>39</v>
      </c>
      <c r="B68" s="384" t="s">
        <v>1031</v>
      </c>
      <c r="C68" s="382" t="s">
        <v>1030</v>
      </c>
      <c r="D68" s="382" t="s">
        <v>1023</v>
      </c>
      <c r="E68" s="382"/>
      <c r="F68" s="381" t="s">
        <v>1020</v>
      </c>
      <c r="G68" s="660"/>
      <c r="H68" s="374">
        <f t="shared" si="2"/>
        <v>0</v>
      </c>
      <c r="I68" s="665"/>
      <c r="J68" s="364"/>
    </row>
    <row r="69" spans="1:10" s="368" customFormat="1">
      <c r="A69" s="378">
        <f t="shared" si="3"/>
        <v>40</v>
      </c>
      <c r="B69" s="382" t="s">
        <v>1029</v>
      </c>
      <c r="C69" s="382" t="s">
        <v>1028</v>
      </c>
      <c r="D69" s="382" t="s">
        <v>1023</v>
      </c>
      <c r="E69" s="382"/>
      <c r="F69" s="381" t="s">
        <v>1020</v>
      </c>
      <c r="G69" s="660"/>
      <c r="H69" s="374">
        <f t="shared" ref="H69:H85" si="4">F69*G69</f>
        <v>0</v>
      </c>
      <c r="I69" s="665"/>
      <c r="J69" s="364"/>
    </row>
    <row r="70" spans="1:10" s="368" customFormat="1">
      <c r="A70" s="378">
        <f t="shared" si="3"/>
        <v>41</v>
      </c>
      <c r="B70" s="382" t="s">
        <v>1027</v>
      </c>
      <c r="C70" s="382" t="s">
        <v>1026</v>
      </c>
      <c r="D70" s="382" t="s">
        <v>1023</v>
      </c>
      <c r="E70" s="382"/>
      <c r="F70" s="381" t="s">
        <v>1020</v>
      </c>
      <c r="G70" s="660"/>
      <c r="H70" s="374">
        <f t="shared" si="4"/>
        <v>0</v>
      </c>
      <c r="I70" s="665"/>
      <c r="J70" s="364"/>
    </row>
    <row r="71" spans="1:10" s="368" customFormat="1">
      <c r="A71" s="378">
        <f t="shared" si="3"/>
        <v>42</v>
      </c>
      <c r="B71" s="382" t="s">
        <v>1025</v>
      </c>
      <c r="C71" s="382" t="s">
        <v>1024</v>
      </c>
      <c r="D71" s="382" t="s">
        <v>1023</v>
      </c>
      <c r="E71" s="382"/>
      <c r="F71" s="381" t="s">
        <v>1020</v>
      </c>
      <c r="G71" s="660"/>
      <c r="H71" s="374">
        <f t="shared" si="4"/>
        <v>0</v>
      </c>
      <c r="I71" s="665"/>
      <c r="J71" s="364"/>
    </row>
    <row r="72" spans="1:10" s="368" customFormat="1" ht="25.5">
      <c r="A72" s="378">
        <f t="shared" si="3"/>
        <v>43</v>
      </c>
      <c r="B72" s="382" t="s">
        <v>1022</v>
      </c>
      <c r="C72" s="382" t="s">
        <v>1021</v>
      </c>
      <c r="D72" s="383"/>
      <c r="E72" s="382"/>
      <c r="F72" s="381" t="s">
        <v>1020</v>
      </c>
      <c r="G72" s="660"/>
      <c r="H72" s="374">
        <f t="shared" si="4"/>
        <v>0</v>
      </c>
      <c r="I72" s="665"/>
      <c r="J72" s="364"/>
    </row>
    <row r="73" spans="1:10" s="368" customFormat="1" ht="25.5">
      <c r="A73" s="378">
        <f t="shared" si="3"/>
        <v>44</v>
      </c>
      <c r="B73" s="376" t="s">
        <v>1019</v>
      </c>
      <c r="C73" s="376" t="s">
        <v>1018</v>
      </c>
      <c r="D73" s="376" t="s">
        <v>1017</v>
      </c>
      <c r="E73" s="376"/>
      <c r="F73" s="379">
        <v>2</v>
      </c>
      <c r="G73" s="660"/>
      <c r="H73" s="374">
        <f t="shared" si="4"/>
        <v>0</v>
      </c>
      <c r="I73" s="663"/>
      <c r="J73" s="364"/>
    </row>
    <row r="74" spans="1:10" s="368" customFormat="1">
      <c r="A74" s="378">
        <f t="shared" si="3"/>
        <v>45</v>
      </c>
      <c r="B74" s="376" t="s">
        <v>1016</v>
      </c>
      <c r="C74" s="376" t="s">
        <v>1015</v>
      </c>
      <c r="D74" s="376" t="s">
        <v>1014</v>
      </c>
      <c r="E74" s="376"/>
      <c r="F74" s="379">
        <v>8</v>
      </c>
      <c r="G74" s="660"/>
      <c r="H74" s="374">
        <f t="shared" si="4"/>
        <v>0</v>
      </c>
      <c r="I74" s="663"/>
      <c r="J74" s="364"/>
    </row>
    <row r="75" spans="1:10" s="368" customFormat="1" ht="25.5">
      <c r="A75" s="378">
        <f t="shared" si="3"/>
        <v>46</v>
      </c>
      <c r="B75" s="380" t="s">
        <v>1007</v>
      </c>
      <c r="C75" s="376" t="s">
        <v>1013</v>
      </c>
      <c r="D75" s="376" t="s">
        <v>1003</v>
      </c>
      <c r="E75" s="376"/>
      <c r="F75" s="379" t="s">
        <v>742</v>
      </c>
      <c r="G75" s="660"/>
      <c r="H75" s="374">
        <f t="shared" si="4"/>
        <v>0</v>
      </c>
      <c r="I75" s="663"/>
      <c r="J75" s="364"/>
    </row>
    <row r="76" spans="1:10" s="368" customFormat="1" ht="25.5">
      <c r="A76" s="378">
        <f t="shared" si="3"/>
        <v>47</v>
      </c>
      <c r="B76" s="380" t="s">
        <v>1007</v>
      </c>
      <c r="C76" s="376" t="s">
        <v>1012</v>
      </c>
      <c r="D76" s="376" t="s">
        <v>1003</v>
      </c>
      <c r="E76" s="376"/>
      <c r="F76" s="379" t="s">
        <v>1009</v>
      </c>
      <c r="G76" s="660"/>
      <c r="H76" s="374">
        <f t="shared" si="4"/>
        <v>0</v>
      </c>
      <c r="I76" s="663"/>
      <c r="J76" s="364"/>
    </row>
    <row r="77" spans="1:10" s="368" customFormat="1" ht="25.5">
      <c r="A77" s="378">
        <f t="shared" si="3"/>
        <v>48</v>
      </c>
      <c r="B77" s="380" t="s">
        <v>1007</v>
      </c>
      <c r="C77" s="376" t="s">
        <v>696</v>
      </c>
      <c r="D77" s="376" t="s">
        <v>1003</v>
      </c>
      <c r="E77" s="376"/>
      <c r="F77" s="379">
        <v>60</v>
      </c>
      <c r="G77" s="660"/>
      <c r="H77" s="374">
        <f t="shared" si="4"/>
        <v>0</v>
      </c>
      <c r="I77" s="663"/>
      <c r="J77" s="364"/>
    </row>
    <row r="78" spans="1:10" s="368" customFormat="1">
      <c r="A78" s="378">
        <f t="shared" si="3"/>
        <v>49</v>
      </c>
      <c r="B78" s="380" t="s">
        <v>1007</v>
      </c>
      <c r="C78" s="376" t="s">
        <v>1011</v>
      </c>
      <c r="D78" s="376" t="s">
        <v>693</v>
      </c>
      <c r="E78" s="376"/>
      <c r="F78" s="379">
        <v>7</v>
      </c>
      <c r="G78" s="660"/>
      <c r="H78" s="374">
        <f t="shared" si="4"/>
        <v>0</v>
      </c>
      <c r="I78" s="663"/>
      <c r="J78" s="364"/>
    </row>
    <row r="79" spans="1:10" s="368" customFormat="1" ht="25.5">
      <c r="A79" s="378">
        <f t="shared" si="3"/>
        <v>50</v>
      </c>
      <c r="B79" s="380" t="s">
        <v>1007</v>
      </c>
      <c r="C79" s="376" t="s">
        <v>1010</v>
      </c>
      <c r="D79" s="376" t="s">
        <v>1003</v>
      </c>
      <c r="E79" s="376"/>
      <c r="F79" s="379" t="s">
        <v>1009</v>
      </c>
      <c r="G79" s="660"/>
      <c r="H79" s="374">
        <f t="shared" si="4"/>
        <v>0</v>
      </c>
      <c r="I79" s="663"/>
      <c r="J79" s="364"/>
    </row>
    <row r="80" spans="1:10" s="368" customFormat="1" ht="25.5">
      <c r="A80" s="378">
        <f t="shared" si="3"/>
        <v>51</v>
      </c>
      <c r="B80" s="380" t="s">
        <v>1007</v>
      </c>
      <c r="C80" s="376" t="s">
        <v>1008</v>
      </c>
      <c r="D80" s="376" t="s">
        <v>1003</v>
      </c>
      <c r="E80" s="376"/>
      <c r="F80" s="379">
        <v>11</v>
      </c>
      <c r="G80" s="660"/>
      <c r="H80" s="374">
        <f t="shared" si="4"/>
        <v>0</v>
      </c>
      <c r="I80" s="663"/>
      <c r="J80" s="364"/>
    </row>
    <row r="81" spans="1:10" s="368" customFormat="1" ht="25.5">
      <c r="A81" s="378">
        <f t="shared" si="3"/>
        <v>52</v>
      </c>
      <c r="B81" s="380" t="s">
        <v>1007</v>
      </c>
      <c r="C81" s="376" t="s">
        <v>1006</v>
      </c>
      <c r="D81" s="376" t="s">
        <v>1003</v>
      </c>
      <c r="E81" s="376"/>
      <c r="F81" s="379">
        <v>4</v>
      </c>
      <c r="G81" s="660"/>
      <c r="H81" s="374">
        <f t="shared" si="4"/>
        <v>0</v>
      </c>
      <c r="I81" s="663"/>
      <c r="J81" s="364"/>
    </row>
    <row r="82" spans="1:10" s="368" customFormat="1" ht="25.5">
      <c r="A82" s="378">
        <f t="shared" si="3"/>
        <v>53</v>
      </c>
      <c r="B82" s="380" t="s">
        <v>1005</v>
      </c>
      <c r="C82" s="376" t="s">
        <v>1004</v>
      </c>
      <c r="D82" s="376" t="s">
        <v>1003</v>
      </c>
      <c r="E82" s="376"/>
      <c r="F82" s="379">
        <v>4</v>
      </c>
      <c r="G82" s="660"/>
      <c r="H82" s="374">
        <f t="shared" si="4"/>
        <v>0</v>
      </c>
      <c r="I82" s="663"/>
      <c r="J82" s="364"/>
    </row>
    <row r="83" spans="1:10" s="368" customFormat="1" ht="25.5">
      <c r="A83" s="378">
        <f t="shared" si="3"/>
        <v>54</v>
      </c>
      <c r="B83" s="377" t="s">
        <v>1002</v>
      </c>
      <c r="C83" s="377" t="s">
        <v>1001</v>
      </c>
      <c r="D83" s="376"/>
      <c r="E83" s="376"/>
      <c r="F83" s="379">
        <v>1</v>
      </c>
      <c r="G83" s="660"/>
      <c r="H83" s="374">
        <f t="shared" si="4"/>
        <v>0</v>
      </c>
      <c r="I83" s="663"/>
      <c r="J83" s="364"/>
    </row>
    <row r="84" spans="1:10" s="368" customFormat="1" ht="25.5">
      <c r="A84" s="378">
        <f t="shared" si="3"/>
        <v>55</v>
      </c>
      <c r="B84" s="380" t="s">
        <v>1000</v>
      </c>
      <c r="C84" s="376"/>
      <c r="D84" s="376"/>
      <c r="E84" s="376"/>
      <c r="F84" s="379">
        <v>1</v>
      </c>
      <c r="G84" s="660"/>
      <c r="H84" s="374">
        <f t="shared" si="4"/>
        <v>0</v>
      </c>
      <c r="I84" s="663"/>
      <c r="J84" s="364"/>
    </row>
    <row r="85" spans="1:10" s="368" customFormat="1">
      <c r="A85" s="378">
        <f t="shared" si="3"/>
        <v>56</v>
      </c>
      <c r="B85" s="377" t="s">
        <v>999</v>
      </c>
      <c r="C85" s="377" t="s">
        <v>998</v>
      </c>
      <c r="D85" s="376"/>
      <c r="E85" s="376"/>
      <c r="F85" s="375">
        <v>0.05</v>
      </c>
      <c r="G85" s="374">
        <f>SUM(H5:H84)</f>
        <v>0</v>
      </c>
      <c r="H85" s="374">
        <f t="shared" si="4"/>
        <v>0</v>
      </c>
      <c r="I85" s="373"/>
      <c r="J85" s="364"/>
    </row>
    <row r="86" spans="1:10" s="368" customFormat="1">
      <c r="A86" s="372"/>
      <c r="B86" s="364"/>
      <c r="C86" s="364"/>
      <c r="D86" s="364"/>
      <c r="E86" s="371"/>
      <c r="F86" s="367"/>
      <c r="G86" s="370" t="s">
        <v>967</v>
      </c>
      <c r="H86" s="369">
        <f>SUM(H5:H85)</f>
        <v>0</v>
      </c>
      <c r="I86" s="364"/>
      <c r="J86" s="364"/>
    </row>
  </sheetData>
  <sheetProtection algorithmName="SHA-512" hashValue="REnlpzV9PoCDOzGyiuKb04SsuDhFuSCbKwEdVMmVlUVd3QGuow7M1J8vbcQ/C2BWRlRUzp5fx4Va1ADTnRkOzw==" saltValue="xpuPe7KNfTQRosccqqp7Mg==" spinCount="100000" sheet="1" objects="1" scenarios="1"/>
  <mergeCells count="5">
    <mergeCell ref="B3:I3"/>
    <mergeCell ref="A5:A15"/>
    <mergeCell ref="B5:B15"/>
    <mergeCell ref="A16:A31"/>
    <mergeCell ref="B16:B3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J64"/>
  <sheetViews>
    <sheetView zoomScale="115" zoomScaleNormal="115" workbookViewId="0">
      <selection activeCell="G11" sqref="G11"/>
    </sheetView>
  </sheetViews>
  <sheetFormatPr defaultRowHeight="12.75"/>
  <cols>
    <col min="1" max="1" width="7.6640625" style="398" bestFit="1" customWidth="1"/>
    <col min="2" max="2" width="43.33203125" style="395" customWidth="1"/>
    <col min="3" max="3" width="28.33203125" style="395" customWidth="1"/>
    <col min="4" max="4" width="17.6640625" style="395" bestFit="1" customWidth="1"/>
    <col min="5" max="5" width="15.5" style="395" customWidth="1"/>
    <col min="6" max="6" width="14.5" style="397" customWidth="1"/>
    <col min="7" max="8" width="14.5" style="396" customWidth="1"/>
    <col min="9" max="9" width="14.5" style="395" customWidth="1"/>
    <col min="10" max="10" width="5.83203125" style="395" customWidth="1"/>
    <col min="11" max="245" width="9.33203125" style="395"/>
    <col min="246" max="246" width="4.6640625" style="395" bestFit="1" customWidth="1"/>
    <col min="247" max="247" width="21.33203125" style="395" bestFit="1" customWidth="1"/>
    <col min="248" max="248" width="84.6640625" style="395" bestFit="1" customWidth="1"/>
    <col min="249" max="249" width="24.33203125" style="395" bestFit="1" customWidth="1"/>
    <col min="250" max="250" width="24.33203125" style="395" customWidth="1"/>
    <col min="251" max="251" width="34" style="395" bestFit="1" customWidth="1"/>
    <col min="252" max="252" width="54.5" style="395" bestFit="1" customWidth="1"/>
    <col min="253" max="501" width="9.33203125" style="395"/>
    <col min="502" max="502" width="4.6640625" style="395" bestFit="1" customWidth="1"/>
    <col min="503" max="503" width="21.33203125" style="395" bestFit="1" customWidth="1"/>
    <col min="504" max="504" width="84.6640625" style="395" bestFit="1" customWidth="1"/>
    <col min="505" max="505" width="24.33203125" style="395" bestFit="1" customWidth="1"/>
    <col min="506" max="506" width="24.33203125" style="395" customWidth="1"/>
    <col min="507" max="507" width="34" style="395" bestFit="1" customWidth="1"/>
    <col min="508" max="508" width="54.5" style="395" bestFit="1" customWidth="1"/>
    <col min="509" max="757" width="9.33203125" style="395"/>
    <col min="758" max="758" width="4.6640625" style="395" bestFit="1" customWidth="1"/>
    <col min="759" max="759" width="21.33203125" style="395" bestFit="1" customWidth="1"/>
    <col min="760" max="760" width="84.6640625" style="395" bestFit="1" customWidth="1"/>
    <col min="761" max="761" width="24.33203125" style="395" bestFit="1" customWidth="1"/>
    <col min="762" max="762" width="24.33203125" style="395" customWidth="1"/>
    <col min="763" max="763" width="34" style="395" bestFit="1" customWidth="1"/>
    <col min="764" max="764" width="54.5" style="395" bestFit="1" customWidth="1"/>
    <col min="765" max="1013" width="9.33203125" style="395"/>
    <col min="1014" max="1014" width="4.6640625" style="395" bestFit="1" customWidth="1"/>
    <col min="1015" max="1015" width="21.33203125" style="395" bestFit="1" customWidth="1"/>
    <col min="1016" max="1016" width="84.6640625" style="395" bestFit="1" customWidth="1"/>
    <col min="1017" max="1017" width="24.33203125" style="395" bestFit="1" customWidth="1"/>
    <col min="1018" max="1018" width="24.33203125" style="395" customWidth="1"/>
    <col min="1019" max="1019" width="34" style="395" bestFit="1" customWidth="1"/>
    <col min="1020" max="1020" width="54.5" style="395" bestFit="1" customWidth="1"/>
    <col min="1021" max="1269" width="9.33203125" style="395"/>
    <col min="1270" max="1270" width="4.6640625" style="395" bestFit="1" customWidth="1"/>
    <col min="1271" max="1271" width="21.33203125" style="395" bestFit="1" customWidth="1"/>
    <col min="1272" max="1272" width="84.6640625" style="395" bestFit="1" customWidth="1"/>
    <col min="1273" max="1273" width="24.33203125" style="395" bestFit="1" customWidth="1"/>
    <col min="1274" max="1274" width="24.33203125" style="395" customWidth="1"/>
    <col min="1275" max="1275" width="34" style="395" bestFit="1" customWidth="1"/>
    <col min="1276" max="1276" width="54.5" style="395" bestFit="1" customWidth="1"/>
    <col min="1277" max="1525" width="9.33203125" style="395"/>
    <col min="1526" max="1526" width="4.6640625" style="395" bestFit="1" customWidth="1"/>
    <col min="1527" max="1527" width="21.33203125" style="395" bestFit="1" customWidth="1"/>
    <col min="1528" max="1528" width="84.6640625" style="395" bestFit="1" customWidth="1"/>
    <col min="1529" max="1529" width="24.33203125" style="395" bestFit="1" customWidth="1"/>
    <col min="1530" max="1530" width="24.33203125" style="395" customWidth="1"/>
    <col min="1531" max="1531" width="34" style="395" bestFit="1" customWidth="1"/>
    <col min="1532" max="1532" width="54.5" style="395" bestFit="1" customWidth="1"/>
    <col min="1533" max="1781" width="9.33203125" style="395"/>
    <col min="1782" max="1782" width="4.6640625" style="395" bestFit="1" customWidth="1"/>
    <col min="1783" max="1783" width="21.33203125" style="395" bestFit="1" customWidth="1"/>
    <col min="1784" max="1784" width="84.6640625" style="395" bestFit="1" customWidth="1"/>
    <col min="1785" max="1785" width="24.33203125" style="395" bestFit="1" customWidth="1"/>
    <col min="1786" max="1786" width="24.33203125" style="395" customWidth="1"/>
    <col min="1787" max="1787" width="34" style="395" bestFit="1" customWidth="1"/>
    <col min="1788" max="1788" width="54.5" style="395" bestFit="1" customWidth="1"/>
    <col min="1789" max="2037" width="9.33203125" style="395"/>
    <col min="2038" max="2038" width="4.6640625" style="395" bestFit="1" customWidth="1"/>
    <col min="2039" max="2039" width="21.33203125" style="395" bestFit="1" customWidth="1"/>
    <col min="2040" max="2040" width="84.6640625" style="395" bestFit="1" customWidth="1"/>
    <col min="2041" max="2041" width="24.33203125" style="395" bestFit="1" customWidth="1"/>
    <col min="2042" max="2042" width="24.33203125" style="395" customWidth="1"/>
    <col min="2043" max="2043" width="34" style="395" bestFit="1" customWidth="1"/>
    <col min="2044" max="2044" width="54.5" style="395" bestFit="1" customWidth="1"/>
    <col min="2045" max="2293" width="9.33203125" style="395"/>
    <col min="2294" max="2294" width="4.6640625" style="395" bestFit="1" customWidth="1"/>
    <col min="2295" max="2295" width="21.33203125" style="395" bestFit="1" customWidth="1"/>
    <col min="2296" max="2296" width="84.6640625" style="395" bestFit="1" customWidth="1"/>
    <col min="2297" max="2297" width="24.33203125" style="395" bestFit="1" customWidth="1"/>
    <col min="2298" max="2298" width="24.33203125" style="395" customWidth="1"/>
    <col min="2299" max="2299" width="34" style="395" bestFit="1" customWidth="1"/>
    <col min="2300" max="2300" width="54.5" style="395" bestFit="1" customWidth="1"/>
    <col min="2301" max="2549" width="9.33203125" style="395"/>
    <col min="2550" max="2550" width="4.6640625" style="395" bestFit="1" customWidth="1"/>
    <col min="2551" max="2551" width="21.33203125" style="395" bestFit="1" customWidth="1"/>
    <col min="2552" max="2552" width="84.6640625" style="395" bestFit="1" customWidth="1"/>
    <col min="2553" max="2553" width="24.33203125" style="395" bestFit="1" customWidth="1"/>
    <col min="2554" max="2554" width="24.33203125" style="395" customWidth="1"/>
    <col min="2555" max="2555" width="34" style="395" bestFit="1" customWidth="1"/>
    <col min="2556" max="2556" width="54.5" style="395" bestFit="1" customWidth="1"/>
    <col min="2557" max="2805" width="9.33203125" style="395"/>
    <col min="2806" max="2806" width="4.6640625" style="395" bestFit="1" customWidth="1"/>
    <col min="2807" max="2807" width="21.33203125" style="395" bestFit="1" customWidth="1"/>
    <col min="2808" max="2808" width="84.6640625" style="395" bestFit="1" customWidth="1"/>
    <col min="2809" max="2809" width="24.33203125" style="395" bestFit="1" customWidth="1"/>
    <col min="2810" max="2810" width="24.33203125" style="395" customWidth="1"/>
    <col min="2811" max="2811" width="34" style="395" bestFit="1" customWidth="1"/>
    <col min="2812" max="2812" width="54.5" style="395" bestFit="1" customWidth="1"/>
    <col min="2813" max="3061" width="9.33203125" style="395"/>
    <col min="3062" max="3062" width="4.6640625" style="395" bestFit="1" customWidth="1"/>
    <col min="3063" max="3063" width="21.33203125" style="395" bestFit="1" customWidth="1"/>
    <col min="3064" max="3064" width="84.6640625" style="395" bestFit="1" customWidth="1"/>
    <col min="3065" max="3065" width="24.33203125" style="395" bestFit="1" customWidth="1"/>
    <col min="3066" max="3066" width="24.33203125" style="395" customWidth="1"/>
    <col min="3067" max="3067" width="34" style="395" bestFit="1" customWidth="1"/>
    <col min="3068" max="3068" width="54.5" style="395" bestFit="1" customWidth="1"/>
    <col min="3069" max="3317" width="9.33203125" style="395"/>
    <col min="3318" max="3318" width="4.6640625" style="395" bestFit="1" customWidth="1"/>
    <col min="3319" max="3319" width="21.33203125" style="395" bestFit="1" customWidth="1"/>
    <col min="3320" max="3320" width="84.6640625" style="395" bestFit="1" customWidth="1"/>
    <col min="3321" max="3321" width="24.33203125" style="395" bestFit="1" customWidth="1"/>
    <col min="3322" max="3322" width="24.33203125" style="395" customWidth="1"/>
    <col min="3323" max="3323" width="34" style="395" bestFit="1" customWidth="1"/>
    <col min="3324" max="3324" width="54.5" style="395" bestFit="1" customWidth="1"/>
    <col min="3325" max="3573" width="9.33203125" style="395"/>
    <col min="3574" max="3574" width="4.6640625" style="395" bestFit="1" customWidth="1"/>
    <col min="3575" max="3575" width="21.33203125" style="395" bestFit="1" customWidth="1"/>
    <col min="3576" max="3576" width="84.6640625" style="395" bestFit="1" customWidth="1"/>
    <col min="3577" max="3577" width="24.33203125" style="395" bestFit="1" customWidth="1"/>
    <col min="3578" max="3578" width="24.33203125" style="395" customWidth="1"/>
    <col min="3579" max="3579" width="34" style="395" bestFit="1" customWidth="1"/>
    <col min="3580" max="3580" width="54.5" style="395" bestFit="1" customWidth="1"/>
    <col min="3581" max="3829" width="9.33203125" style="395"/>
    <col min="3830" max="3830" width="4.6640625" style="395" bestFit="1" customWidth="1"/>
    <col min="3831" max="3831" width="21.33203125" style="395" bestFit="1" customWidth="1"/>
    <col min="3832" max="3832" width="84.6640625" style="395" bestFit="1" customWidth="1"/>
    <col min="3833" max="3833" width="24.33203125" style="395" bestFit="1" customWidth="1"/>
    <col min="3834" max="3834" width="24.33203125" style="395" customWidth="1"/>
    <col min="3835" max="3835" width="34" style="395" bestFit="1" customWidth="1"/>
    <col min="3836" max="3836" width="54.5" style="395" bestFit="1" customWidth="1"/>
    <col min="3837" max="4085" width="9.33203125" style="395"/>
    <col min="4086" max="4086" width="4.6640625" style="395" bestFit="1" customWidth="1"/>
    <col min="4087" max="4087" width="21.33203125" style="395" bestFit="1" customWidth="1"/>
    <col min="4088" max="4088" width="84.6640625" style="395" bestFit="1" customWidth="1"/>
    <col min="4089" max="4089" width="24.33203125" style="395" bestFit="1" customWidth="1"/>
    <col min="4090" max="4090" width="24.33203125" style="395" customWidth="1"/>
    <col min="4091" max="4091" width="34" style="395" bestFit="1" customWidth="1"/>
    <col min="4092" max="4092" width="54.5" style="395" bestFit="1" customWidth="1"/>
    <col min="4093" max="4341" width="9.33203125" style="395"/>
    <col min="4342" max="4342" width="4.6640625" style="395" bestFit="1" customWidth="1"/>
    <col min="4343" max="4343" width="21.33203125" style="395" bestFit="1" customWidth="1"/>
    <col min="4344" max="4344" width="84.6640625" style="395" bestFit="1" customWidth="1"/>
    <col min="4345" max="4345" width="24.33203125" style="395" bestFit="1" customWidth="1"/>
    <col min="4346" max="4346" width="24.33203125" style="395" customWidth="1"/>
    <col min="4347" max="4347" width="34" style="395" bestFit="1" customWidth="1"/>
    <col min="4348" max="4348" width="54.5" style="395" bestFit="1" customWidth="1"/>
    <col min="4349" max="4597" width="9.33203125" style="395"/>
    <col min="4598" max="4598" width="4.6640625" style="395" bestFit="1" customWidth="1"/>
    <col min="4599" max="4599" width="21.33203125" style="395" bestFit="1" customWidth="1"/>
    <col min="4600" max="4600" width="84.6640625" style="395" bestFit="1" customWidth="1"/>
    <col min="4601" max="4601" width="24.33203125" style="395" bestFit="1" customWidth="1"/>
    <col min="4602" max="4602" width="24.33203125" style="395" customWidth="1"/>
    <col min="4603" max="4603" width="34" style="395" bestFit="1" customWidth="1"/>
    <col min="4604" max="4604" width="54.5" style="395" bestFit="1" customWidth="1"/>
    <col min="4605" max="4853" width="9.33203125" style="395"/>
    <col min="4854" max="4854" width="4.6640625" style="395" bestFit="1" customWidth="1"/>
    <col min="4855" max="4855" width="21.33203125" style="395" bestFit="1" customWidth="1"/>
    <col min="4856" max="4856" width="84.6640625" style="395" bestFit="1" customWidth="1"/>
    <col min="4857" max="4857" width="24.33203125" style="395" bestFit="1" customWidth="1"/>
    <col min="4858" max="4858" width="24.33203125" style="395" customWidth="1"/>
    <col min="4859" max="4859" width="34" style="395" bestFit="1" customWidth="1"/>
    <col min="4860" max="4860" width="54.5" style="395" bestFit="1" customWidth="1"/>
    <col min="4861" max="5109" width="9.33203125" style="395"/>
    <col min="5110" max="5110" width="4.6640625" style="395" bestFit="1" customWidth="1"/>
    <col min="5111" max="5111" width="21.33203125" style="395" bestFit="1" customWidth="1"/>
    <col min="5112" max="5112" width="84.6640625" style="395" bestFit="1" customWidth="1"/>
    <col min="5113" max="5113" width="24.33203125" style="395" bestFit="1" customWidth="1"/>
    <col min="5114" max="5114" width="24.33203125" style="395" customWidth="1"/>
    <col min="5115" max="5115" width="34" style="395" bestFit="1" customWidth="1"/>
    <col min="5116" max="5116" width="54.5" style="395" bestFit="1" customWidth="1"/>
    <col min="5117" max="5365" width="9.33203125" style="395"/>
    <col min="5366" max="5366" width="4.6640625" style="395" bestFit="1" customWidth="1"/>
    <col min="5367" max="5367" width="21.33203125" style="395" bestFit="1" customWidth="1"/>
    <col min="5368" max="5368" width="84.6640625" style="395" bestFit="1" customWidth="1"/>
    <col min="5369" max="5369" width="24.33203125" style="395" bestFit="1" customWidth="1"/>
    <col min="5370" max="5370" width="24.33203125" style="395" customWidth="1"/>
    <col min="5371" max="5371" width="34" style="395" bestFit="1" customWidth="1"/>
    <col min="5372" max="5372" width="54.5" style="395" bestFit="1" customWidth="1"/>
    <col min="5373" max="5621" width="9.33203125" style="395"/>
    <col min="5622" max="5622" width="4.6640625" style="395" bestFit="1" customWidth="1"/>
    <col min="5623" max="5623" width="21.33203125" style="395" bestFit="1" customWidth="1"/>
    <col min="5624" max="5624" width="84.6640625" style="395" bestFit="1" customWidth="1"/>
    <col min="5625" max="5625" width="24.33203125" style="395" bestFit="1" customWidth="1"/>
    <col min="5626" max="5626" width="24.33203125" style="395" customWidth="1"/>
    <col min="5627" max="5627" width="34" style="395" bestFit="1" customWidth="1"/>
    <col min="5628" max="5628" width="54.5" style="395" bestFit="1" customWidth="1"/>
    <col min="5629" max="5877" width="9.33203125" style="395"/>
    <col min="5878" max="5878" width="4.6640625" style="395" bestFit="1" customWidth="1"/>
    <col min="5879" max="5879" width="21.33203125" style="395" bestFit="1" customWidth="1"/>
    <col min="5880" max="5880" width="84.6640625" style="395" bestFit="1" customWidth="1"/>
    <col min="5881" max="5881" width="24.33203125" style="395" bestFit="1" customWidth="1"/>
    <col min="5882" max="5882" width="24.33203125" style="395" customWidth="1"/>
    <col min="5883" max="5883" width="34" style="395" bestFit="1" customWidth="1"/>
    <col min="5884" max="5884" width="54.5" style="395" bestFit="1" customWidth="1"/>
    <col min="5885" max="6133" width="9.33203125" style="395"/>
    <col min="6134" max="6134" width="4.6640625" style="395" bestFit="1" customWidth="1"/>
    <col min="6135" max="6135" width="21.33203125" style="395" bestFit="1" customWidth="1"/>
    <col min="6136" max="6136" width="84.6640625" style="395" bestFit="1" customWidth="1"/>
    <col min="6137" max="6137" width="24.33203125" style="395" bestFit="1" customWidth="1"/>
    <col min="6138" max="6138" width="24.33203125" style="395" customWidth="1"/>
    <col min="6139" max="6139" width="34" style="395" bestFit="1" customWidth="1"/>
    <col min="6140" max="6140" width="54.5" style="395" bestFit="1" customWidth="1"/>
    <col min="6141" max="6389" width="9.33203125" style="395"/>
    <col min="6390" max="6390" width="4.6640625" style="395" bestFit="1" customWidth="1"/>
    <col min="6391" max="6391" width="21.33203125" style="395" bestFit="1" customWidth="1"/>
    <col min="6392" max="6392" width="84.6640625" style="395" bestFit="1" customWidth="1"/>
    <col min="6393" max="6393" width="24.33203125" style="395" bestFit="1" customWidth="1"/>
    <col min="6394" max="6394" width="24.33203125" style="395" customWidth="1"/>
    <col min="6395" max="6395" width="34" style="395" bestFit="1" customWidth="1"/>
    <col min="6396" max="6396" width="54.5" style="395" bestFit="1" customWidth="1"/>
    <col min="6397" max="6645" width="9.33203125" style="395"/>
    <col min="6646" max="6646" width="4.6640625" style="395" bestFit="1" customWidth="1"/>
    <col min="6647" max="6647" width="21.33203125" style="395" bestFit="1" customWidth="1"/>
    <col min="6648" max="6648" width="84.6640625" style="395" bestFit="1" customWidth="1"/>
    <col min="6649" max="6649" width="24.33203125" style="395" bestFit="1" customWidth="1"/>
    <col min="6650" max="6650" width="24.33203125" style="395" customWidth="1"/>
    <col min="6651" max="6651" width="34" style="395" bestFit="1" customWidth="1"/>
    <col min="6652" max="6652" width="54.5" style="395" bestFit="1" customWidth="1"/>
    <col min="6653" max="6901" width="9.33203125" style="395"/>
    <col min="6902" max="6902" width="4.6640625" style="395" bestFit="1" customWidth="1"/>
    <col min="6903" max="6903" width="21.33203125" style="395" bestFit="1" customWidth="1"/>
    <col min="6904" max="6904" width="84.6640625" style="395" bestFit="1" customWidth="1"/>
    <col min="6905" max="6905" width="24.33203125" style="395" bestFit="1" customWidth="1"/>
    <col min="6906" max="6906" width="24.33203125" style="395" customWidth="1"/>
    <col min="6907" max="6907" width="34" style="395" bestFit="1" customWidth="1"/>
    <col min="6908" max="6908" width="54.5" style="395" bestFit="1" customWidth="1"/>
    <col min="6909" max="7157" width="9.33203125" style="395"/>
    <col min="7158" max="7158" width="4.6640625" style="395" bestFit="1" customWidth="1"/>
    <col min="7159" max="7159" width="21.33203125" style="395" bestFit="1" customWidth="1"/>
    <col min="7160" max="7160" width="84.6640625" style="395" bestFit="1" customWidth="1"/>
    <col min="7161" max="7161" width="24.33203125" style="395" bestFit="1" customWidth="1"/>
    <col min="7162" max="7162" width="24.33203125" style="395" customWidth="1"/>
    <col min="7163" max="7163" width="34" style="395" bestFit="1" customWidth="1"/>
    <col min="7164" max="7164" width="54.5" style="395" bestFit="1" customWidth="1"/>
    <col min="7165" max="7413" width="9.33203125" style="395"/>
    <col min="7414" max="7414" width="4.6640625" style="395" bestFit="1" customWidth="1"/>
    <col min="7415" max="7415" width="21.33203125" style="395" bestFit="1" customWidth="1"/>
    <col min="7416" max="7416" width="84.6640625" style="395" bestFit="1" customWidth="1"/>
    <col min="7417" max="7417" width="24.33203125" style="395" bestFit="1" customWidth="1"/>
    <col min="7418" max="7418" width="24.33203125" style="395" customWidth="1"/>
    <col min="7419" max="7419" width="34" style="395" bestFit="1" customWidth="1"/>
    <col min="7420" max="7420" width="54.5" style="395" bestFit="1" customWidth="1"/>
    <col min="7421" max="7669" width="9.33203125" style="395"/>
    <col min="7670" max="7670" width="4.6640625" style="395" bestFit="1" customWidth="1"/>
    <col min="7671" max="7671" width="21.33203125" style="395" bestFit="1" customWidth="1"/>
    <col min="7672" max="7672" width="84.6640625" style="395" bestFit="1" customWidth="1"/>
    <col min="7673" max="7673" width="24.33203125" style="395" bestFit="1" customWidth="1"/>
    <col min="7674" max="7674" width="24.33203125" style="395" customWidth="1"/>
    <col min="7675" max="7675" width="34" style="395" bestFit="1" customWidth="1"/>
    <col min="7676" max="7676" width="54.5" style="395" bestFit="1" customWidth="1"/>
    <col min="7677" max="7925" width="9.33203125" style="395"/>
    <col min="7926" max="7926" width="4.6640625" style="395" bestFit="1" customWidth="1"/>
    <col min="7927" max="7927" width="21.33203125" style="395" bestFit="1" customWidth="1"/>
    <col min="7928" max="7928" width="84.6640625" style="395" bestFit="1" customWidth="1"/>
    <col min="7929" max="7929" width="24.33203125" style="395" bestFit="1" customWidth="1"/>
    <col min="7930" max="7930" width="24.33203125" style="395" customWidth="1"/>
    <col min="7931" max="7931" width="34" style="395" bestFit="1" customWidth="1"/>
    <col min="7932" max="7932" width="54.5" style="395" bestFit="1" customWidth="1"/>
    <col min="7933" max="8181" width="9.33203125" style="395"/>
    <col min="8182" max="8182" width="4.6640625" style="395" bestFit="1" customWidth="1"/>
    <col min="8183" max="8183" width="21.33203125" style="395" bestFit="1" customWidth="1"/>
    <col min="8184" max="8184" width="84.6640625" style="395" bestFit="1" customWidth="1"/>
    <col min="8185" max="8185" width="24.33203125" style="395" bestFit="1" customWidth="1"/>
    <col min="8186" max="8186" width="24.33203125" style="395" customWidth="1"/>
    <col min="8187" max="8187" width="34" style="395" bestFit="1" customWidth="1"/>
    <col min="8188" max="8188" width="54.5" style="395" bestFit="1" customWidth="1"/>
    <col min="8189" max="8437" width="9.33203125" style="395"/>
    <col min="8438" max="8438" width="4.6640625" style="395" bestFit="1" customWidth="1"/>
    <col min="8439" max="8439" width="21.33203125" style="395" bestFit="1" customWidth="1"/>
    <col min="8440" max="8440" width="84.6640625" style="395" bestFit="1" customWidth="1"/>
    <col min="8441" max="8441" width="24.33203125" style="395" bestFit="1" customWidth="1"/>
    <col min="8442" max="8442" width="24.33203125" style="395" customWidth="1"/>
    <col min="8443" max="8443" width="34" style="395" bestFit="1" customWidth="1"/>
    <col min="8444" max="8444" width="54.5" style="395" bestFit="1" customWidth="1"/>
    <col min="8445" max="8693" width="9.33203125" style="395"/>
    <col min="8694" max="8694" width="4.6640625" style="395" bestFit="1" customWidth="1"/>
    <col min="8695" max="8695" width="21.33203125" style="395" bestFit="1" customWidth="1"/>
    <col min="8696" max="8696" width="84.6640625" style="395" bestFit="1" customWidth="1"/>
    <col min="8697" max="8697" width="24.33203125" style="395" bestFit="1" customWidth="1"/>
    <col min="8698" max="8698" width="24.33203125" style="395" customWidth="1"/>
    <col min="8699" max="8699" width="34" style="395" bestFit="1" customWidth="1"/>
    <col min="8700" max="8700" width="54.5" style="395" bestFit="1" customWidth="1"/>
    <col min="8701" max="8949" width="9.33203125" style="395"/>
    <col min="8950" max="8950" width="4.6640625" style="395" bestFit="1" customWidth="1"/>
    <col min="8951" max="8951" width="21.33203125" style="395" bestFit="1" customWidth="1"/>
    <col min="8952" max="8952" width="84.6640625" style="395" bestFit="1" customWidth="1"/>
    <col min="8953" max="8953" width="24.33203125" style="395" bestFit="1" customWidth="1"/>
    <col min="8954" max="8954" width="24.33203125" style="395" customWidth="1"/>
    <col min="8955" max="8955" width="34" style="395" bestFit="1" customWidth="1"/>
    <col min="8956" max="8956" width="54.5" style="395" bestFit="1" customWidth="1"/>
    <col min="8957" max="9205" width="9.33203125" style="395"/>
    <col min="9206" max="9206" width="4.6640625" style="395" bestFit="1" customWidth="1"/>
    <col min="9207" max="9207" width="21.33203125" style="395" bestFit="1" customWidth="1"/>
    <col min="9208" max="9208" width="84.6640625" style="395" bestFit="1" customWidth="1"/>
    <col min="9209" max="9209" width="24.33203125" style="395" bestFit="1" customWidth="1"/>
    <col min="9210" max="9210" width="24.33203125" style="395" customWidth="1"/>
    <col min="9211" max="9211" width="34" style="395" bestFit="1" customWidth="1"/>
    <col min="9212" max="9212" width="54.5" style="395" bestFit="1" customWidth="1"/>
    <col min="9213" max="9461" width="9.33203125" style="395"/>
    <col min="9462" max="9462" width="4.6640625" style="395" bestFit="1" customWidth="1"/>
    <col min="9463" max="9463" width="21.33203125" style="395" bestFit="1" customWidth="1"/>
    <col min="9464" max="9464" width="84.6640625" style="395" bestFit="1" customWidth="1"/>
    <col min="9465" max="9465" width="24.33203125" style="395" bestFit="1" customWidth="1"/>
    <col min="9466" max="9466" width="24.33203125" style="395" customWidth="1"/>
    <col min="9467" max="9467" width="34" style="395" bestFit="1" customWidth="1"/>
    <col min="9468" max="9468" width="54.5" style="395" bestFit="1" customWidth="1"/>
    <col min="9469" max="9717" width="9.33203125" style="395"/>
    <col min="9718" max="9718" width="4.6640625" style="395" bestFit="1" customWidth="1"/>
    <col min="9719" max="9719" width="21.33203125" style="395" bestFit="1" customWidth="1"/>
    <col min="9720" max="9720" width="84.6640625" style="395" bestFit="1" customWidth="1"/>
    <col min="9721" max="9721" width="24.33203125" style="395" bestFit="1" customWidth="1"/>
    <col min="9722" max="9722" width="24.33203125" style="395" customWidth="1"/>
    <col min="9723" max="9723" width="34" style="395" bestFit="1" customWidth="1"/>
    <col min="9724" max="9724" width="54.5" style="395" bestFit="1" customWidth="1"/>
    <col min="9725" max="9973" width="9.33203125" style="395"/>
    <col min="9974" max="9974" width="4.6640625" style="395" bestFit="1" customWidth="1"/>
    <col min="9975" max="9975" width="21.33203125" style="395" bestFit="1" customWidth="1"/>
    <col min="9976" max="9976" width="84.6640625" style="395" bestFit="1" customWidth="1"/>
    <col min="9977" max="9977" width="24.33203125" style="395" bestFit="1" customWidth="1"/>
    <col min="9978" max="9978" width="24.33203125" style="395" customWidth="1"/>
    <col min="9979" max="9979" width="34" style="395" bestFit="1" customWidth="1"/>
    <col min="9980" max="9980" width="54.5" style="395" bestFit="1" customWidth="1"/>
    <col min="9981" max="10229" width="9.33203125" style="395"/>
    <col min="10230" max="10230" width="4.6640625" style="395" bestFit="1" customWidth="1"/>
    <col min="10231" max="10231" width="21.33203125" style="395" bestFit="1" customWidth="1"/>
    <col min="10232" max="10232" width="84.6640625" style="395" bestFit="1" customWidth="1"/>
    <col min="10233" max="10233" width="24.33203125" style="395" bestFit="1" customWidth="1"/>
    <col min="10234" max="10234" width="24.33203125" style="395" customWidth="1"/>
    <col min="10235" max="10235" width="34" style="395" bestFit="1" customWidth="1"/>
    <col min="10236" max="10236" width="54.5" style="395" bestFit="1" customWidth="1"/>
    <col min="10237" max="10485" width="9.33203125" style="395"/>
    <col min="10486" max="10486" width="4.6640625" style="395" bestFit="1" customWidth="1"/>
    <col min="10487" max="10487" width="21.33203125" style="395" bestFit="1" customWidth="1"/>
    <col min="10488" max="10488" width="84.6640625" style="395" bestFit="1" customWidth="1"/>
    <col min="10489" max="10489" width="24.33203125" style="395" bestFit="1" customWidth="1"/>
    <col min="10490" max="10490" width="24.33203125" style="395" customWidth="1"/>
    <col min="10491" max="10491" width="34" style="395" bestFit="1" customWidth="1"/>
    <col min="10492" max="10492" width="54.5" style="395" bestFit="1" customWidth="1"/>
    <col min="10493" max="10741" width="9.33203125" style="395"/>
    <col min="10742" max="10742" width="4.6640625" style="395" bestFit="1" customWidth="1"/>
    <col min="10743" max="10743" width="21.33203125" style="395" bestFit="1" customWidth="1"/>
    <col min="10744" max="10744" width="84.6640625" style="395" bestFit="1" customWidth="1"/>
    <col min="10745" max="10745" width="24.33203125" style="395" bestFit="1" customWidth="1"/>
    <col min="10746" max="10746" width="24.33203125" style="395" customWidth="1"/>
    <col min="10747" max="10747" width="34" style="395" bestFit="1" customWidth="1"/>
    <col min="10748" max="10748" width="54.5" style="395" bestFit="1" customWidth="1"/>
    <col min="10749" max="10997" width="9.33203125" style="395"/>
    <col min="10998" max="10998" width="4.6640625" style="395" bestFit="1" customWidth="1"/>
    <col min="10999" max="10999" width="21.33203125" style="395" bestFit="1" customWidth="1"/>
    <col min="11000" max="11000" width="84.6640625" style="395" bestFit="1" customWidth="1"/>
    <col min="11001" max="11001" width="24.33203125" style="395" bestFit="1" customWidth="1"/>
    <col min="11002" max="11002" width="24.33203125" style="395" customWidth="1"/>
    <col min="11003" max="11003" width="34" style="395" bestFit="1" customWidth="1"/>
    <col min="11004" max="11004" width="54.5" style="395" bestFit="1" customWidth="1"/>
    <col min="11005" max="11253" width="9.33203125" style="395"/>
    <col min="11254" max="11254" width="4.6640625" style="395" bestFit="1" customWidth="1"/>
    <col min="11255" max="11255" width="21.33203125" style="395" bestFit="1" customWidth="1"/>
    <col min="11256" max="11256" width="84.6640625" style="395" bestFit="1" customWidth="1"/>
    <col min="11257" max="11257" width="24.33203125" style="395" bestFit="1" customWidth="1"/>
    <col min="11258" max="11258" width="24.33203125" style="395" customWidth="1"/>
    <col min="11259" max="11259" width="34" style="395" bestFit="1" customWidth="1"/>
    <col min="11260" max="11260" width="54.5" style="395" bestFit="1" customWidth="1"/>
    <col min="11261" max="11509" width="9.33203125" style="395"/>
    <col min="11510" max="11510" width="4.6640625" style="395" bestFit="1" customWidth="1"/>
    <col min="11511" max="11511" width="21.33203125" style="395" bestFit="1" customWidth="1"/>
    <col min="11512" max="11512" width="84.6640625" style="395" bestFit="1" customWidth="1"/>
    <col min="11513" max="11513" width="24.33203125" style="395" bestFit="1" customWidth="1"/>
    <col min="11514" max="11514" width="24.33203125" style="395" customWidth="1"/>
    <col min="11515" max="11515" width="34" style="395" bestFit="1" customWidth="1"/>
    <col min="11516" max="11516" width="54.5" style="395" bestFit="1" customWidth="1"/>
    <col min="11517" max="11765" width="9.33203125" style="395"/>
    <col min="11766" max="11766" width="4.6640625" style="395" bestFit="1" customWidth="1"/>
    <col min="11767" max="11767" width="21.33203125" style="395" bestFit="1" customWidth="1"/>
    <col min="11768" max="11768" width="84.6640625" style="395" bestFit="1" customWidth="1"/>
    <col min="11769" max="11769" width="24.33203125" style="395" bestFit="1" customWidth="1"/>
    <col min="11770" max="11770" width="24.33203125" style="395" customWidth="1"/>
    <col min="11771" max="11771" width="34" style="395" bestFit="1" customWidth="1"/>
    <col min="11772" max="11772" width="54.5" style="395" bestFit="1" customWidth="1"/>
    <col min="11773" max="12021" width="9.33203125" style="395"/>
    <col min="12022" max="12022" width="4.6640625" style="395" bestFit="1" customWidth="1"/>
    <col min="12023" max="12023" width="21.33203125" style="395" bestFit="1" customWidth="1"/>
    <col min="12024" max="12024" width="84.6640625" style="395" bestFit="1" customWidth="1"/>
    <col min="12025" max="12025" width="24.33203125" style="395" bestFit="1" customWidth="1"/>
    <col min="12026" max="12026" width="24.33203125" style="395" customWidth="1"/>
    <col min="12027" max="12027" width="34" style="395" bestFit="1" customWidth="1"/>
    <col min="12028" max="12028" width="54.5" style="395" bestFit="1" customWidth="1"/>
    <col min="12029" max="12277" width="9.33203125" style="395"/>
    <col min="12278" max="12278" width="4.6640625" style="395" bestFit="1" customWidth="1"/>
    <col min="12279" max="12279" width="21.33203125" style="395" bestFit="1" customWidth="1"/>
    <col min="12280" max="12280" width="84.6640625" style="395" bestFit="1" customWidth="1"/>
    <col min="12281" max="12281" width="24.33203125" style="395" bestFit="1" customWidth="1"/>
    <col min="12282" max="12282" width="24.33203125" style="395" customWidth="1"/>
    <col min="12283" max="12283" width="34" style="395" bestFit="1" customWidth="1"/>
    <col min="12284" max="12284" width="54.5" style="395" bestFit="1" customWidth="1"/>
    <col min="12285" max="12533" width="9.33203125" style="395"/>
    <col min="12534" max="12534" width="4.6640625" style="395" bestFit="1" customWidth="1"/>
    <col min="12535" max="12535" width="21.33203125" style="395" bestFit="1" customWidth="1"/>
    <col min="12536" max="12536" width="84.6640625" style="395" bestFit="1" customWidth="1"/>
    <col min="12537" max="12537" width="24.33203125" style="395" bestFit="1" customWidth="1"/>
    <col min="12538" max="12538" width="24.33203125" style="395" customWidth="1"/>
    <col min="12539" max="12539" width="34" style="395" bestFit="1" customWidth="1"/>
    <col min="12540" max="12540" width="54.5" style="395" bestFit="1" customWidth="1"/>
    <col min="12541" max="12789" width="9.33203125" style="395"/>
    <col min="12790" max="12790" width="4.6640625" style="395" bestFit="1" customWidth="1"/>
    <col min="12791" max="12791" width="21.33203125" style="395" bestFit="1" customWidth="1"/>
    <col min="12792" max="12792" width="84.6640625" style="395" bestFit="1" customWidth="1"/>
    <col min="12793" max="12793" width="24.33203125" style="395" bestFit="1" customWidth="1"/>
    <col min="12794" max="12794" width="24.33203125" style="395" customWidth="1"/>
    <col min="12795" max="12795" width="34" style="395" bestFit="1" customWidth="1"/>
    <col min="12796" max="12796" width="54.5" style="395" bestFit="1" customWidth="1"/>
    <col min="12797" max="13045" width="9.33203125" style="395"/>
    <col min="13046" max="13046" width="4.6640625" style="395" bestFit="1" customWidth="1"/>
    <col min="13047" max="13047" width="21.33203125" style="395" bestFit="1" customWidth="1"/>
    <col min="13048" max="13048" width="84.6640625" style="395" bestFit="1" customWidth="1"/>
    <col min="13049" max="13049" width="24.33203125" style="395" bestFit="1" customWidth="1"/>
    <col min="13050" max="13050" width="24.33203125" style="395" customWidth="1"/>
    <col min="13051" max="13051" width="34" style="395" bestFit="1" customWidth="1"/>
    <col min="13052" max="13052" width="54.5" style="395" bestFit="1" customWidth="1"/>
    <col min="13053" max="13301" width="9.33203125" style="395"/>
    <col min="13302" max="13302" width="4.6640625" style="395" bestFit="1" customWidth="1"/>
    <col min="13303" max="13303" width="21.33203125" style="395" bestFit="1" customWidth="1"/>
    <col min="13304" max="13304" width="84.6640625" style="395" bestFit="1" customWidth="1"/>
    <col min="13305" max="13305" width="24.33203125" style="395" bestFit="1" customWidth="1"/>
    <col min="13306" max="13306" width="24.33203125" style="395" customWidth="1"/>
    <col min="13307" max="13307" width="34" style="395" bestFit="1" customWidth="1"/>
    <col min="13308" max="13308" width="54.5" style="395" bestFit="1" customWidth="1"/>
    <col min="13309" max="13557" width="9.33203125" style="395"/>
    <col min="13558" max="13558" width="4.6640625" style="395" bestFit="1" customWidth="1"/>
    <col min="13559" max="13559" width="21.33203125" style="395" bestFit="1" customWidth="1"/>
    <col min="13560" max="13560" width="84.6640625" style="395" bestFit="1" customWidth="1"/>
    <col min="13561" max="13561" width="24.33203125" style="395" bestFit="1" customWidth="1"/>
    <col min="13562" max="13562" width="24.33203125" style="395" customWidth="1"/>
    <col min="13563" max="13563" width="34" style="395" bestFit="1" customWidth="1"/>
    <col min="13564" max="13564" width="54.5" style="395" bestFit="1" customWidth="1"/>
    <col min="13565" max="13813" width="9.33203125" style="395"/>
    <col min="13814" max="13814" width="4.6640625" style="395" bestFit="1" customWidth="1"/>
    <col min="13815" max="13815" width="21.33203125" style="395" bestFit="1" customWidth="1"/>
    <col min="13816" max="13816" width="84.6640625" style="395" bestFit="1" customWidth="1"/>
    <col min="13817" max="13817" width="24.33203125" style="395" bestFit="1" customWidth="1"/>
    <col min="13818" max="13818" width="24.33203125" style="395" customWidth="1"/>
    <col min="13819" max="13819" width="34" style="395" bestFit="1" customWidth="1"/>
    <col min="13820" max="13820" width="54.5" style="395" bestFit="1" customWidth="1"/>
    <col min="13821" max="14069" width="9.33203125" style="395"/>
    <col min="14070" max="14070" width="4.6640625" style="395" bestFit="1" customWidth="1"/>
    <col min="14071" max="14071" width="21.33203125" style="395" bestFit="1" customWidth="1"/>
    <col min="14072" max="14072" width="84.6640625" style="395" bestFit="1" customWidth="1"/>
    <col min="14073" max="14073" width="24.33203125" style="395" bestFit="1" customWidth="1"/>
    <col min="14074" max="14074" width="24.33203125" style="395" customWidth="1"/>
    <col min="14075" max="14075" width="34" style="395" bestFit="1" customWidth="1"/>
    <col min="14076" max="14076" width="54.5" style="395" bestFit="1" customWidth="1"/>
    <col min="14077" max="14325" width="9.33203125" style="395"/>
    <col min="14326" max="14326" width="4.6640625" style="395" bestFit="1" customWidth="1"/>
    <col min="14327" max="14327" width="21.33203125" style="395" bestFit="1" customWidth="1"/>
    <col min="14328" max="14328" width="84.6640625" style="395" bestFit="1" customWidth="1"/>
    <col min="14329" max="14329" width="24.33203125" style="395" bestFit="1" customWidth="1"/>
    <col min="14330" max="14330" width="24.33203125" style="395" customWidth="1"/>
    <col min="14331" max="14331" width="34" style="395" bestFit="1" customWidth="1"/>
    <col min="14332" max="14332" width="54.5" style="395" bestFit="1" customWidth="1"/>
    <col min="14333" max="14581" width="9.33203125" style="395"/>
    <col min="14582" max="14582" width="4.6640625" style="395" bestFit="1" customWidth="1"/>
    <col min="14583" max="14583" width="21.33203125" style="395" bestFit="1" customWidth="1"/>
    <col min="14584" max="14584" width="84.6640625" style="395" bestFit="1" customWidth="1"/>
    <col min="14585" max="14585" width="24.33203125" style="395" bestFit="1" customWidth="1"/>
    <col min="14586" max="14586" width="24.33203125" style="395" customWidth="1"/>
    <col min="14587" max="14587" width="34" style="395" bestFit="1" customWidth="1"/>
    <col min="14588" max="14588" width="54.5" style="395" bestFit="1" customWidth="1"/>
    <col min="14589" max="14837" width="9.33203125" style="395"/>
    <col min="14838" max="14838" width="4.6640625" style="395" bestFit="1" customWidth="1"/>
    <col min="14839" max="14839" width="21.33203125" style="395" bestFit="1" customWidth="1"/>
    <col min="14840" max="14840" width="84.6640625" style="395" bestFit="1" customWidth="1"/>
    <col min="14841" max="14841" width="24.33203125" style="395" bestFit="1" customWidth="1"/>
    <col min="14842" max="14842" width="24.33203125" style="395" customWidth="1"/>
    <col min="14843" max="14843" width="34" style="395" bestFit="1" customWidth="1"/>
    <col min="14844" max="14844" width="54.5" style="395" bestFit="1" customWidth="1"/>
    <col min="14845" max="15093" width="9.33203125" style="395"/>
    <col min="15094" max="15094" width="4.6640625" style="395" bestFit="1" customWidth="1"/>
    <col min="15095" max="15095" width="21.33203125" style="395" bestFit="1" customWidth="1"/>
    <col min="15096" max="15096" width="84.6640625" style="395" bestFit="1" customWidth="1"/>
    <col min="15097" max="15097" width="24.33203125" style="395" bestFit="1" customWidth="1"/>
    <col min="15098" max="15098" width="24.33203125" style="395" customWidth="1"/>
    <col min="15099" max="15099" width="34" style="395" bestFit="1" customWidth="1"/>
    <col min="15100" max="15100" width="54.5" style="395" bestFit="1" customWidth="1"/>
    <col min="15101" max="15349" width="9.33203125" style="395"/>
    <col min="15350" max="15350" width="4.6640625" style="395" bestFit="1" customWidth="1"/>
    <col min="15351" max="15351" width="21.33203125" style="395" bestFit="1" customWidth="1"/>
    <col min="15352" max="15352" width="84.6640625" style="395" bestFit="1" customWidth="1"/>
    <col min="15353" max="15353" width="24.33203125" style="395" bestFit="1" customWidth="1"/>
    <col min="15354" max="15354" width="24.33203125" style="395" customWidth="1"/>
    <col min="15355" max="15355" width="34" style="395" bestFit="1" customWidth="1"/>
    <col min="15356" max="15356" width="54.5" style="395" bestFit="1" customWidth="1"/>
    <col min="15357" max="15605" width="9.33203125" style="395"/>
    <col min="15606" max="15606" width="4.6640625" style="395" bestFit="1" customWidth="1"/>
    <col min="15607" max="15607" width="21.33203125" style="395" bestFit="1" customWidth="1"/>
    <col min="15608" max="15608" width="84.6640625" style="395" bestFit="1" customWidth="1"/>
    <col min="15609" max="15609" width="24.33203125" style="395" bestFit="1" customWidth="1"/>
    <col min="15610" max="15610" width="24.33203125" style="395" customWidth="1"/>
    <col min="15611" max="15611" width="34" style="395" bestFit="1" customWidth="1"/>
    <col min="15612" max="15612" width="54.5" style="395" bestFit="1" customWidth="1"/>
    <col min="15613" max="15861" width="9.33203125" style="395"/>
    <col min="15862" max="15862" width="4.6640625" style="395" bestFit="1" customWidth="1"/>
    <col min="15863" max="15863" width="21.33203125" style="395" bestFit="1" customWidth="1"/>
    <col min="15864" max="15864" width="84.6640625" style="395" bestFit="1" customWidth="1"/>
    <col min="15865" max="15865" width="24.33203125" style="395" bestFit="1" customWidth="1"/>
    <col min="15866" max="15866" width="24.33203125" style="395" customWidth="1"/>
    <col min="15867" max="15867" width="34" style="395" bestFit="1" customWidth="1"/>
    <col min="15868" max="15868" width="54.5" style="395" bestFit="1" customWidth="1"/>
    <col min="15869" max="16117" width="9.33203125" style="395"/>
    <col min="16118" max="16118" width="4.6640625" style="395" bestFit="1" customWidth="1"/>
    <col min="16119" max="16119" width="21.33203125" style="395" bestFit="1" customWidth="1"/>
    <col min="16120" max="16120" width="84.6640625" style="395" bestFit="1" customWidth="1"/>
    <col min="16121" max="16121" width="24.33203125" style="395" bestFit="1" customWidth="1"/>
    <col min="16122" max="16122" width="24.33203125" style="395" customWidth="1"/>
    <col min="16123" max="16123" width="34" style="395" bestFit="1" customWidth="1"/>
    <col min="16124" max="16124" width="54.5" style="395" bestFit="1" customWidth="1"/>
    <col min="16125" max="16384" width="9.33203125" style="395"/>
  </cols>
  <sheetData>
    <row r="2" spans="1:10" s="407" customFormat="1">
      <c r="A2" s="413" t="s">
        <v>1226</v>
      </c>
      <c r="B2" s="710" t="s">
        <v>1225</v>
      </c>
      <c r="C2" s="710"/>
      <c r="D2" s="710"/>
      <c r="E2" s="710"/>
      <c r="F2" s="710"/>
      <c r="G2" s="710"/>
      <c r="H2" s="710"/>
      <c r="I2" s="710"/>
      <c r="J2" s="408"/>
    </row>
    <row r="3" spans="1:10" s="407" customFormat="1" ht="25.5">
      <c r="A3" s="404" t="s">
        <v>1162</v>
      </c>
      <c r="B3" s="412" t="s">
        <v>1161</v>
      </c>
      <c r="C3" s="412" t="s">
        <v>1160</v>
      </c>
      <c r="D3" s="412" t="s">
        <v>1159</v>
      </c>
      <c r="E3" s="411" t="s">
        <v>1158</v>
      </c>
      <c r="F3" s="404" t="s">
        <v>1222</v>
      </c>
      <c r="G3" s="410" t="s">
        <v>1221</v>
      </c>
      <c r="H3" s="410" t="s">
        <v>1155</v>
      </c>
      <c r="I3" s="409" t="s">
        <v>1154</v>
      </c>
      <c r="J3" s="408"/>
    </row>
    <row r="4" spans="1:10" s="407" customFormat="1">
      <c r="A4" s="404">
        <v>1</v>
      </c>
      <c r="B4" s="373" t="s">
        <v>1220</v>
      </c>
      <c r="C4" s="406" t="s">
        <v>1219</v>
      </c>
      <c r="D4" s="406" t="s">
        <v>1167</v>
      </c>
      <c r="E4" s="406" t="s">
        <v>1218</v>
      </c>
      <c r="F4" s="405">
        <v>20</v>
      </c>
      <c r="G4" s="661"/>
      <c r="H4" s="402">
        <f>F4*G4</f>
        <v>0</v>
      </c>
      <c r="I4" s="666"/>
      <c r="J4" s="408"/>
    </row>
    <row r="5" spans="1:10" s="407" customFormat="1">
      <c r="A5" s="404">
        <f t="shared" ref="A5:A30" si="0">A4+1</f>
        <v>2</v>
      </c>
      <c r="B5" s="377" t="s">
        <v>1048</v>
      </c>
      <c r="C5" s="406" t="s">
        <v>1217</v>
      </c>
      <c r="D5" s="406" t="s">
        <v>1167</v>
      </c>
      <c r="E5" s="406" t="s">
        <v>1216</v>
      </c>
      <c r="F5" s="405">
        <v>10</v>
      </c>
      <c r="G5" s="661"/>
      <c r="H5" s="402">
        <f>F5*G5</f>
        <v>0</v>
      </c>
      <c r="I5" s="666"/>
      <c r="J5" s="408"/>
    </row>
    <row r="6" spans="1:10" s="407" customFormat="1">
      <c r="A6" s="404">
        <f t="shared" si="0"/>
        <v>3</v>
      </c>
      <c r="B6" s="377" t="s">
        <v>1215</v>
      </c>
      <c r="C6" s="406" t="s">
        <v>1211</v>
      </c>
      <c r="D6" s="406" t="s">
        <v>1167</v>
      </c>
      <c r="E6" s="406" t="s">
        <v>1214</v>
      </c>
      <c r="F6" s="405" t="s">
        <v>1213</v>
      </c>
      <c r="G6" s="661"/>
      <c r="H6" s="402"/>
      <c r="I6" s="666"/>
      <c r="J6" s="408"/>
    </row>
    <row r="7" spans="1:10" s="407" customFormat="1" ht="38.25">
      <c r="A7" s="404">
        <f t="shared" si="0"/>
        <v>4</v>
      </c>
      <c r="B7" s="377" t="s">
        <v>1212</v>
      </c>
      <c r="C7" s="406" t="s">
        <v>1211</v>
      </c>
      <c r="D7" s="406" t="s">
        <v>1167</v>
      </c>
      <c r="E7" s="406" t="s">
        <v>1210</v>
      </c>
      <c r="F7" s="405">
        <v>15</v>
      </c>
      <c r="G7" s="661"/>
      <c r="H7" s="402">
        <f t="shared" ref="H7:H30" si="1">F7*G7</f>
        <v>0</v>
      </c>
      <c r="I7" s="666"/>
      <c r="J7" s="408"/>
    </row>
    <row r="8" spans="1:10" s="407" customFormat="1" ht="25.5">
      <c r="A8" s="404">
        <f t="shared" si="0"/>
        <v>5</v>
      </c>
      <c r="B8" s="377" t="s">
        <v>1209</v>
      </c>
      <c r="C8" s="406" t="s">
        <v>1188</v>
      </c>
      <c r="D8" s="406" t="s">
        <v>1167</v>
      </c>
      <c r="E8" s="406" t="s">
        <v>1208</v>
      </c>
      <c r="F8" s="405">
        <v>10</v>
      </c>
      <c r="G8" s="661"/>
      <c r="H8" s="402">
        <f t="shared" si="1"/>
        <v>0</v>
      </c>
      <c r="I8" s="666"/>
      <c r="J8" s="408"/>
    </row>
    <row r="9" spans="1:10" s="407" customFormat="1">
      <c r="A9" s="404">
        <f t="shared" si="0"/>
        <v>6</v>
      </c>
      <c r="B9" s="377" t="s">
        <v>1207</v>
      </c>
      <c r="C9" s="406" t="s">
        <v>1188</v>
      </c>
      <c r="D9" s="406" t="s">
        <v>1167</v>
      </c>
      <c r="E9" s="406" t="s">
        <v>1206</v>
      </c>
      <c r="F9" s="405">
        <v>15</v>
      </c>
      <c r="G9" s="661"/>
      <c r="H9" s="402">
        <f t="shared" si="1"/>
        <v>0</v>
      </c>
      <c r="I9" s="666"/>
      <c r="J9" s="408"/>
    </row>
    <row r="10" spans="1:10" s="407" customFormat="1">
      <c r="A10" s="404">
        <f t="shared" si="0"/>
        <v>7</v>
      </c>
      <c r="B10" s="377" t="s">
        <v>1202</v>
      </c>
      <c r="C10" s="406" t="s">
        <v>1188</v>
      </c>
      <c r="D10" s="406" t="s">
        <v>1167</v>
      </c>
      <c r="E10" s="406" t="s">
        <v>1205</v>
      </c>
      <c r="F10" s="405">
        <v>3</v>
      </c>
      <c r="G10" s="661"/>
      <c r="H10" s="402">
        <f t="shared" si="1"/>
        <v>0</v>
      </c>
      <c r="I10" s="666"/>
      <c r="J10" s="408"/>
    </row>
    <row r="11" spans="1:10" s="407" customFormat="1">
      <c r="A11" s="404">
        <f t="shared" si="0"/>
        <v>8</v>
      </c>
      <c r="B11" s="377" t="s">
        <v>1200</v>
      </c>
      <c r="C11" s="406" t="s">
        <v>1188</v>
      </c>
      <c r="D11" s="406" t="s">
        <v>1167</v>
      </c>
      <c r="E11" s="406" t="s">
        <v>1204</v>
      </c>
      <c r="F11" s="405">
        <v>6</v>
      </c>
      <c r="G11" s="661"/>
      <c r="H11" s="402">
        <f t="shared" si="1"/>
        <v>0</v>
      </c>
      <c r="I11" s="666"/>
      <c r="J11" s="408"/>
    </row>
    <row r="12" spans="1:10" s="407" customFormat="1">
      <c r="A12" s="404">
        <f t="shared" si="0"/>
        <v>9</v>
      </c>
      <c r="B12" s="377" t="s">
        <v>1202</v>
      </c>
      <c r="C12" s="406" t="s">
        <v>1188</v>
      </c>
      <c r="D12" s="406" t="s">
        <v>1167</v>
      </c>
      <c r="E12" s="406" t="s">
        <v>1203</v>
      </c>
      <c r="F12" s="405">
        <v>6</v>
      </c>
      <c r="G12" s="661"/>
      <c r="H12" s="402">
        <f t="shared" si="1"/>
        <v>0</v>
      </c>
      <c r="I12" s="666"/>
      <c r="J12" s="408"/>
    </row>
    <row r="13" spans="1:10" s="407" customFormat="1">
      <c r="A13" s="404">
        <f t="shared" si="0"/>
        <v>10</v>
      </c>
      <c r="B13" s="377" t="s">
        <v>1202</v>
      </c>
      <c r="C13" s="406" t="s">
        <v>1188</v>
      </c>
      <c r="D13" s="406" t="s">
        <v>1167</v>
      </c>
      <c r="E13" s="406" t="s">
        <v>1201</v>
      </c>
      <c r="F13" s="405">
        <v>6</v>
      </c>
      <c r="G13" s="661"/>
      <c r="H13" s="402">
        <f t="shared" si="1"/>
        <v>0</v>
      </c>
      <c r="I13" s="666"/>
      <c r="J13" s="408"/>
    </row>
    <row r="14" spans="1:10" s="407" customFormat="1">
      <c r="A14" s="404">
        <f t="shared" si="0"/>
        <v>11</v>
      </c>
      <c r="B14" s="377" t="s">
        <v>1200</v>
      </c>
      <c r="C14" s="406" t="s">
        <v>1188</v>
      </c>
      <c r="D14" s="406" t="s">
        <v>1167</v>
      </c>
      <c r="E14" s="406" t="s">
        <v>1199</v>
      </c>
      <c r="F14" s="405">
        <v>10</v>
      </c>
      <c r="G14" s="661"/>
      <c r="H14" s="402">
        <f t="shared" si="1"/>
        <v>0</v>
      </c>
      <c r="I14" s="666"/>
      <c r="J14" s="408"/>
    </row>
    <row r="15" spans="1:10" s="407" customFormat="1">
      <c r="A15" s="404">
        <f t="shared" si="0"/>
        <v>12</v>
      </c>
      <c r="B15" s="377" t="s">
        <v>1198</v>
      </c>
      <c r="C15" s="406" t="s">
        <v>1188</v>
      </c>
      <c r="D15" s="406" t="s">
        <v>1167</v>
      </c>
      <c r="E15" s="406" t="s">
        <v>1197</v>
      </c>
      <c r="F15" s="405">
        <v>10</v>
      </c>
      <c r="G15" s="661"/>
      <c r="H15" s="402">
        <f t="shared" si="1"/>
        <v>0</v>
      </c>
      <c r="I15" s="666"/>
      <c r="J15" s="408"/>
    </row>
    <row r="16" spans="1:10" s="407" customFormat="1">
      <c r="A16" s="404">
        <f t="shared" si="0"/>
        <v>13</v>
      </c>
      <c r="B16" s="377" t="s">
        <v>1191</v>
      </c>
      <c r="C16" s="406" t="s">
        <v>1188</v>
      </c>
      <c r="D16" s="406" t="s">
        <v>1167</v>
      </c>
      <c r="E16" s="406" t="s">
        <v>1196</v>
      </c>
      <c r="F16" s="405">
        <v>10</v>
      </c>
      <c r="G16" s="661"/>
      <c r="H16" s="402">
        <f t="shared" si="1"/>
        <v>0</v>
      </c>
      <c r="I16" s="666"/>
      <c r="J16" s="408"/>
    </row>
    <row r="17" spans="1:10" s="407" customFormat="1">
      <c r="A17" s="404">
        <f t="shared" si="0"/>
        <v>14</v>
      </c>
      <c r="B17" s="377" t="s">
        <v>1195</v>
      </c>
      <c r="C17" s="406" t="s">
        <v>1188</v>
      </c>
      <c r="D17" s="406" t="s">
        <v>1167</v>
      </c>
      <c r="E17" s="406" t="s">
        <v>1194</v>
      </c>
      <c r="F17" s="405">
        <v>12</v>
      </c>
      <c r="G17" s="661"/>
      <c r="H17" s="402">
        <f t="shared" si="1"/>
        <v>0</v>
      </c>
      <c r="I17" s="666"/>
      <c r="J17" s="408"/>
    </row>
    <row r="18" spans="1:10" s="407" customFormat="1" ht="25.5">
      <c r="A18" s="404">
        <f t="shared" si="0"/>
        <v>15</v>
      </c>
      <c r="B18" s="377" t="s">
        <v>1193</v>
      </c>
      <c r="C18" s="406" t="s">
        <v>1188</v>
      </c>
      <c r="D18" s="406" t="s">
        <v>1167</v>
      </c>
      <c r="E18" s="406" t="s">
        <v>1192</v>
      </c>
      <c r="F18" s="405">
        <v>5</v>
      </c>
      <c r="G18" s="661"/>
      <c r="H18" s="402">
        <f t="shared" si="1"/>
        <v>0</v>
      </c>
      <c r="I18" s="666"/>
      <c r="J18" s="408"/>
    </row>
    <row r="19" spans="1:10" s="407" customFormat="1">
      <c r="A19" s="404">
        <f t="shared" si="0"/>
        <v>16</v>
      </c>
      <c r="B19" s="377" t="s">
        <v>1191</v>
      </c>
      <c r="C19" s="406" t="s">
        <v>1188</v>
      </c>
      <c r="D19" s="406" t="s">
        <v>1167</v>
      </c>
      <c r="E19" s="406" t="s">
        <v>1190</v>
      </c>
      <c r="F19" s="405">
        <v>5</v>
      </c>
      <c r="G19" s="661"/>
      <c r="H19" s="402">
        <f t="shared" si="1"/>
        <v>0</v>
      </c>
      <c r="I19" s="666"/>
      <c r="J19" s="408"/>
    </row>
    <row r="20" spans="1:10" s="407" customFormat="1">
      <c r="A20" s="404">
        <f t="shared" si="0"/>
        <v>17</v>
      </c>
      <c r="B20" s="377" t="s">
        <v>1189</v>
      </c>
      <c r="C20" s="406" t="s">
        <v>1188</v>
      </c>
      <c r="D20" s="406" t="s">
        <v>1167</v>
      </c>
      <c r="E20" s="406" t="s">
        <v>1187</v>
      </c>
      <c r="F20" s="405">
        <v>6</v>
      </c>
      <c r="G20" s="661"/>
      <c r="H20" s="402">
        <f t="shared" si="1"/>
        <v>0</v>
      </c>
      <c r="I20" s="666"/>
      <c r="J20" s="408"/>
    </row>
    <row r="21" spans="1:10" s="407" customFormat="1">
      <c r="A21" s="404">
        <f t="shared" si="0"/>
        <v>18</v>
      </c>
      <c r="B21" s="377" t="s">
        <v>1186</v>
      </c>
      <c r="C21" s="406" t="s">
        <v>1183</v>
      </c>
      <c r="D21" s="406" t="s">
        <v>1167</v>
      </c>
      <c r="E21" s="406" t="s">
        <v>1185</v>
      </c>
      <c r="F21" s="405">
        <v>8</v>
      </c>
      <c r="G21" s="661"/>
      <c r="H21" s="402">
        <f t="shared" si="1"/>
        <v>0</v>
      </c>
      <c r="I21" s="666"/>
      <c r="J21" s="408"/>
    </row>
    <row r="22" spans="1:10" s="407" customFormat="1">
      <c r="A22" s="404">
        <f t="shared" si="0"/>
        <v>19</v>
      </c>
      <c r="B22" s="377" t="s">
        <v>1184</v>
      </c>
      <c r="C22" s="406" t="s">
        <v>1183</v>
      </c>
      <c r="D22" s="406" t="s">
        <v>1167</v>
      </c>
      <c r="E22" s="406" t="s">
        <v>1182</v>
      </c>
      <c r="F22" s="405">
        <v>6</v>
      </c>
      <c r="G22" s="661"/>
      <c r="H22" s="402">
        <f t="shared" si="1"/>
        <v>0</v>
      </c>
      <c r="I22" s="666"/>
      <c r="J22" s="408"/>
    </row>
    <row r="23" spans="1:10" s="407" customFormat="1">
      <c r="A23" s="404">
        <f t="shared" si="0"/>
        <v>20</v>
      </c>
      <c r="B23" s="377" t="s">
        <v>1181</v>
      </c>
      <c r="C23" s="406" t="s">
        <v>1171</v>
      </c>
      <c r="D23" s="406" t="s">
        <v>1167</v>
      </c>
      <c r="E23" s="406" t="s">
        <v>1180</v>
      </c>
      <c r="F23" s="405">
        <v>8</v>
      </c>
      <c r="G23" s="661"/>
      <c r="H23" s="402">
        <f t="shared" si="1"/>
        <v>0</v>
      </c>
      <c r="I23" s="666"/>
      <c r="J23" s="408"/>
    </row>
    <row r="24" spans="1:10" s="407" customFormat="1" ht="25.5">
      <c r="A24" s="404">
        <f t="shared" si="0"/>
        <v>21</v>
      </c>
      <c r="B24" s="377" t="s">
        <v>1179</v>
      </c>
      <c r="C24" s="406" t="s">
        <v>1171</v>
      </c>
      <c r="D24" s="406" t="s">
        <v>1167</v>
      </c>
      <c r="E24" s="406" t="s">
        <v>1178</v>
      </c>
      <c r="F24" s="405">
        <v>8</v>
      </c>
      <c r="G24" s="661"/>
      <c r="H24" s="402">
        <f t="shared" si="1"/>
        <v>0</v>
      </c>
      <c r="I24" s="666"/>
      <c r="J24" s="408"/>
    </row>
    <row r="25" spans="1:10" s="407" customFormat="1" ht="25.5">
      <c r="A25" s="404">
        <f t="shared" si="0"/>
        <v>22</v>
      </c>
      <c r="B25" s="377" t="s">
        <v>1176</v>
      </c>
      <c r="C25" s="406" t="s">
        <v>1171</v>
      </c>
      <c r="D25" s="406" t="s">
        <v>1167</v>
      </c>
      <c r="E25" s="406" t="s">
        <v>1177</v>
      </c>
      <c r="F25" s="405">
        <v>8</v>
      </c>
      <c r="G25" s="661"/>
      <c r="H25" s="402">
        <f t="shared" si="1"/>
        <v>0</v>
      </c>
      <c r="I25" s="666"/>
      <c r="J25" s="408"/>
    </row>
    <row r="26" spans="1:10" s="407" customFormat="1" ht="25.5">
      <c r="A26" s="404">
        <f t="shared" si="0"/>
        <v>23</v>
      </c>
      <c r="B26" s="377" t="s">
        <v>1176</v>
      </c>
      <c r="C26" s="406" t="s">
        <v>1171</v>
      </c>
      <c r="D26" s="406" t="s">
        <v>1167</v>
      </c>
      <c r="E26" s="406" t="s">
        <v>1175</v>
      </c>
      <c r="F26" s="405">
        <v>8</v>
      </c>
      <c r="G26" s="661"/>
      <c r="H26" s="402">
        <f t="shared" si="1"/>
        <v>0</v>
      </c>
      <c r="I26" s="666"/>
      <c r="J26" s="408"/>
    </row>
    <row r="27" spans="1:10" s="407" customFormat="1">
      <c r="A27" s="404">
        <f t="shared" si="0"/>
        <v>24</v>
      </c>
      <c r="B27" s="377" t="s">
        <v>1174</v>
      </c>
      <c r="C27" s="406" t="s">
        <v>1171</v>
      </c>
      <c r="D27" s="406" t="s">
        <v>1167</v>
      </c>
      <c r="E27" s="406" t="s">
        <v>1173</v>
      </c>
      <c r="F27" s="405">
        <v>8</v>
      </c>
      <c r="G27" s="661"/>
      <c r="H27" s="402">
        <f t="shared" si="1"/>
        <v>0</v>
      </c>
      <c r="I27" s="666"/>
      <c r="J27" s="408"/>
    </row>
    <row r="28" spans="1:10" s="407" customFormat="1" ht="25.5">
      <c r="A28" s="404">
        <f t="shared" si="0"/>
        <v>25</v>
      </c>
      <c r="B28" s="377" t="s">
        <v>1172</v>
      </c>
      <c r="C28" s="406" t="s">
        <v>1171</v>
      </c>
      <c r="D28" s="406" t="s">
        <v>1167</v>
      </c>
      <c r="E28" s="406" t="s">
        <v>1170</v>
      </c>
      <c r="F28" s="405">
        <v>10</v>
      </c>
      <c r="G28" s="661"/>
      <c r="H28" s="402">
        <f t="shared" si="1"/>
        <v>0</v>
      </c>
      <c r="I28" s="666"/>
      <c r="J28" s="408"/>
    </row>
    <row r="29" spans="1:10">
      <c r="A29" s="404">
        <f t="shared" si="0"/>
        <v>26</v>
      </c>
      <c r="B29" s="377" t="s">
        <v>1169</v>
      </c>
      <c r="C29" s="406" t="s">
        <v>1168</v>
      </c>
      <c r="D29" s="406" t="s">
        <v>1167</v>
      </c>
      <c r="E29" s="406" t="s">
        <v>1166</v>
      </c>
      <c r="F29" s="403">
        <v>15</v>
      </c>
      <c r="G29" s="661"/>
      <c r="H29" s="402">
        <f t="shared" si="1"/>
        <v>0</v>
      </c>
      <c r="I29" s="667"/>
    </row>
    <row r="30" spans="1:10">
      <c r="A30" s="404">
        <f t="shared" si="0"/>
        <v>27</v>
      </c>
      <c r="B30" s="401" t="s">
        <v>1165</v>
      </c>
      <c r="C30" s="401"/>
      <c r="D30" s="401"/>
      <c r="E30" s="401"/>
      <c r="F30" s="403">
        <v>0.15</v>
      </c>
      <c r="G30" s="402">
        <f>SUM(H4:H29)</f>
        <v>0</v>
      </c>
      <c r="H30" s="402">
        <f t="shared" si="1"/>
        <v>0</v>
      </c>
      <c r="I30" s="401"/>
    </row>
    <row r="31" spans="1:10">
      <c r="G31" s="400" t="s">
        <v>967</v>
      </c>
      <c r="H31" s="399">
        <f>SUM(H4:H30)</f>
        <v>0</v>
      </c>
    </row>
    <row r="35" spans="1:10" s="407" customFormat="1">
      <c r="A35" s="413" t="s">
        <v>1224</v>
      </c>
      <c r="B35" s="710" t="s">
        <v>1223</v>
      </c>
      <c r="C35" s="710"/>
      <c r="D35" s="710"/>
      <c r="E35" s="710"/>
      <c r="F35" s="710"/>
      <c r="G35" s="710"/>
      <c r="H35" s="710"/>
      <c r="I35" s="710"/>
      <c r="J35" s="408"/>
    </row>
    <row r="36" spans="1:10" s="407" customFormat="1" ht="25.5">
      <c r="A36" s="404" t="s">
        <v>1162</v>
      </c>
      <c r="B36" s="412" t="s">
        <v>1161</v>
      </c>
      <c r="C36" s="412" t="s">
        <v>1160</v>
      </c>
      <c r="D36" s="412" t="s">
        <v>1159</v>
      </c>
      <c r="E36" s="411" t="s">
        <v>1158</v>
      </c>
      <c r="F36" s="404" t="s">
        <v>1222</v>
      </c>
      <c r="G36" s="410" t="s">
        <v>1221</v>
      </c>
      <c r="H36" s="410" t="s">
        <v>1155</v>
      </c>
      <c r="I36" s="409" t="s">
        <v>1154</v>
      </c>
      <c r="J36" s="408"/>
    </row>
    <row r="37" spans="1:10" s="407" customFormat="1">
      <c r="A37" s="404">
        <v>1</v>
      </c>
      <c r="B37" s="373" t="s">
        <v>1220</v>
      </c>
      <c r="C37" s="406" t="s">
        <v>1219</v>
      </c>
      <c r="D37" s="406" t="s">
        <v>1167</v>
      </c>
      <c r="E37" s="406" t="s">
        <v>1218</v>
      </c>
      <c r="F37" s="405">
        <v>1</v>
      </c>
      <c r="G37" s="661"/>
      <c r="H37" s="402">
        <f>F37*G37</f>
        <v>0</v>
      </c>
      <c r="I37" s="666"/>
      <c r="J37" s="408"/>
    </row>
    <row r="38" spans="1:10" s="407" customFormat="1">
      <c r="A38" s="404">
        <f t="shared" ref="A38:A63" si="2">A37+1</f>
        <v>2</v>
      </c>
      <c r="B38" s="377" t="s">
        <v>1048</v>
      </c>
      <c r="C38" s="406" t="s">
        <v>1217</v>
      </c>
      <c r="D38" s="406" t="s">
        <v>1167</v>
      </c>
      <c r="E38" s="406" t="s">
        <v>1216</v>
      </c>
      <c r="F38" s="405">
        <v>1</v>
      </c>
      <c r="G38" s="661"/>
      <c r="H38" s="402">
        <f>F38*G38</f>
        <v>0</v>
      </c>
      <c r="I38" s="666"/>
      <c r="J38" s="408"/>
    </row>
    <row r="39" spans="1:10" s="407" customFormat="1">
      <c r="A39" s="404">
        <f t="shared" si="2"/>
        <v>3</v>
      </c>
      <c r="B39" s="377" t="s">
        <v>1215</v>
      </c>
      <c r="C39" s="406" t="s">
        <v>1211</v>
      </c>
      <c r="D39" s="406" t="s">
        <v>1167</v>
      </c>
      <c r="E39" s="406" t="s">
        <v>1214</v>
      </c>
      <c r="F39" s="405" t="s">
        <v>1213</v>
      </c>
      <c r="G39" s="661"/>
      <c r="H39" s="402"/>
      <c r="I39" s="666"/>
      <c r="J39" s="408"/>
    </row>
    <row r="40" spans="1:10" s="407" customFormat="1" ht="38.25">
      <c r="A40" s="404">
        <f t="shared" si="2"/>
        <v>4</v>
      </c>
      <c r="B40" s="377" t="s">
        <v>1212</v>
      </c>
      <c r="C40" s="406" t="s">
        <v>1211</v>
      </c>
      <c r="D40" s="406" t="s">
        <v>1167</v>
      </c>
      <c r="E40" s="406" t="s">
        <v>1210</v>
      </c>
      <c r="F40" s="405">
        <v>1</v>
      </c>
      <c r="G40" s="661"/>
      <c r="H40" s="402">
        <f t="shared" ref="H40:H63" si="3">F40*G40</f>
        <v>0</v>
      </c>
      <c r="I40" s="666"/>
      <c r="J40" s="408"/>
    </row>
    <row r="41" spans="1:10" s="407" customFormat="1" ht="25.5">
      <c r="A41" s="404">
        <f t="shared" si="2"/>
        <v>5</v>
      </c>
      <c r="B41" s="377" t="s">
        <v>1209</v>
      </c>
      <c r="C41" s="406" t="s">
        <v>1188</v>
      </c>
      <c r="D41" s="406" t="s">
        <v>1167</v>
      </c>
      <c r="E41" s="406" t="s">
        <v>1208</v>
      </c>
      <c r="F41" s="405">
        <v>1</v>
      </c>
      <c r="G41" s="661"/>
      <c r="H41" s="402">
        <f t="shared" si="3"/>
        <v>0</v>
      </c>
      <c r="I41" s="666"/>
      <c r="J41" s="408"/>
    </row>
    <row r="42" spans="1:10" s="407" customFormat="1">
      <c r="A42" s="404">
        <f t="shared" si="2"/>
        <v>6</v>
      </c>
      <c r="B42" s="377" t="s">
        <v>1207</v>
      </c>
      <c r="C42" s="406" t="s">
        <v>1188</v>
      </c>
      <c r="D42" s="406" t="s">
        <v>1167</v>
      </c>
      <c r="E42" s="406" t="s">
        <v>1206</v>
      </c>
      <c r="F42" s="405">
        <v>1</v>
      </c>
      <c r="G42" s="661"/>
      <c r="H42" s="402">
        <f t="shared" si="3"/>
        <v>0</v>
      </c>
      <c r="I42" s="666"/>
      <c r="J42" s="408"/>
    </row>
    <row r="43" spans="1:10" s="407" customFormat="1">
      <c r="A43" s="404">
        <f t="shared" si="2"/>
        <v>7</v>
      </c>
      <c r="B43" s="377" t="s">
        <v>1202</v>
      </c>
      <c r="C43" s="406" t="s">
        <v>1188</v>
      </c>
      <c r="D43" s="406" t="s">
        <v>1167</v>
      </c>
      <c r="E43" s="406" t="s">
        <v>1205</v>
      </c>
      <c r="F43" s="405">
        <v>1</v>
      </c>
      <c r="G43" s="661"/>
      <c r="H43" s="402">
        <f t="shared" si="3"/>
        <v>0</v>
      </c>
      <c r="I43" s="666"/>
      <c r="J43" s="408"/>
    </row>
    <row r="44" spans="1:10" s="407" customFormat="1">
      <c r="A44" s="404">
        <f t="shared" si="2"/>
        <v>8</v>
      </c>
      <c r="B44" s="377" t="s">
        <v>1200</v>
      </c>
      <c r="C44" s="406" t="s">
        <v>1188</v>
      </c>
      <c r="D44" s="406" t="s">
        <v>1167</v>
      </c>
      <c r="E44" s="406" t="s">
        <v>1204</v>
      </c>
      <c r="F44" s="405">
        <v>1</v>
      </c>
      <c r="G44" s="661"/>
      <c r="H44" s="402">
        <f t="shared" si="3"/>
        <v>0</v>
      </c>
      <c r="I44" s="666"/>
      <c r="J44" s="408"/>
    </row>
    <row r="45" spans="1:10" s="407" customFormat="1">
      <c r="A45" s="404">
        <f t="shared" si="2"/>
        <v>9</v>
      </c>
      <c r="B45" s="377" t="s">
        <v>1202</v>
      </c>
      <c r="C45" s="406" t="s">
        <v>1188</v>
      </c>
      <c r="D45" s="406" t="s">
        <v>1167</v>
      </c>
      <c r="E45" s="406" t="s">
        <v>1203</v>
      </c>
      <c r="F45" s="405">
        <v>1</v>
      </c>
      <c r="G45" s="661"/>
      <c r="H45" s="402">
        <f t="shared" si="3"/>
        <v>0</v>
      </c>
      <c r="I45" s="666"/>
      <c r="J45" s="408"/>
    </row>
    <row r="46" spans="1:10" s="407" customFormat="1">
      <c r="A46" s="404">
        <f t="shared" si="2"/>
        <v>10</v>
      </c>
      <c r="B46" s="377" t="s">
        <v>1202</v>
      </c>
      <c r="C46" s="406" t="s">
        <v>1188</v>
      </c>
      <c r="D46" s="406" t="s">
        <v>1167</v>
      </c>
      <c r="E46" s="406" t="s">
        <v>1201</v>
      </c>
      <c r="F46" s="405">
        <v>1</v>
      </c>
      <c r="G46" s="661"/>
      <c r="H46" s="402">
        <f t="shared" si="3"/>
        <v>0</v>
      </c>
      <c r="I46" s="666"/>
      <c r="J46" s="408"/>
    </row>
    <row r="47" spans="1:10" s="407" customFormat="1">
      <c r="A47" s="404">
        <f t="shared" si="2"/>
        <v>11</v>
      </c>
      <c r="B47" s="377" t="s">
        <v>1200</v>
      </c>
      <c r="C47" s="406" t="s">
        <v>1188</v>
      </c>
      <c r="D47" s="406" t="s">
        <v>1167</v>
      </c>
      <c r="E47" s="406" t="s">
        <v>1199</v>
      </c>
      <c r="F47" s="405">
        <v>1</v>
      </c>
      <c r="G47" s="661"/>
      <c r="H47" s="402">
        <f t="shared" si="3"/>
        <v>0</v>
      </c>
      <c r="I47" s="666"/>
      <c r="J47" s="408"/>
    </row>
    <row r="48" spans="1:10" s="407" customFormat="1">
      <c r="A48" s="404">
        <f t="shared" si="2"/>
        <v>12</v>
      </c>
      <c r="B48" s="377" t="s">
        <v>1198</v>
      </c>
      <c r="C48" s="406" t="s">
        <v>1188</v>
      </c>
      <c r="D48" s="406" t="s">
        <v>1167</v>
      </c>
      <c r="E48" s="406" t="s">
        <v>1197</v>
      </c>
      <c r="F48" s="405">
        <v>1</v>
      </c>
      <c r="G48" s="661"/>
      <c r="H48" s="402">
        <f t="shared" si="3"/>
        <v>0</v>
      </c>
      <c r="I48" s="666"/>
      <c r="J48" s="408"/>
    </row>
    <row r="49" spans="1:10" s="407" customFormat="1">
      <c r="A49" s="404">
        <f t="shared" si="2"/>
        <v>13</v>
      </c>
      <c r="B49" s="377" t="s">
        <v>1191</v>
      </c>
      <c r="C49" s="406" t="s">
        <v>1188</v>
      </c>
      <c r="D49" s="406" t="s">
        <v>1167</v>
      </c>
      <c r="E49" s="406" t="s">
        <v>1196</v>
      </c>
      <c r="F49" s="405">
        <v>1</v>
      </c>
      <c r="G49" s="661"/>
      <c r="H49" s="402">
        <f t="shared" si="3"/>
        <v>0</v>
      </c>
      <c r="I49" s="666"/>
      <c r="J49" s="408"/>
    </row>
    <row r="50" spans="1:10" s="407" customFormat="1">
      <c r="A50" s="404">
        <f t="shared" si="2"/>
        <v>14</v>
      </c>
      <c r="B50" s="377" t="s">
        <v>1195</v>
      </c>
      <c r="C50" s="406" t="s">
        <v>1188</v>
      </c>
      <c r="D50" s="406" t="s">
        <v>1167</v>
      </c>
      <c r="E50" s="406" t="s">
        <v>1194</v>
      </c>
      <c r="F50" s="405">
        <v>1</v>
      </c>
      <c r="G50" s="661"/>
      <c r="H50" s="402">
        <f t="shared" si="3"/>
        <v>0</v>
      </c>
      <c r="I50" s="666"/>
      <c r="J50" s="408"/>
    </row>
    <row r="51" spans="1:10" s="407" customFormat="1" ht="25.5">
      <c r="A51" s="404">
        <f t="shared" si="2"/>
        <v>15</v>
      </c>
      <c r="B51" s="377" t="s">
        <v>1193</v>
      </c>
      <c r="C51" s="406" t="s">
        <v>1188</v>
      </c>
      <c r="D51" s="406" t="s">
        <v>1167</v>
      </c>
      <c r="E51" s="406" t="s">
        <v>1192</v>
      </c>
      <c r="F51" s="405">
        <v>1</v>
      </c>
      <c r="G51" s="661"/>
      <c r="H51" s="402">
        <f t="shared" si="3"/>
        <v>0</v>
      </c>
      <c r="I51" s="666"/>
      <c r="J51" s="408"/>
    </row>
    <row r="52" spans="1:10" s="407" customFormat="1">
      <c r="A52" s="404">
        <f t="shared" si="2"/>
        <v>16</v>
      </c>
      <c r="B52" s="377" t="s">
        <v>1191</v>
      </c>
      <c r="C52" s="406" t="s">
        <v>1188</v>
      </c>
      <c r="D52" s="406" t="s">
        <v>1167</v>
      </c>
      <c r="E52" s="406" t="s">
        <v>1190</v>
      </c>
      <c r="F52" s="405">
        <v>1</v>
      </c>
      <c r="G52" s="661"/>
      <c r="H52" s="402">
        <f t="shared" si="3"/>
        <v>0</v>
      </c>
      <c r="I52" s="666"/>
      <c r="J52" s="408"/>
    </row>
    <row r="53" spans="1:10" s="407" customFormat="1">
      <c r="A53" s="404">
        <f t="shared" si="2"/>
        <v>17</v>
      </c>
      <c r="B53" s="377" t="s">
        <v>1189</v>
      </c>
      <c r="C53" s="406" t="s">
        <v>1188</v>
      </c>
      <c r="D53" s="406" t="s">
        <v>1167</v>
      </c>
      <c r="E53" s="406" t="s">
        <v>1187</v>
      </c>
      <c r="F53" s="405">
        <v>1</v>
      </c>
      <c r="G53" s="661"/>
      <c r="H53" s="402">
        <f t="shared" si="3"/>
        <v>0</v>
      </c>
      <c r="I53" s="666"/>
      <c r="J53" s="408"/>
    </row>
    <row r="54" spans="1:10" s="407" customFormat="1">
      <c r="A54" s="404">
        <f t="shared" si="2"/>
        <v>18</v>
      </c>
      <c r="B54" s="377" t="s">
        <v>1186</v>
      </c>
      <c r="C54" s="406" t="s">
        <v>1183</v>
      </c>
      <c r="D54" s="406" t="s">
        <v>1167</v>
      </c>
      <c r="E54" s="406" t="s">
        <v>1185</v>
      </c>
      <c r="F54" s="405">
        <v>1</v>
      </c>
      <c r="G54" s="661"/>
      <c r="H54" s="402">
        <f t="shared" si="3"/>
        <v>0</v>
      </c>
      <c r="I54" s="666"/>
      <c r="J54" s="408"/>
    </row>
    <row r="55" spans="1:10" s="407" customFormat="1">
      <c r="A55" s="404">
        <f t="shared" si="2"/>
        <v>19</v>
      </c>
      <c r="B55" s="377" t="s">
        <v>1184</v>
      </c>
      <c r="C55" s="406" t="s">
        <v>1183</v>
      </c>
      <c r="D55" s="406" t="s">
        <v>1167</v>
      </c>
      <c r="E55" s="406" t="s">
        <v>1182</v>
      </c>
      <c r="F55" s="405">
        <v>1</v>
      </c>
      <c r="G55" s="661"/>
      <c r="H55" s="402">
        <f t="shared" si="3"/>
        <v>0</v>
      </c>
      <c r="I55" s="666"/>
      <c r="J55" s="408"/>
    </row>
    <row r="56" spans="1:10" s="407" customFormat="1">
      <c r="A56" s="404">
        <f t="shared" si="2"/>
        <v>20</v>
      </c>
      <c r="B56" s="377" t="s">
        <v>1181</v>
      </c>
      <c r="C56" s="406" t="s">
        <v>1171</v>
      </c>
      <c r="D56" s="406" t="s">
        <v>1167</v>
      </c>
      <c r="E56" s="406" t="s">
        <v>1180</v>
      </c>
      <c r="F56" s="405">
        <v>1</v>
      </c>
      <c r="G56" s="661"/>
      <c r="H56" s="402">
        <f t="shared" si="3"/>
        <v>0</v>
      </c>
      <c r="I56" s="666"/>
      <c r="J56" s="408"/>
    </row>
    <row r="57" spans="1:10" s="407" customFormat="1" ht="25.5">
      <c r="A57" s="404">
        <f t="shared" si="2"/>
        <v>21</v>
      </c>
      <c r="B57" s="377" t="s">
        <v>1179</v>
      </c>
      <c r="C57" s="406" t="s">
        <v>1171</v>
      </c>
      <c r="D57" s="406" t="s">
        <v>1167</v>
      </c>
      <c r="E57" s="406" t="s">
        <v>1178</v>
      </c>
      <c r="F57" s="405">
        <v>1</v>
      </c>
      <c r="G57" s="661"/>
      <c r="H57" s="402">
        <f t="shared" si="3"/>
        <v>0</v>
      </c>
      <c r="I57" s="666"/>
      <c r="J57" s="408"/>
    </row>
    <row r="58" spans="1:10" s="407" customFormat="1" ht="25.5">
      <c r="A58" s="404">
        <f t="shared" si="2"/>
        <v>22</v>
      </c>
      <c r="B58" s="377" t="s">
        <v>1176</v>
      </c>
      <c r="C58" s="406" t="s">
        <v>1171</v>
      </c>
      <c r="D58" s="406" t="s">
        <v>1167</v>
      </c>
      <c r="E58" s="406" t="s">
        <v>1177</v>
      </c>
      <c r="F58" s="405">
        <v>1</v>
      </c>
      <c r="G58" s="661"/>
      <c r="H58" s="402">
        <f t="shared" si="3"/>
        <v>0</v>
      </c>
      <c r="I58" s="666"/>
      <c r="J58" s="408"/>
    </row>
    <row r="59" spans="1:10" s="407" customFormat="1" ht="25.5">
      <c r="A59" s="404">
        <f t="shared" si="2"/>
        <v>23</v>
      </c>
      <c r="B59" s="377" t="s">
        <v>1176</v>
      </c>
      <c r="C59" s="406" t="s">
        <v>1171</v>
      </c>
      <c r="D59" s="406" t="s">
        <v>1167</v>
      </c>
      <c r="E59" s="406" t="s">
        <v>1175</v>
      </c>
      <c r="F59" s="405">
        <v>1</v>
      </c>
      <c r="G59" s="661"/>
      <c r="H59" s="402">
        <f t="shared" si="3"/>
        <v>0</v>
      </c>
      <c r="I59" s="666"/>
      <c r="J59" s="408"/>
    </row>
    <row r="60" spans="1:10" s="407" customFormat="1">
      <c r="A60" s="404">
        <f t="shared" si="2"/>
        <v>24</v>
      </c>
      <c r="B60" s="377" t="s">
        <v>1174</v>
      </c>
      <c r="C60" s="406" t="s">
        <v>1171</v>
      </c>
      <c r="D60" s="406" t="s">
        <v>1167</v>
      </c>
      <c r="E60" s="406" t="s">
        <v>1173</v>
      </c>
      <c r="F60" s="405">
        <v>1</v>
      </c>
      <c r="G60" s="661"/>
      <c r="H60" s="402">
        <f t="shared" si="3"/>
        <v>0</v>
      </c>
      <c r="I60" s="666"/>
      <c r="J60" s="408"/>
    </row>
    <row r="61" spans="1:10" s="407" customFormat="1" ht="25.5">
      <c r="A61" s="404">
        <f t="shared" si="2"/>
        <v>25</v>
      </c>
      <c r="B61" s="377" t="s">
        <v>1172</v>
      </c>
      <c r="C61" s="406" t="s">
        <v>1171</v>
      </c>
      <c r="D61" s="406" t="s">
        <v>1167</v>
      </c>
      <c r="E61" s="406" t="s">
        <v>1170</v>
      </c>
      <c r="F61" s="405">
        <v>1</v>
      </c>
      <c r="G61" s="661"/>
      <c r="H61" s="402">
        <f t="shared" si="3"/>
        <v>0</v>
      </c>
      <c r="I61" s="666"/>
      <c r="J61" s="408"/>
    </row>
    <row r="62" spans="1:10">
      <c r="A62" s="404">
        <f t="shared" si="2"/>
        <v>26</v>
      </c>
      <c r="B62" s="377" t="s">
        <v>1169</v>
      </c>
      <c r="C62" s="406" t="s">
        <v>1168</v>
      </c>
      <c r="D62" s="406" t="s">
        <v>1167</v>
      </c>
      <c r="E62" s="406" t="s">
        <v>1166</v>
      </c>
      <c r="F62" s="405">
        <v>1</v>
      </c>
      <c r="G62" s="661"/>
      <c r="H62" s="402">
        <f t="shared" si="3"/>
        <v>0</v>
      </c>
      <c r="I62" s="667"/>
    </row>
    <row r="63" spans="1:10">
      <c r="A63" s="404">
        <f t="shared" si="2"/>
        <v>27</v>
      </c>
      <c r="B63" s="401" t="s">
        <v>1165</v>
      </c>
      <c r="C63" s="401"/>
      <c r="D63" s="401"/>
      <c r="E63" s="401"/>
      <c r="F63" s="403">
        <v>0.15</v>
      </c>
      <c r="G63" s="402">
        <f>SUM(H37:H62)</f>
        <v>0</v>
      </c>
      <c r="H63" s="402">
        <f t="shared" si="3"/>
        <v>0</v>
      </c>
      <c r="I63" s="401"/>
    </row>
    <row r="64" spans="1:10">
      <c r="G64" s="400" t="s">
        <v>967</v>
      </c>
      <c r="H64" s="399">
        <f>SUM(H37:H63)</f>
        <v>0</v>
      </c>
    </row>
  </sheetData>
  <sheetProtection algorithmName="SHA-512" hashValue="/GcRLXVSd0BPBAl/wCecXE5fIYGWSh4EJixolUHvWC912be3/OvDxzhNXn5j05MO9A10RKLSiIYlFLFx2P6YZQ==" saltValue="dwM6ZMeV1O/v+VWUQ56Wjg==" spinCount="100000" sheet="1" objects="1" scenarios="1"/>
  <mergeCells count="2">
    <mergeCell ref="B2:I2"/>
    <mergeCell ref="B35:I3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K33"/>
  <sheetViews>
    <sheetView topLeftCell="A13" zoomScale="115" zoomScaleNormal="115" workbookViewId="0">
      <selection activeCell="G26" sqref="G26"/>
    </sheetView>
  </sheetViews>
  <sheetFormatPr defaultRowHeight="12.75"/>
  <cols>
    <col min="1" max="1" width="9" style="367" bestFit="1" customWidth="1"/>
    <col min="2" max="2" width="43.33203125" style="364" customWidth="1"/>
    <col min="3" max="3" width="28.33203125" style="364" customWidth="1"/>
    <col min="4" max="4" width="17.6640625" style="364" bestFit="1" customWidth="1"/>
    <col min="5" max="5" width="14" style="364" customWidth="1"/>
    <col min="6" max="6" width="14.5" style="366" customWidth="1"/>
    <col min="7" max="8" width="14.5" style="365" customWidth="1"/>
    <col min="9" max="9" width="26.5" style="364" customWidth="1"/>
    <col min="10" max="10" width="5.83203125" style="364" customWidth="1"/>
    <col min="11" max="11" width="14.83203125" style="364" bestFit="1" customWidth="1"/>
    <col min="12" max="12" width="9.33203125" style="364"/>
    <col min="13" max="14" width="10.6640625" style="364" customWidth="1"/>
    <col min="15" max="248" width="9.33203125" style="364"/>
    <col min="249" max="249" width="4.6640625" style="364" bestFit="1" customWidth="1"/>
    <col min="250" max="250" width="21.33203125" style="364" bestFit="1" customWidth="1"/>
    <col min="251" max="251" width="84.6640625" style="364" bestFit="1" customWidth="1"/>
    <col min="252" max="252" width="24.33203125" style="364" bestFit="1" customWidth="1"/>
    <col min="253" max="253" width="24.33203125" style="364" customWidth="1"/>
    <col min="254" max="254" width="34" style="364" bestFit="1" customWidth="1"/>
    <col min="255" max="255" width="54.5" style="364" bestFit="1" customWidth="1"/>
    <col min="256" max="504" width="9.33203125" style="364"/>
    <col min="505" max="505" width="4.6640625" style="364" bestFit="1" customWidth="1"/>
    <col min="506" max="506" width="21.33203125" style="364" bestFit="1" customWidth="1"/>
    <col min="507" max="507" width="84.6640625" style="364" bestFit="1" customWidth="1"/>
    <col min="508" max="508" width="24.33203125" style="364" bestFit="1" customWidth="1"/>
    <col min="509" max="509" width="24.33203125" style="364" customWidth="1"/>
    <col min="510" max="510" width="34" style="364" bestFit="1" customWidth="1"/>
    <col min="511" max="511" width="54.5" style="364" bestFit="1" customWidth="1"/>
    <col min="512" max="760" width="9.33203125" style="364"/>
    <col min="761" max="761" width="4.6640625" style="364" bestFit="1" customWidth="1"/>
    <col min="762" max="762" width="21.33203125" style="364" bestFit="1" customWidth="1"/>
    <col min="763" max="763" width="84.6640625" style="364" bestFit="1" customWidth="1"/>
    <col min="764" max="764" width="24.33203125" style="364" bestFit="1" customWidth="1"/>
    <col min="765" max="765" width="24.33203125" style="364" customWidth="1"/>
    <col min="766" max="766" width="34" style="364" bestFit="1" customWidth="1"/>
    <col min="767" max="767" width="54.5" style="364" bestFit="1" customWidth="1"/>
    <col min="768" max="1016" width="9.33203125" style="364"/>
    <col min="1017" max="1017" width="4.6640625" style="364" bestFit="1" customWidth="1"/>
    <col min="1018" max="1018" width="21.33203125" style="364" bestFit="1" customWidth="1"/>
    <col min="1019" max="1019" width="84.6640625" style="364" bestFit="1" customWidth="1"/>
    <col min="1020" max="1020" width="24.33203125" style="364" bestFit="1" customWidth="1"/>
    <col min="1021" max="1021" width="24.33203125" style="364" customWidth="1"/>
    <col min="1022" max="1022" width="34" style="364" bestFit="1" customWidth="1"/>
    <col min="1023" max="1023" width="54.5" style="364" bestFit="1" customWidth="1"/>
    <col min="1024" max="1272" width="9.33203125" style="364"/>
    <col min="1273" max="1273" width="4.6640625" style="364" bestFit="1" customWidth="1"/>
    <col min="1274" max="1274" width="21.33203125" style="364" bestFit="1" customWidth="1"/>
    <col min="1275" max="1275" width="84.6640625" style="364" bestFit="1" customWidth="1"/>
    <col min="1276" max="1276" width="24.33203125" style="364" bestFit="1" customWidth="1"/>
    <col min="1277" max="1277" width="24.33203125" style="364" customWidth="1"/>
    <col min="1278" max="1278" width="34" style="364" bestFit="1" customWidth="1"/>
    <col min="1279" max="1279" width="54.5" style="364" bestFit="1" customWidth="1"/>
    <col min="1280" max="1528" width="9.33203125" style="364"/>
    <col min="1529" max="1529" width="4.6640625" style="364" bestFit="1" customWidth="1"/>
    <col min="1530" max="1530" width="21.33203125" style="364" bestFit="1" customWidth="1"/>
    <col min="1531" max="1531" width="84.6640625" style="364" bestFit="1" customWidth="1"/>
    <col min="1532" max="1532" width="24.33203125" style="364" bestFit="1" customWidth="1"/>
    <col min="1533" max="1533" width="24.33203125" style="364" customWidth="1"/>
    <col min="1534" max="1534" width="34" style="364" bestFit="1" customWidth="1"/>
    <col min="1535" max="1535" width="54.5" style="364" bestFit="1" customWidth="1"/>
    <col min="1536" max="1784" width="9.33203125" style="364"/>
    <col min="1785" max="1785" width="4.6640625" style="364" bestFit="1" customWidth="1"/>
    <col min="1786" max="1786" width="21.33203125" style="364" bestFit="1" customWidth="1"/>
    <col min="1787" max="1787" width="84.6640625" style="364" bestFit="1" customWidth="1"/>
    <col min="1788" max="1788" width="24.33203125" style="364" bestFit="1" customWidth="1"/>
    <col min="1789" max="1789" width="24.33203125" style="364" customWidth="1"/>
    <col min="1790" max="1790" width="34" style="364" bestFit="1" customWidth="1"/>
    <col min="1791" max="1791" width="54.5" style="364" bestFit="1" customWidth="1"/>
    <col min="1792" max="2040" width="9.33203125" style="364"/>
    <col min="2041" max="2041" width="4.6640625" style="364" bestFit="1" customWidth="1"/>
    <col min="2042" max="2042" width="21.33203125" style="364" bestFit="1" customWidth="1"/>
    <col min="2043" max="2043" width="84.6640625" style="364" bestFit="1" customWidth="1"/>
    <col min="2044" max="2044" width="24.33203125" style="364" bestFit="1" customWidth="1"/>
    <col min="2045" max="2045" width="24.33203125" style="364" customWidth="1"/>
    <col min="2046" max="2046" width="34" style="364" bestFit="1" customWidth="1"/>
    <col min="2047" max="2047" width="54.5" style="364" bestFit="1" customWidth="1"/>
    <col min="2048" max="2296" width="9.33203125" style="364"/>
    <col min="2297" max="2297" width="4.6640625" style="364" bestFit="1" customWidth="1"/>
    <col min="2298" max="2298" width="21.33203125" style="364" bestFit="1" customWidth="1"/>
    <col min="2299" max="2299" width="84.6640625" style="364" bestFit="1" customWidth="1"/>
    <col min="2300" max="2300" width="24.33203125" style="364" bestFit="1" customWidth="1"/>
    <col min="2301" max="2301" width="24.33203125" style="364" customWidth="1"/>
    <col min="2302" max="2302" width="34" style="364" bestFit="1" customWidth="1"/>
    <col min="2303" max="2303" width="54.5" style="364" bestFit="1" customWidth="1"/>
    <col min="2304" max="2552" width="9.33203125" style="364"/>
    <col min="2553" max="2553" width="4.6640625" style="364" bestFit="1" customWidth="1"/>
    <col min="2554" max="2554" width="21.33203125" style="364" bestFit="1" customWidth="1"/>
    <col min="2555" max="2555" width="84.6640625" style="364" bestFit="1" customWidth="1"/>
    <col min="2556" max="2556" width="24.33203125" style="364" bestFit="1" customWidth="1"/>
    <col min="2557" max="2557" width="24.33203125" style="364" customWidth="1"/>
    <col min="2558" max="2558" width="34" style="364" bestFit="1" customWidth="1"/>
    <col min="2559" max="2559" width="54.5" style="364" bestFit="1" customWidth="1"/>
    <col min="2560" max="2808" width="9.33203125" style="364"/>
    <col min="2809" max="2809" width="4.6640625" style="364" bestFit="1" customWidth="1"/>
    <col min="2810" max="2810" width="21.33203125" style="364" bestFit="1" customWidth="1"/>
    <col min="2811" max="2811" width="84.6640625" style="364" bestFit="1" customWidth="1"/>
    <col min="2812" max="2812" width="24.33203125" style="364" bestFit="1" customWidth="1"/>
    <col min="2813" max="2813" width="24.33203125" style="364" customWidth="1"/>
    <col min="2814" max="2814" width="34" style="364" bestFit="1" customWidth="1"/>
    <col min="2815" max="2815" width="54.5" style="364" bestFit="1" customWidth="1"/>
    <col min="2816" max="3064" width="9.33203125" style="364"/>
    <col min="3065" max="3065" width="4.6640625" style="364" bestFit="1" customWidth="1"/>
    <col min="3066" max="3066" width="21.33203125" style="364" bestFit="1" customWidth="1"/>
    <col min="3067" max="3067" width="84.6640625" style="364" bestFit="1" customWidth="1"/>
    <col min="3068" max="3068" width="24.33203125" style="364" bestFit="1" customWidth="1"/>
    <col min="3069" max="3069" width="24.33203125" style="364" customWidth="1"/>
    <col min="3070" max="3070" width="34" style="364" bestFit="1" customWidth="1"/>
    <col min="3071" max="3071" width="54.5" style="364" bestFit="1" customWidth="1"/>
    <col min="3072" max="3320" width="9.33203125" style="364"/>
    <col min="3321" max="3321" width="4.6640625" style="364" bestFit="1" customWidth="1"/>
    <col min="3322" max="3322" width="21.33203125" style="364" bestFit="1" customWidth="1"/>
    <col min="3323" max="3323" width="84.6640625" style="364" bestFit="1" customWidth="1"/>
    <col min="3324" max="3324" width="24.33203125" style="364" bestFit="1" customWidth="1"/>
    <col min="3325" max="3325" width="24.33203125" style="364" customWidth="1"/>
    <col min="3326" max="3326" width="34" style="364" bestFit="1" customWidth="1"/>
    <col min="3327" max="3327" width="54.5" style="364" bestFit="1" customWidth="1"/>
    <col min="3328" max="3576" width="9.33203125" style="364"/>
    <col min="3577" max="3577" width="4.6640625" style="364" bestFit="1" customWidth="1"/>
    <col min="3578" max="3578" width="21.33203125" style="364" bestFit="1" customWidth="1"/>
    <col min="3579" max="3579" width="84.6640625" style="364" bestFit="1" customWidth="1"/>
    <col min="3580" max="3580" width="24.33203125" style="364" bestFit="1" customWidth="1"/>
    <col min="3581" max="3581" width="24.33203125" style="364" customWidth="1"/>
    <col min="3582" max="3582" width="34" style="364" bestFit="1" customWidth="1"/>
    <col min="3583" max="3583" width="54.5" style="364" bestFit="1" customWidth="1"/>
    <col min="3584" max="3832" width="9.33203125" style="364"/>
    <col min="3833" max="3833" width="4.6640625" style="364" bestFit="1" customWidth="1"/>
    <col min="3834" max="3834" width="21.33203125" style="364" bestFit="1" customWidth="1"/>
    <col min="3835" max="3835" width="84.6640625" style="364" bestFit="1" customWidth="1"/>
    <col min="3836" max="3836" width="24.33203125" style="364" bestFit="1" customWidth="1"/>
    <col min="3837" max="3837" width="24.33203125" style="364" customWidth="1"/>
    <col min="3838" max="3838" width="34" style="364" bestFit="1" customWidth="1"/>
    <col min="3839" max="3839" width="54.5" style="364" bestFit="1" customWidth="1"/>
    <col min="3840" max="4088" width="9.33203125" style="364"/>
    <col min="4089" max="4089" width="4.6640625" style="364" bestFit="1" customWidth="1"/>
    <col min="4090" max="4090" width="21.33203125" style="364" bestFit="1" customWidth="1"/>
    <col min="4091" max="4091" width="84.6640625" style="364" bestFit="1" customWidth="1"/>
    <col min="4092" max="4092" width="24.33203125" style="364" bestFit="1" customWidth="1"/>
    <col min="4093" max="4093" width="24.33203125" style="364" customWidth="1"/>
    <col min="4094" max="4094" width="34" style="364" bestFit="1" customWidth="1"/>
    <col min="4095" max="4095" width="54.5" style="364" bestFit="1" customWidth="1"/>
    <col min="4096" max="4344" width="9.33203125" style="364"/>
    <col min="4345" max="4345" width="4.6640625" style="364" bestFit="1" customWidth="1"/>
    <col min="4346" max="4346" width="21.33203125" style="364" bestFit="1" customWidth="1"/>
    <col min="4347" max="4347" width="84.6640625" style="364" bestFit="1" customWidth="1"/>
    <col min="4348" max="4348" width="24.33203125" style="364" bestFit="1" customWidth="1"/>
    <col min="4349" max="4349" width="24.33203125" style="364" customWidth="1"/>
    <col min="4350" max="4350" width="34" style="364" bestFit="1" customWidth="1"/>
    <col min="4351" max="4351" width="54.5" style="364" bestFit="1" customWidth="1"/>
    <col min="4352" max="4600" width="9.33203125" style="364"/>
    <col min="4601" max="4601" width="4.6640625" style="364" bestFit="1" customWidth="1"/>
    <col min="4602" max="4602" width="21.33203125" style="364" bestFit="1" customWidth="1"/>
    <col min="4603" max="4603" width="84.6640625" style="364" bestFit="1" customWidth="1"/>
    <col min="4604" max="4604" width="24.33203125" style="364" bestFit="1" customWidth="1"/>
    <col min="4605" max="4605" width="24.33203125" style="364" customWidth="1"/>
    <col min="4606" max="4606" width="34" style="364" bestFit="1" customWidth="1"/>
    <col min="4607" max="4607" width="54.5" style="364" bestFit="1" customWidth="1"/>
    <col min="4608" max="4856" width="9.33203125" style="364"/>
    <col min="4857" max="4857" width="4.6640625" style="364" bestFit="1" customWidth="1"/>
    <col min="4858" max="4858" width="21.33203125" style="364" bestFit="1" customWidth="1"/>
    <col min="4859" max="4859" width="84.6640625" style="364" bestFit="1" customWidth="1"/>
    <col min="4860" max="4860" width="24.33203125" style="364" bestFit="1" customWidth="1"/>
    <col min="4861" max="4861" width="24.33203125" style="364" customWidth="1"/>
    <col min="4862" max="4862" width="34" style="364" bestFit="1" customWidth="1"/>
    <col min="4863" max="4863" width="54.5" style="364" bestFit="1" customWidth="1"/>
    <col min="4864" max="5112" width="9.33203125" style="364"/>
    <col min="5113" max="5113" width="4.6640625" style="364" bestFit="1" customWidth="1"/>
    <col min="5114" max="5114" width="21.33203125" style="364" bestFit="1" customWidth="1"/>
    <col min="5115" max="5115" width="84.6640625" style="364" bestFit="1" customWidth="1"/>
    <col min="5116" max="5116" width="24.33203125" style="364" bestFit="1" customWidth="1"/>
    <col min="5117" max="5117" width="24.33203125" style="364" customWidth="1"/>
    <col min="5118" max="5118" width="34" style="364" bestFit="1" customWidth="1"/>
    <col min="5119" max="5119" width="54.5" style="364" bestFit="1" customWidth="1"/>
    <col min="5120" max="5368" width="9.33203125" style="364"/>
    <col min="5369" max="5369" width="4.6640625" style="364" bestFit="1" customWidth="1"/>
    <col min="5370" max="5370" width="21.33203125" style="364" bestFit="1" customWidth="1"/>
    <col min="5371" max="5371" width="84.6640625" style="364" bestFit="1" customWidth="1"/>
    <col min="5372" max="5372" width="24.33203125" style="364" bestFit="1" customWidth="1"/>
    <col min="5373" max="5373" width="24.33203125" style="364" customWidth="1"/>
    <col min="5374" max="5374" width="34" style="364" bestFit="1" customWidth="1"/>
    <col min="5375" max="5375" width="54.5" style="364" bestFit="1" customWidth="1"/>
    <col min="5376" max="5624" width="9.33203125" style="364"/>
    <col min="5625" max="5625" width="4.6640625" style="364" bestFit="1" customWidth="1"/>
    <col min="5626" max="5626" width="21.33203125" style="364" bestFit="1" customWidth="1"/>
    <col min="5627" max="5627" width="84.6640625" style="364" bestFit="1" customWidth="1"/>
    <col min="5628" max="5628" width="24.33203125" style="364" bestFit="1" customWidth="1"/>
    <col min="5629" max="5629" width="24.33203125" style="364" customWidth="1"/>
    <col min="5630" max="5630" width="34" style="364" bestFit="1" customWidth="1"/>
    <col min="5631" max="5631" width="54.5" style="364" bestFit="1" customWidth="1"/>
    <col min="5632" max="5880" width="9.33203125" style="364"/>
    <col min="5881" max="5881" width="4.6640625" style="364" bestFit="1" customWidth="1"/>
    <col min="5882" max="5882" width="21.33203125" style="364" bestFit="1" customWidth="1"/>
    <col min="5883" max="5883" width="84.6640625" style="364" bestFit="1" customWidth="1"/>
    <col min="5884" max="5884" width="24.33203125" style="364" bestFit="1" customWidth="1"/>
    <col min="5885" max="5885" width="24.33203125" style="364" customWidth="1"/>
    <col min="5886" max="5886" width="34" style="364" bestFit="1" customWidth="1"/>
    <col min="5887" max="5887" width="54.5" style="364" bestFit="1" customWidth="1"/>
    <col min="5888" max="6136" width="9.33203125" style="364"/>
    <col min="6137" max="6137" width="4.6640625" style="364" bestFit="1" customWidth="1"/>
    <col min="6138" max="6138" width="21.33203125" style="364" bestFit="1" customWidth="1"/>
    <col min="6139" max="6139" width="84.6640625" style="364" bestFit="1" customWidth="1"/>
    <col min="6140" max="6140" width="24.33203125" style="364" bestFit="1" customWidth="1"/>
    <col min="6141" max="6141" width="24.33203125" style="364" customWidth="1"/>
    <col min="6142" max="6142" width="34" style="364" bestFit="1" customWidth="1"/>
    <col min="6143" max="6143" width="54.5" style="364" bestFit="1" customWidth="1"/>
    <col min="6144" max="6392" width="9.33203125" style="364"/>
    <col min="6393" max="6393" width="4.6640625" style="364" bestFit="1" customWidth="1"/>
    <col min="6394" max="6394" width="21.33203125" style="364" bestFit="1" customWidth="1"/>
    <col min="6395" max="6395" width="84.6640625" style="364" bestFit="1" customWidth="1"/>
    <col min="6396" max="6396" width="24.33203125" style="364" bestFit="1" customWidth="1"/>
    <col min="6397" max="6397" width="24.33203125" style="364" customWidth="1"/>
    <col min="6398" max="6398" width="34" style="364" bestFit="1" customWidth="1"/>
    <col min="6399" max="6399" width="54.5" style="364" bestFit="1" customWidth="1"/>
    <col min="6400" max="6648" width="9.33203125" style="364"/>
    <col min="6649" max="6649" width="4.6640625" style="364" bestFit="1" customWidth="1"/>
    <col min="6650" max="6650" width="21.33203125" style="364" bestFit="1" customWidth="1"/>
    <col min="6651" max="6651" width="84.6640625" style="364" bestFit="1" customWidth="1"/>
    <col min="6652" max="6652" width="24.33203125" style="364" bestFit="1" customWidth="1"/>
    <col min="6653" max="6653" width="24.33203125" style="364" customWidth="1"/>
    <col min="6654" max="6654" width="34" style="364" bestFit="1" customWidth="1"/>
    <col min="6655" max="6655" width="54.5" style="364" bestFit="1" customWidth="1"/>
    <col min="6656" max="6904" width="9.33203125" style="364"/>
    <col min="6905" max="6905" width="4.6640625" style="364" bestFit="1" customWidth="1"/>
    <col min="6906" max="6906" width="21.33203125" style="364" bestFit="1" customWidth="1"/>
    <col min="6907" max="6907" width="84.6640625" style="364" bestFit="1" customWidth="1"/>
    <col min="6908" max="6908" width="24.33203125" style="364" bestFit="1" customWidth="1"/>
    <col min="6909" max="6909" width="24.33203125" style="364" customWidth="1"/>
    <col min="6910" max="6910" width="34" style="364" bestFit="1" customWidth="1"/>
    <col min="6911" max="6911" width="54.5" style="364" bestFit="1" customWidth="1"/>
    <col min="6912" max="7160" width="9.33203125" style="364"/>
    <col min="7161" max="7161" width="4.6640625" style="364" bestFit="1" customWidth="1"/>
    <col min="7162" max="7162" width="21.33203125" style="364" bestFit="1" customWidth="1"/>
    <col min="7163" max="7163" width="84.6640625" style="364" bestFit="1" customWidth="1"/>
    <col min="7164" max="7164" width="24.33203125" style="364" bestFit="1" customWidth="1"/>
    <col min="7165" max="7165" width="24.33203125" style="364" customWidth="1"/>
    <col min="7166" max="7166" width="34" style="364" bestFit="1" customWidth="1"/>
    <col min="7167" max="7167" width="54.5" style="364" bestFit="1" customWidth="1"/>
    <col min="7168" max="7416" width="9.33203125" style="364"/>
    <col min="7417" max="7417" width="4.6640625" style="364" bestFit="1" customWidth="1"/>
    <col min="7418" max="7418" width="21.33203125" style="364" bestFit="1" customWidth="1"/>
    <col min="7419" max="7419" width="84.6640625" style="364" bestFit="1" customWidth="1"/>
    <col min="7420" max="7420" width="24.33203125" style="364" bestFit="1" customWidth="1"/>
    <col min="7421" max="7421" width="24.33203125" style="364" customWidth="1"/>
    <col min="7422" max="7422" width="34" style="364" bestFit="1" customWidth="1"/>
    <col min="7423" max="7423" width="54.5" style="364" bestFit="1" customWidth="1"/>
    <col min="7424" max="7672" width="9.33203125" style="364"/>
    <col min="7673" max="7673" width="4.6640625" style="364" bestFit="1" customWidth="1"/>
    <col min="7674" max="7674" width="21.33203125" style="364" bestFit="1" customWidth="1"/>
    <col min="7675" max="7675" width="84.6640625" style="364" bestFit="1" customWidth="1"/>
    <col min="7676" max="7676" width="24.33203125" style="364" bestFit="1" customWidth="1"/>
    <col min="7677" max="7677" width="24.33203125" style="364" customWidth="1"/>
    <col min="7678" max="7678" width="34" style="364" bestFit="1" customWidth="1"/>
    <col min="7679" max="7679" width="54.5" style="364" bestFit="1" customWidth="1"/>
    <col min="7680" max="7928" width="9.33203125" style="364"/>
    <col min="7929" max="7929" width="4.6640625" style="364" bestFit="1" customWidth="1"/>
    <col min="7930" max="7930" width="21.33203125" style="364" bestFit="1" customWidth="1"/>
    <col min="7931" max="7931" width="84.6640625" style="364" bestFit="1" customWidth="1"/>
    <col min="7932" max="7932" width="24.33203125" style="364" bestFit="1" customWidth="1"/>
    <col min="7933" max="7933" width="24.33203125" style="364" customWidth="1"/>
    <col min="7934" max="7934" width="34" style="364" bestFit="1" customWidth="1"/>
    <col min="7935" max="7935" width="54.5" style="364" bestFit="1" customWidth="1"/>
    <col min="7936" max="8184" width="9.33203125" style="364"/>
    <col min="8185" max="8185" width="4.6640625" style="364" bestFit="1" customWidth="1"/>
    <col min="8186" max="8186" width="21.33203125" style="364" bestFit="1" customWidth="1"/>
    <col min="8187" max="8187" width="84.6640625" style="364" bestFit="1" customWidth="1"/>
    <col min="8188" max="8188" width="24.33203125" style="364" bestFit="1" customWidth="1"/>
    <col min="8189" max="8189" width="24.33203125" style="364" customWidth="1"/>
    <col min="8190" max="8190" width="34" style="364" bestFit="1" customWidth="1"/>
    <col min="8191" max="8191" width="54.5" style="364" bestFit="1" customWidth="1"/>
    <col min="8192" max="8440" width="9.33203125" style="364"/>
    <col min="8441" max="8441" width="4.6640625" style="364" bestFit="1" customWidth="1"/>
    <col min="8442" max="8442" width="21.33203125" style="364" bestFit="1" customWidth="1"/>
    <col min="8443" max="8443" width="84.6640625" style="364" bestFit="1" customWidth="1"/>
    <col min="8444" max="8444" width="24.33203125" style="364" bestFit="1" customWidth="1"/>
    <col min="8445" max="8445" width="24.33203125" style="364" customWidth="1"/>
    <col min="8446" max="8446" width="34" style="364" bestFit="1" customWidth="1"/>
    <col min="8447" max="8447" width="54.5" style="364" bestFit="1" customWidth="1"/>
    <col min="8448" max="8696" width="9.33203125" style="364"/>
    <col min="8697" max="8697" width="4.6640625" style="364" bestFit="1" customWidth="1"/>
    <col min="8698" max="8698" width="21.33203125" style="364" bestFit="1" customWidth="1"/>
    <col min="8699" max="8699" width="84.6640625" style="364" bestFit="1" customWidth="1"/>
    <col min="8700" max="8700" width="24.33203125" style="364" bestFit="1" customWidth="1"/>
    <col min="8701" max="8701" width="24.33203125" style="364" customWidth="1"/>
    <col min="8702" max="8702" width="34" style="364" bestFit="1" customWidth="1"/>
    <col min="8703" max="8703" width="54.5" style="364" bestFit="1" customWidth="1"/>
    <col min="8704" max="8952" width="9.33203125" style="364"/>
    <col min="8953" max="8953" width="4.6640625" style="364" bestFit="1" customWidth="1"/>
    <col min="8954" max="8954" width="21.33203125" style="364" bestFit="1" customWidth="1"/>
    <col min="8955" max="8955" width="84.6640625" style="364" bestFit="1" customWidth="1"/>
    <col min="8956" max="8956" width="24.33203125" style="364" bestFit="1" customWidth="1"/>
    <col min="8957" max="8957" width="24.33203125" style="364" customWidth="1"/>
    <col min="8958" max="8958" width="34" style="364" bestFit="1" customWidth="1"/>
    <col min="8959" max="8959" width="54.5" style="364" bestFit="1" customWidth="1"/>
    <col min="8960" max="9208" width="9.33203125" style="364"/>
    <col min="9209" max="9209" width="4.6640625" style="364" bestFit="1" customWidth="1"/>
    <col min="9210" max="9210" width="21.33203125" style="364" bestFit="1" customWidth="1"/>
    <col min="9211" max="9211" width="84.6640625" style="364" bestFit="1" customWidth="1"/>
    <col min="9212" max="9212" width="24.33203125" style="364" bestFit="1" customWidth="1"/>
    <col min="9213" max="9213" width="24.33203125" style="364" customWidth="1"/>
    <col min="9214" max="9214" width="34" style="364" bestFit="1" customWidth="1"/>
    <col min="9215" max="9215" width="54.5" style="364" bestFit="1" customWidth="1"/>
    <col min="9216" max="9464" width="9.33203125" style="364"/>
    <col min="9465" max="9465" width="4.6640625" style="364" bestFit="1" customWidth="1"/>
    <col min="9466" max="9466" width="21.33203125" style="364" bestFit="1" customWidth="1"/>
    <col min="9467" max="9467" width="84.6640625" style="364" bestFit="1" customWidth="1"/>
    <col min="9468" max="9468" width="24.33203125" style="364" bestFit="1" customWidth="1"/>
    <col min="9469" max="9469" width="24.33203125" style="364" customWidth="1"/>
    <col min="9470" max="9470" width="34" style="364" bestFit="1" customWidth="1"/>
    <col min="9471" max="9471" width="54.5" style="364" bestFit="1" customWidth="1"/>
    <col min="9472" max="9720" width="9.33203125" style="364"/>
    <col min="9721" max="9721" width="4.6640625" style="364" bestFit="1" customWidth="1"/>
    <col min="9722" max="9722" width="21.33203125" style="364" bestFit="1" customWidth="1"/>
    <col min="9723" max="9723" width="84.6640625" style="364" bestFit="1" customWidth="1"/>
    <col min="9724" max="9724" width="24.33203125" style="364" bestFit="1" customWidth="1"/>
    <col min="9725" max="9725" width="24.33203125" style="364" customWidth="1"/>
    <col min="9726" max="9726" width="34" style="364" bestFit="1" customWidth="1"/>
    <col min="9727" max="9727" width="54.5" style="364" bestFit="1" customWidth="1"/>
    <col min="9728" max="9976" width="9.33203125" style="364"/>
    <col min="9977" max="9977" width="4.6640625" style="364" bestFit="1" customWidth="1"/>
    <col min="9978" max="9978" width="21.33203125" style="364" bestFit="1" customWidth="1"/>
    <col min="9979" max="9979" width="84.6640625" style="364" bestFit="1" customWidth="1"/>
    <col min="9980" max="9980" width="24.33203125" style="364" bestFit="1" customWidth="1"/>
    <col min="9981" max="9981" width="24.33203125" style="364" customWidth="1"/>
    <col min="9982" max="9982" width="34" style="364" bestFit="1" customWidth="1"/>
    <col min="9983" max="9983" width="54.5" style="364" bestFit="1" customWidth="1"/>
    <col min="9984" max="10232" width="9.33203125" style="364"/>
    <col min="10233" max="10233" width="4.6640625" style="364" bestFit="1" customWidth="1"/>
    <col min="10234" max="10234" width="21.33203125" style="364" bestFit="1" customWidth="1"/>
    <col min="10235" max="10235" width="84.6640625" style="364" bestFit="1" customWidth="1"/>
    <col min="10236" max="10236" width="24.33203125" style="364" bestFit="1" customWidth="1"/>
    <col min="10237" max="10237" width="24.33203125" style="364" customWidth="1"/>
    <col min="10238" max="10238" width="34" style="364" bestFit="1" customWidth="1"/>
    <col min="10239" max="10239" width="54.5" style="364" bestFit="1" customWidth="1"/>
    <col min="10240" max="10488" width="9.33203125" style="364"/>
    <col min="10489" max="10489" width="4.6640625" style="364" bestFit="1" customWidth="1"/>
    <col min="10490" max="10490" width="21.33203125" style="364" bestFit="1" customWidth="1"/>
    <col min="10491" max="10491" width="84.6640625" style="364" bestFit="1" customWidth="1"/>
    <col min="10492" max="10492" width="24.33203125" style="364" bestFit="1" customWidth="1"/>
    <col min="10493" max="10493" width="24.33203125" style="364" customWidth="1"/>
    <col min="10494" max="10494" width="34" style="364" bestFit="1" customWidth="1"/>
    <col min="10495" max="10495" width="54.5" style="364" bestFit="1" customWidth="1"/>
    <col min="10496" max="10744" width="9.33203125" style="364"/>
    <col min="10745" max="10745" width="4.6640625" style="364" bestFit="1" customWidth="1"/>
    <col min="10746" max="10746" width="21.33203125" style="364" bestFit="1" customWidth="1"/>
    <col min="10747" max="10747" width="84.6640625" style="364" bestFit="1" customWidth="1"/>
    <col min="10748" max="10748" width="24.33203125" style="364" bestFit="1" customWidth="1"/>
    <col min="10749" max="10749" width="24.33203125" style="364" customWidth="1"/>
    <col min="10750" max="10750" width="34" style="364" bestFit="1" customWidth="1"/>
    <col min="10751" max="10751" width="54.5" style="364" bestFit="1" customWidth="1"/>
    <col min="10752" max="11000" width="9.33203125" style="364"/>
    <col min="11001" max="11001" width="4.6640625" style="364" bestFit="1" customWidth="1"/>
    <col min="11002" max="11002" width="21.33203125" style="364" bestFit="1" customWidth="1"/>
    <col min="11003" max="11003" width="84.6640625" style="364" bestFit="1" customWidth="1"/>
    <col min="11004" max="11004" width="24.33203125" style="364" bestFit="1" customWidth="1"/>
    <col min="11005" max="11005" width="24.33203125" style="364" customWidth="1"/>
    <col min="11006" max="11006" width="34" style="364" bestFit="1" customWidth="1"/>
    <col min="11007" max="11007" width="54.5" style="364" bestFit="1" customWidth="1"/>
    <col min="11008" max="11256" width="9.33203125" style="364"/>
    <col min="11257" max="11257" width="4.6640625" style="364" bestFit="1" customWidth="1"/>
    <col min="11258" max="11258" width="21.33203125" style="364" bestFit="1" customWidth="1"/>
    <col min="11259" max="11259" width="84.6640625" style="364" bestFit="1" customWidth="1"/>
    <col min="11260" max="11260" width="24.33203125" style="364" bestFit="1" customWidth="1"/>
    <col min="11261" max="11261" width="24.33203125" style="364" customWidth="1"/>
    <col min="11262" max="11262" width="34" style="364" bestFit="1" customWidth="1"/>
    <col min="11263" max="11263" width="54.5" style="364" bestFit="1" customWidth="1"/>
    <col min="11264" max="11512" width="9.33203125" style="364"/>
    <col min="11513" max="11513" width="4.6640625" style="364" bestFit="1" customWidth="1"/>
    <col min="11514" max="11514" width="21.33203125" style="364" bestFit="1" customWidth="1"/>
    <col min="11515" max="11515" width="84.6640625" style="364" bestFit="1" customWidth="1"/>
    <col min="11516" max="11516" width="24.33203125" style="364" bestFit="1" customWidth="1"/>
    <col min="11517" max="11517" width="24.33203125" style="364" customWidth="1"/>
    <col min="11518" max="11518" width="34" style="364" bestFit="1" customWidth="1"/>
    <col min="11519" max="11519" width="54.5" style="364" bestFit="1" customWidth="1"/>
    <col min="11520" max="11768" width="9.33203125" style="364"/>
    <col min="11769" max="11769" width="4.6640625" style="364" bestFit="1" customWidth="1"/>
    <col min="11770" max="11770" width="21.33203125" style="364" bestFit="1" customWidth="1"/>
    <col min="11771" max="11771" width="84.6640625" style="364" bestFit="1" customWidth="1"/>
    <col min="11772" max="11772" width="24.33203125" style="364" bestFit="1" customWidth="1"/>
    <col min="11773" max="11773" width="24.33203125" style="364" customWidth="1"/>
    <col min="11774" max="11774" width="34" style="364" bestFit="1" customWidth="1"/>
    <col min="11775" max="11775" width="54.5" style="364" bestFit="1" customWidth="1"/>
    <col min="11776" max="12024" width="9.33203125" style="364"/>
    <col min="12025" max="12025" width="4.6640625" style="364" bestFit="1" customWidth="1"/>
    <col min="12026" max="12026" width="21.33203125" style="364" bestFit="1" customWidth="1"/>
    <col min="12027" max="12027" width="84.6640625" style="364" bestFit="1" customWidth="1"/>
    <col min="12028" max="12028" width="24.33203125" style="364" bestFit="1" customWidth="1"/>
    <col min="12029" max="12029" width="24.33203125" style="364" customWidth="1"/>
    <col min="12030" max="12030" width="34" style="364" bestFit="1" customWidth="1"/>
    <col min="12031" max="12031" width="54.5" style="364" bestFit="1" customWidth="1"/>
    <col min="12032" max="12280" width="9.33203125" style="364"/>
    <col min="12281" max="12281" width="4.6640625" style="364" bestFit="1" customWidth="1"/>
    <col min="12282" max="12282" width="21.33203125" style="364" bestFit="1" customWidth="1"/>
    <col min="12283" max="12283" width="84.6640625" style="364" bestFit="1" customWidth="1"/>
    <col min="12284" max="12284" width="24.33203125" style="364" bestFit="1" customWidth="1"/>
    <col min="12285" max="12285" width="24.33203125" style="364" customWidth="1"/>
    <col min="12286" max="12286" width="34" style="364" bestFit="1" customWidth="1"/>
    <col min="12287" max="12287" width="54.5" style="364" bestFit="1" customWidth="1"/>
    <col min="12288" max="12536" width="9.33203125" style="364"/>
    <col min="12537" max="12537" width="4.6640625" style="364" bestFit="1" customWidth="1"/>
    <col min="12538" max="12538" width="21.33203125" style="364" bestFit="1" customWidth="1"/>
    <col min="12539" max="12539" width="84.6640625" style="364" bestFit="1" customWidth="1"/>
    <col min="12540" max="12540" width="24.33203125" style="364" bestFit="1" customWidth="1"/>
    <col min="12541" max="12541" width="24.33203125" style="364" customWidth="1"/>
    <col min="12542" max="12542" width="34" style="364" bestFit="1" customWidth="1"/>
    <col min="12543" max="12543" width="54.5" style="364" bestFit="1" customWidth="1"/>
    <col min="12544" max="12792" width="9.33203125" style="364"/>
    <col min="12793" max="12793" width="4.6640625" style="364" bestFit="1" customWidth="1"/>
    <col min="12794" max="12794" width="21.33203125" style="364" bestFit="1" customWidth="1"/>
    <col min="12795" max="12795" width="84.6640625" style="364" bestFit="1" customWidth="1"/>
    <col min="12796" max="12796" width="24.33203125" style="364" bestFit="1" customWidth="1"/>
    <col min="12797" max="12797" width="24.33203125" style="364" customWidth="1"/>
    <col min="12798" max="12798" width="34" style="364" bestFit="1" customWidth="1"/>
    <col min="12799" max="12799" width="54.5" style="364" bestFit="1" customWidth="1"/>
    <col min="12800" max="13048" width="9.33203125" style="364"/>
    <col min="13049" max="13049" width="4.6640625" style="364" bestFit="1" customWidth="1"/>
    <col min="13050" max="13050" width="21.33203125" style="364" bestFit="1" customWidth="1"/>
    <col min="13051" max="13051" width="84.6640625" style="364" bestFit="1" customWidth="1"/>
    <col min="13052" max="13052" width="24.33203125" style="364" bestFit="1" customWidth="1"/>
    <col min="13053" max="13053" width="24.33203125" style="364" customWidth="1"/>
    <col min="13054" max="13054" width="34" style="364" bestFit="1" customWidth="1"/>
    <col min="13055" max="13055" width="54.5" style="364" bestFit="1" customWidth="1"/>
    <col min="13056" max="13304" width="9.33203125" style="364"/>
    <col min="13305" max="13305" width="4.6640625" style="364" bestFit="1" customWidth="1"/>
    <col min="13306" max="13306" width="21.33203125" style="364" bestFit="1" customWidth="1"/>
    <col min="13307" max="13307" width="84.6640625" style="364" bestFit="1" customWidth="1"/>
    <col min="13308" max="13308" width="24.33203125" style="364" bestFit="1" customWidth="1"/>
    <col min="13309" max="13309" width="24.33203125" style="364" customWidth="1"/>
    <col min="13310" max="13310" width="34" style="364" bestFit="1" customWidth="1"/>
    <col min="13311" max="13311" width="54.5" style="364" bestFit="1" customWidth="1"/>
    <col min="13312" max="13560" width="9.33203125" style="364"/>
    <col min="13561" max="13561" width="4.6640625" style="364" bestFit="1" customWidth="1"/>
    <col min="13562" max="13562" width="21.33203125" style="364" bestFit="1" customWidth="1"/>
    <col min="13563" max="13563" width="84.6640625" style="364" bestFit="1" customWidth="1"/>
    <col min="13564" max="13564" width="24.33203125" style="364" bestFit="1" customWidth="1"/>
    <col min="13565" max="13565" width="24.33203125" style="364" customWidth="1"/>
    <col min="13566" max="13566" width="34" style="364" bestFit="1" customWidth="1"/>
    <col min="13567" max="13567" width="54.5" style="364" bestFit="1" customWidth="1"/>
    <col min="13568" max="13816" width="9.33203125" style="364"/>
    <col min="13817" max="13817" width="4.6640625" style="364" bestFit="1" customWidth="1"/>
    <col min="13818" max="13818" width="21.33203125" style="364" bestFit="1" customWidth="1"/>
    <col min="13819" max="13819" width="84.6640625" style="364" bestFit="1" customWidth="1"/>
    <col min="13820" max="13820" width="24.33203125" style="364" bestFit="1" customWidth="1"/>
    <col min="13821" max="13821" width="24.33203125" style="364" customWidth="1"/>
    <col min="13822" max="13822" width="34" style="364" bestFit="1" customWidth="1"/>
    <col min="13823" max="13823" width="54.5" style="364" bestFit="1" customWidth="1"/>
    <col min="13824" max="14072" width="9.33203125" style="364"/>
    <col min="14073" max="14073" width="4.6640625" style="364" bestFit="1" customWidth="1"/>
    <col min="14074" max="14074" width="21.33203125" style="364" bestFit="1" customWidth="1"/>
    <col min="14075" max="14075" width="84.6640625" style="364" bestFit="1" customWidth="1"/>
    <col min="14076" max="14076" width="24.33203125" style="364" bestFit="1" customWidth="1"/>
    <col min="14077" max="14077" width="24.33203125" style="364" customWidth="1"/>
    <col min="14078" max="14078" width="34" style="364" bestFit="1" customWidth="1"/>
    <col min="14079" max="14079" width="54.5" style="364" bestFit="1" customWidth="1"/>
    <col min="14080" max="14328" width="9.33203125" style="364"/>
    <col min="14329" max="14329" width="4.6640625" style="364" bestFit="1" customWidth="1"/>
    <col min="14330" max="14330" width="21.33203125" style="364" bestFit="1" customWidth="1"/>
    <col min="14331" max="14331" width="84.6640625" style="364" bestFit="1" customWidth="1"/>
    <col min="14332" max="14332" width="24.33203125" style="364" bestFit="1" customWidth="1"/>
    <col min="14333" max="14333" width="24.33203125" style="364" customWidth="1"/>
    <col min="14334" max="14334" width="34" style="364" bestFit="1" customWidth="1"/>
    <col min="14335" max="14335" width="54.5" style="364" bestFit="1" customWidth="1"/>
    <col min="14336" max="14584" width="9.33203125" style="364"/>
    <col min="14585" max="14585" width="4.6640625" style="364" bestFit="1" customWidth="1"/>
    <col min="14586" max="14586" width="21.33203125" style="364" bestFit="1" customWidth="1"/>
    <col min="14587" max="14587" width="84.6640625" style="364" bestFit="1" customWidth="1"/>
    <col min="14588" max="14588" width="24.33203125" style="364" bestFit="1" customWidth="1"/>
    <col min="14589" max="14589" width="24.33203125" style="364" customWidth="1"/>
    <col min="14590" max="14590" width="34" style="364" bestFit="1" customWidth="1"/>
    <col min="14591" max="14591" width="54.5" style="364" bestFit="1" customWidth="1"/>
    <col min="14592" max="14840" width="9.33203125" style="364"/>
    <col min="14841" max="14841" width="4.6640625" style="364" bestFit="1" customWidth="1"/>
    <col min="14842" max="14842" width="21.33203125" style="364" bestFit="1" customWidth="1"/>
    <col min="14843" max="14843" width="84.6640625" style="364" bestFit="1" customWidth="1"/>
    <col min="14844" max="14844" width="24.33203125" style="364" bestFit="1" customWidth="1"/>
    <col min="14845" max="14845" width="24.33203125" style="364" customWidth="1"/>
    <col min="14846" max="14846" width="34" style="364" bestFit="1" customWidth="1"/>
    <col min="14847" max="14847" width="54.5" style="364" bestFit="1" customWidth="1"/>
    <col min="14848" max="15096" width="9.33203125" style="364"/>
    <col min="15097" max="15097" width="4.6640625" style="364" bestFit="1" customWidth="1"/>
    <col min="15098" max="15098" width="21.33203125" style="364" bestFit="1" customWidth="1"/>
    <col min="15099" max="15099" width="84.6640625" style="364" bestFit="1" customWidth="1"/>
    <col min="15100" max="15100" width="24.33203125" style="364" bestFit="1" customWidth="1"/>
    <col min="15101" max="15101" width="24.33203125" style="364" customWidth="1"/>
    <col min="15102" max="15102" width="34" style="364" bestFit="1" customWidth="1"/>
    <col min="15103" max="15103" width="54.5" style="364" bestFit="1" customWidth="1"/>
    <col min="15104" max="15352" width="9.33203125" style="364"/>
    <col min="15353" max="15353" width="4.6640625" style="364" bestFit="1" customWidth="1"/>
    <col min="15354" max="15354" width="21.33203125" style="364" bestFit="1" customWidth="1"/>
    <col min="15355" max="15355" width="84.6640625" style="364" bestFit="1" customWidth="1"/>
    <col min="15356" max="15356" width="24.33203125" style="364" bestFit="1" customWidth="1"/>
    <col min="15357" max="15357" width="24.33203125" style="364" customWidth="1"/>
    <col min="15358" max="15358" width="34" style="364" bestFit="1" customWidth="1"/>
    <col min="15359" max="15359" width="54.5" style="364" bestFit="1" customWidth="1"/>
    <col min="15360" max="15608" width="9.33203125" style="364"/>
    <col min="15609" max="15609" width="4.6640625" style="364" bestFit="1" customWidth="1"/>
    <col min="15610" max="15610" width="21.33203125" style="364" bestFit="1" customWidth="1"/>
    <col min="15611" max="15611" width="84.6640625" style="364" bestFit="1" customWidth="1"/>
    <col min="15612" max="15612" width="24.33203125" style="364" bestFit="1" customWidth="1"/>
    <col min="15613" max="15613" width="24.33203125" style="364" customWidth="1"/>
    <col min="15614" max="15614" width="34" style="364" bestFit="1" customWidth="1"/>
    <col min="15615" max="15615" width="54.5" style="364" bestFit="1" customWidth="1"/>
    <col min="15616" max="15864" width="9.33203125" style="364"/>
    <col min="15865" max="15865" width="4.6640625" style="364" bestFit="1" customWidth="1"/>
    <col min="15866" max="15866" width="21.33203125" style="364" bestFit="1" customWidth="1"/>
    <col min="15867" max="15867" width="84.6640625" style="364" bestFit="1" customWidth="1"/>
    <col min="15868" max="15868" width="24.33203125" style="364" bestFit="1" customWidth="1"/>
    <col min="15869" max="15869" width="24.33203125" style="364" customWidth="1"/>
    <col min="15870" max="15870" width="34" style="364" bestFit="1" customWidth="1"/>
    <col min="15871" max="15871" width="54.5" style="364" bestFit="1" customWidth="1"/>
    <col min="15872" max="16120" width="9.33203125" style="364"/>
    <col min="16121" max="16121" width="4.6640625" style="364" bestFit="1" customWidth="1"/>
    <col min="16122" max="16122" width="21.33203125" style="364" bestFit="1" customWidth="1"/>
    <col min="16123" max="16123" width="84.6640625" style="364" bestFit="1" customWidth="1"/>
    <col min="16124" max="16124" width="24.33203125" style="364" bestFit="1" customWidth="1"/>
    <col min="16125" max="16125" width="24.33203125" style="364" customWidth="1"/>
    <col min="16126" max="16126" width="34" style="364" bestFit="1" customWidth="1"/>
    <col min="16127" max="16127" width="54.5" style="364" bestFit="1" customWidth="1"/>
    <col min="16128" max="16384" width="9.33203125" style="364"/>
  </cols>
  <sheetData>
    <row r="2" spans="1:11" s="368" customFormat="1">
      <c r="A2" s="394" t="s">
        <v>1275</v>
      </c>
      <c r="B2" s="701" t="s">
        <v>1274</v>
      </c>
      <c r="C2" s="701"/>
      <c r="D2" s="701"/>
      <c r="E2" s="701"/>
      <c r="F2" s="701"/>
      <c r="G2" s="701"/>
      <c r="H2" s="701"/>
      <c r="I2" s="701"/>
      <c r="J2" s="427"/>
      <c r="K2" s="426"/>
    </row>
    <row r="3" spans="1:11" s="368" customFormat="1" ht="25.5">
      <c r="A3" s="392" t="s">
        <v>1162</v>
      </c>
      <c r="B3" s="391" t="s">
        <v>1161</v>
      </c>
      <c r="C3" s="391" t="s">
        <v>1160</v>
      </c>
      <c r="D3" s="391" t="s">
        <v>1159</v>
      </c>
      <c r="E3" s="390" t="s">
        <v>1158</v>
      </c>
      <c r="F3" s="389" t="s">
        <v>1222</v>
      </c>
      <c r="G3" s="388" t="s">
        <v>1221</v>
      </c>
      <c r="H3" s="388" t="s">
        <v>1155</v>
      </c>
      <c r="I3" s="387" t="s">
        <v>1154</v>
      </c>
      <c r="J3" s="427"/>
      <c r="K3" s="426"/>
    </row>
    <row r="4" spans="1:11" s="368" customFormat="1" ht="25.5">
      <c r="A4" s="417">
        <v>1</v>
      </c>
      <c r="B4" s="444" t="s">
        <v>1273</v>
      </c>
      <c r="C4" s="443"/>
      <c r="D4" s="443" t="s">
        <v>1213</v>
      </c>
      <c r="E4" s="441"/>
      <c r="F4" s="417"/>
      <c r="G4" s="428"/>
      <c r="H4" s="428"/>
      <c r="I4" s="423"/>
      <c r="J4" s="427"/>
      <c r="K4" s="426"/>
    </row>
    <row r="5" spans="1:11" s="368" customFormat="1" ht="51">
      <c r="A5" s="417">
        <f t="shared" ref="A5:A32" si="0">A4+1</f>
        <v>2</v>
      </c>
      <c r="B5" s="439" t="s">
        <v>1272</v>
      </c>
      <c r="C5" s="438" t="s">
        <v>1271</v>
      </c>
      <c r="D5" s="442" t="s">
        <v>1213</v>
      </c>
      <c r="E5" s="441"/>
      <c r="F5" s="417">
        <v>30</v>
      </c>
      <c r="G5" s="661"/>
      <c r="H5" s="374">
        <f>F5*G5</f>
        <v>0</v>
      </c>
      <c r="I5" s="668"/>
      <c r="J5" s="427"/>
      <c r="K5" s="426"/>
    </row>
    <row r="6" spans="1:11" s="368" customFormat="1">
      <c r="A6" s="417">
        <f t="shared" si="0"/>
        <v>3</v>
      </c>
      <c r="B6" s="440" t="s">
        <v>1270</v>
      </c>
      <c r="C6" s="438"/>
      <c r="D6" s="438"/>
      <c r="E6" s="436"/>
      <c r="F6" s="417"/>
      <c r="G6" s="661"/>
      <c r="H6" s="374"/>
      <c r="I6" s="668"/>
      <c r="J6" s="427"/>
      <c r="K6" s="426"/>
    </row>
    <row r="7" spans="1:11" s="368" customFormat="1" ht="63.75">
      <c r="A7" s="417">
        <f t="shared" si="0"/>
        <v>4</v>
      </c>
      <c r="B7" s="439" t="s">
        <v>1269</v>
      </c>
      <c r="C7" s="438" t="s">
        <v>1268</v>
      </c>
      <c r="D7" s="437" t="s">
        <v>1213</v>
      </c>
      <c r="E7" s="436">
        <v>6.04</v>
      </c>
      <c r="F7" s="417">
        <v>8</v>
      </c>
      <c r="G7" s="661"/>
      <c r="H7" s="374">
        <f>F7*G7</f>
        <v>0</v>
      </c>
      <c r="I7" s="668"/>
      <c r="J7" s="427"/>
      <c r="K7" s="426"/>
    </row>
    <row r="8" spans="1:11" s="368" customFormat="1" ht="51">
      <c r="A8" s="417">
        <f t="shared" si="0"/>
        <v>5</v>
      </c>
      <c r="B8" s="439" t="s">
        <v>1267</v>
      </c>
      <c r="C8" s="438" t="s">
        <v>1266</v>
      </c>
      <c r="D8" s="437" t="s">
        <v>1213</v>
      </c>
      <c r="E8" s="436">
        <v>6.04</v>
      </c>
      <c r="F8" s="417">
        <v>2</v>
      </c>
      <c r="G8" s="661"/>
      <c r="H8" s="374">
        <f>F8*G8</f>
        <v>0</v>
      </c>
      <c r="I8" s="668"/>
      <c r="J8" s="427"/>
      <c r="K8" s="426"/>
    </row>
    <row r="9" spans="1:11" s="368" customFormat="1">
      <c r="A9" s="417">
        <f t="shared" si="0"/>
        <v>6</v>
      </c>
      <c r="B9" s="432" t="s">
        <v>1265</v>
      </c>
      <c r="C9" s="431"/>
      <c r="D9" s="430"/>
      <c r="E9" s="429"/>
      <c r="F9" s="385"/>
      <c r="G9" s="661"/>
      <c r="H9" s="428"/>
      <c r="I9" s="668"/>
      <c r="J9" s="427"/>
      <c r="K9" s="426"/>
    </row>
    <row r="10" spans="1:11" s="415" customFormat="1" ht="51">
      <c r="A10" s="417">
        <f t="shared" si="0"/>
        <v>7</v>
      </c>
      <c r="B10" s="383" t="s">
        <v>1264</v>
      </c>
      <c r="C10" s="383" t="s">
        <v>1263</v>
      </c>
      <c r="D10" s="421" t="s">
        <v>1213</v>
      </c>
      <c r="E10" s="420"/>
      <c r="F10" s="416">
        <v>2</v>
      </c>
      <c r="G10" s="660"/>
      <c r="H10" s="374">
        <f t="shared" ref="H10:H15" si="1">F10*G10</f>
        <v>0</v>
      </c>
      <c r="I10" s="664"/>
      <c r="K10" s="418"/>
    </row>
    <row r="11" spans="1:11" s="415" customFormat="1" ht="38.25">
      <c r="A11" s="417">
        <f t="shared" si="0"/>
        <v>8</v>
      </c>
      <c r="B11" s="434" t="s">
        <v>1262</v>
      </c>
      <c r="C11" s="435" t="s">
        <v>1261</v>
      </c>
      <c r="D11" s="421" t="s">
        <v>1213</v>
      </c>
      <c r="E11" s="420"/>
      <c r="F11" s="416">
        <v>8</v>
      </c>
      <c r="G11" s="660"/>
      <c r="H11" s="374">
        <f t="shared" si="1"/>
        <v>0</v>
      </c>
      <c r="I11" s="664"/>
      <c r="K11" s="418"/>
    </row>
    <row r="12" spans="1:11" s="415" customFormat="1" ht="63" customHeight="1">
      <c r="A12" s="417">
        <f t="shared" si="0"/>
        <v>9</v>
      </c>
      <c r="B12" s="434" t="s">
        <v>1260</v>
      </c>
      <c r="C12" s="435" t="s">
        <v>1259</v>
      </c>
      <c r="D12" s="421" t="s">
        <v>1213</v>
      </c>
      <c r="E12" s="420"/>
      <c r="F12" s="416">
        <v>4</v>
      </c>
      <c r="G12" s="660"/>
      <c r="H12" s="374">
        <f t="shared" si="1"/>
        <v>0</v>
      </c>
      <c r="I12" s="664"/>
      <c r="K12" s="418"/>
    </row>
    <row r="13" spans="1:11" s="415" customFormat="1" ht="51">
      <c r="A13" s="417">
        <f t="shared" si="0"/>
        <v>10</v>
      </c>
      <c r="B13" s="434" t="s">
        <v>1258</v>
      </c>
      <c r="C13" s="435" t="s">
        <v>1257</v>
      </c>
      <c r="D13" s="421" t="s">
        <v>1213</v>
      </c>
      <c r="E13" s="420"/>
      <c r="F13" s="416">
        <v>4</v>
      </c>
      <c r="G13" s="660"/>
      <c r="H13" s="374">
        <f t="shared" si="1"/>
        <v>0</v>
      </c>
      <c r="I13" s="664"/>
      <c r="K13" s="418"/>
    </row>
    <row r="14" spans="1:11" s="415" customFormat="1" ht="25.5">
      <c r="A14" s="417">
        <f t="shared" si="0"/>
        <v>11</v>
      </c>
      <c r="B14" s="434" t="s">
        <v>1256</v>
      </c>
      <c r="C14" s="435" t="s">
        <v>1255</v>
      </c>
      <c r="D14" s="421" t="s">
        <v>1213</v>
      </c>
      <c r="E14" s="420"/>
      <c r="F14" s="416">
        <v>2</v>
      </c>
      <c r="G14" s="660"/>
      <c r="H14" s="374">
        <f t="shared" si="1"/>
        <v>0</v>
      </c>
      <c r="I14" s="664"/>
      <c r="K14" s="418"/>
    </row>
    <row r="15" spans="1:11" s="368" customFormat="1" ht="38.25">
      <c r="A15" s="417">
        <f t="shared" si="0"/>
        <v>12</v>
      </c>
      <c r="B15" s="434" t="s">
        <v>1254</v>
      </c>
      <c r="C15" s="431"/>
      <c r="D15" s="431"/>
      <c r="E15" s="433"/>
      <c r="F15" s="416">
        <v>20</v>
      </c>
      <c r="G15" s="661"/>
      <c r="H15" s="428">
        <f t="shared" si="1"/>
        <v>0</v>
      </c>
      <c r="I15" s="668"/>
      <c r="J15" s="427"/>
      <c r="K15" s="426"/>
    </row>
    <row r="16" spans="1:11" s="368" customFormat="1">
      <c r="A16" s="417">
        <f t="shared" si="0"/>
        <v>13</v>
      </c>
      <c r="B16" s="432" t="s">
        <v>1253</v>
      </c>
      <c r="C16" s="431"/>
      <c r="D16" s="430"/>
      <c r="E16" s="429"/>
      <c r="F16" s="385"/>
      <c r="G16" s="661"/>
      <c r="H16" s="428"/>
      <c r="I16" s="668"/>
      <c r="J16" s="427"/>
      <c r="K16" s="426"/>
    </row>
    <row r="17" spans="1:11" s="415" customFormat="1" ht="51">
      <c r="A17" s="417">
        <f t="shared" si="0"/>
        <v>14</v>
      </c>
      <c r="B17" s="383" t="s">
        <v>1252</v>
      </c>
      <c r="C17" s="383" t="s">
        <v>1251</v>
      </c>
      <c r="D17" s="421" t="s">
        <v>1213</v>
      </c>
      <c r="E17" s="420"/>
      <c r="F17" s="416">
        <v>60</v>
      </c>
      <c r="G17" s="660"/>
      <c r="H17" s="374">
        <f>F17*G17</f>
        <v>0</v>
      </c>
      <c r="I17" s="664"/>
      <c r="K17" s="418"/>
    </row>
    <row r="18" spans="1:11" s="415" customFormat="1" ht="38.25">
      <c r="A18" s="417">
        <f t="shared" si="0"/>
        <v>15</v>
      </c>
      <c r="B18" s="383" t="s">
        <v>1250</v>
      </c>
      <c r="C18" s="383" t="s">
        <v>1248</v>
      </c>
      <c r="D18" s="421" t="s">
        <v>1213</v>
      </c>
      <c r="E18" s="420"/>
      <c r="F18" s="416">
        <v>25</v>
      </c>
      <c r="G18" s="660"/>
      <c r="H18" s="374">
        <f>F18*G18</f>
        <v>0</v>
      </c>
      <c r="I18" s="664"/>
      <c r="K18" s="418"/>
    </row>
    <row r="19" spans="1:11" s="415" customFormat="1" ht="63.75">
      <c r="A19" s="417">
        <f t="shared" si="0"/>
        <v>16</v>
      </c>
      <c r="B19" s="383" t="s">
        <v>1249</v>
      </c>
      <c r="C19" s="383" t="s">
        <v>1248</v>
      </c>
      <c r="D19" s="421" t="s">
        <v>1213</v>
      </c>
      <c r="E19" s="420"/>
      <c r="F19" s="416">
        <v>10</v>
      </c>
      <c r="G19" s="660"/>
      <c r="H19" s="374">
        <f>F19*G19</f>
        <v>0</v>
      </c>
      <c r="I19" s="664"/>
      <c r="K19" s="418"/>
    </row>
    <row r="20" spans="1:11" s="415" customFormat="1">
      <c r="A20" s="417">
        <f t="shared" si="0"/>
        <v>17</v>
      </c>
      <c r="B20" s="425" t="s">
        <v>1247</v>
      </c>
      <c r="C20" s="383"/>
      <c r="D20" s="421"/>
      <c r="E20" s="420"/>
      <c r="F20" s="416"/>
      <c r="G20" s="660"/>
      <c r="H20" s="374"/>
      <c r="I20" s="664"/>
      <c r="K20" s="418"/>
    </row>
    <row r="21" spans="1:11">
      <c r="A21" s="417">
        <f t="shared" si="0"/>
        <v>18</v>
      </c>
      <c r="B21" s="380" t="s">
        <v>1246</v>
      </c>
      <c r="C21" s="380" t="s">
        <v>1213</v>
      </c>
      <c r="D21" s="424" t="s">
        <v>1213</v>
      </c>
      <c r="E21" s="386"/>
      <c r="F21" s="423">
        <v>30</v>
      </c>
      <c r="G21" s="660"/>
      <c r="H21" s="419">
        <f t="shared" ref="H21:H32" si="2">F21*G21</f>
        <v>0</v>
      </c>
      <c r="I21" s="663"/>
      <c r="K21" s="422"/>
    </row>
    <row r="22" spans="1:11" s="415" customFormat="1">
      <c r="A22" s="417">
        <f t="shared" si="0"/>
        <v>19</v>
      </c>
      <c r="B22" s="383" t="s">
        <v>1244</v>
      </c>
      <c r="C22" s="383" t="s">
        <v>1245</v>
      </c>
      <c r="D22" s="421" t="s">
        <v>1213</v>
      </c>
      <c r="E22" s="420"/>
      <c r="F22" s="416">
        <v>10</v>
      </c>
      <c r="G22" s="660"/>
      <c r="H22" s="374">
        <f t="shared" si="2"/>
        <v>0</v>
      </c>
      <c r="I22" s="664"/>
      <c r="K22" s="418"/>
    </row>
    <row r="23" spans="1:11" s="415" customFormat="1">
      <c r="A23" s="417">
        <f t="shared" si="0"/>
        <v>20</v>
      </c>
      <c r="B23" s="383" t="s">
        <v>1244</v>
      </c>
      <c r="C23" s="383" t="s">
        <v>1243</v>
      </c>
      <c r="D23" s="421" t="s">
        <v>1213</v>
      </c>
      <c r="E23" s="420"/>
      <c r="F23" s="416">
        <v>10</v>
      </c>
      <c r="G23" s="660"/>
      <c r="H23" s="374">
        <f t="shared" si="2"/>
        <v>0</v>
      </c>
      <c r="I23" s="664"/>
      <c r="K23" s="418"/>
    </row>
    <row r="24" spans="1:11" s="415" customFormat="1">
      <c r="A24" s="417">
        <f t="shared" si="0"/>
        <v>21</v>
      </c>
      <c r="B24" s="383" t="s">
        <v>1242</v>
      </c>
      <c r="C24" s="383" t="s">
        <v>1238</v>
      </c>
      <c r="D24" s="421" t="s">
        <v>1213</v>
      </c>
      <c r="E24" s="420"/>
      <c r="F24" s="416">
        <v>30</v>
      </c>
      <c r="G24" s="660"/>
      <c r="H24" s="374">
        <f t="shared" si="2"/>
        <v>0</v>
      </c>
      <c r="I24" s="664"/>
      <c r="K24" s="418"/>
    </row>
    <row r="25" spans="1:11" s="415" customFormat="1" ht="25.5">
      <c r="A25" s="417">
        <f t="shared" si="0"/>
        <v>22</v>
      </c>
      <c r="B25" s="383" t="s">
        <v>1241</v>
      </c>
      <c r="C25" s="383" t="s">
        <v>1240</v>
      </c>
      <c r="D25" s="421" t="s">
        <v>1213</v>
      </c>
      <c r="E25" s="420"/>
      <c r="F25" s="416">
        <v>30</v>
      </c>
      <c r="G25" s="660"/>
      <c r="H25" s="374">
        <f t="shared" si="2"/>
        <v>0</v>
      </c>
      <c r="I25" s="664"/>
      <c r="K25" s="418"/>
    </row>
    <row r="26" spans="1:11" s="415" customFormat="1">
      <c r="A26" s="417">
        <f t="shared" si="0"/>
        <v>23</v>
      </c>
      <c r="B26" s="383" t="s">
        <v>1239</v>
      </c>
      <c r="C26" s="383" t="s">
        <v>1238</v>
      </c>
      <c r="D26" s="421"/>
      <c r="E26" s="420"/>
      <c r="F26" s="416">
        <v>20</v>
      </c>
      <c r="G26" s="660"/>
      <c r="H26" s="419">
        <f t="shared" si="2"/>
        <v>0</v>
      </c>
      <c r="I26" s="664"/>
      <c r="K26" s="418"/>
    </row>
    <row r="27" spans="1:11" s="415" customFormat="1">
      <c r="A27" s="417">
        <f t="shared" si="0"/>
        <v>24</v>
      </c>
      <c r="B27" s="383" t="s">
        <v>1237</v>
      </c>
      <c r="C27" s="383" t="s">
        <v>1236</v>
      </c>
      <c r="D27" s="421"/>
      <c r="E27" s="420"/>
      <c r="F27" s="416">
        <v>2</v>
      </c>
      <c r="G27" s="660"/>
      <c r="H27" s="419">
        <f t="shared" si="2"/>
        <v>0</v>
      </c>
      <c r="I27" s="664"/>
      <c r="K27" s="418"/>
    </row>
    <row r="28" spans="1:11" s="415" customFormat="1">
      <c r="A28" s="417">
        <f t="shared" si="0"/>
        <v>25</v>
      </c>
      <c r="B28" s="383" t="s">
        <v>1235</v>
      </c>
      <c r="C28" s="383" t="s">
        <v>1234</v>
      </c>
      <c r="D28" s="421"/>
      <c r="E28" s="420"/>
      <c r="F28" s="416">
        <v>2</v>
      </c>
      <c r="G28" s="660"/>
      <c r="H28" s="419">
        <f t="shared" si="2"/>
        <v>0</v>
      </c>
      <c r="I28" s="664"/>
      <c r="K28" s="418"/>
    </row>
    <row r="29" spans="1:11" s="415" customFormat="1">
      <c r="A29" s="417">
        <f t="shared" si="0"/>
        <v>26</v>
      </c>
      <c r="B29" s="383" t="s">
        <v>1233</v>
      </c>
      <c r="C29" s="383" t="s">
        <v>1232</v>
      </c>
      <c r="D29" s="421"/>
      <c r="E29" s="420"/>
      <c r="F29" s="416">
        <v>2</v>
      </c>
      <c r="G29" s="660"/>
      <c r="H29" s="419">
        <f t="shared" si="2"/>
        <v>0</v>
      </c>
      <c r="I29" s="664"/>
      <c r="K29" s="418"/>
    </row>
    <row r="30" spans="1:11" s="415" customFormat="1">
      <c r="A30" s="417">
        <f t="shared" si="0"/>
        <v>27</v>
      </c>
      <c r="B30" s="383" t="s">
        <v>1231</v>
      </c>
      <c r="C30" s="383" t="s">
        <v>1230</v>
      </c>
      <c r="D30" s="421"/>
      <c r="E30" s="420"/>
      <c r="F30" s="416">
        <v>2</v>
      </c>
      <c r="G30" s="660"/>
      <c r="H30" s="419">
        <f t="shared" si="2"/>
        <v>0</v>
      </c>
      <c r="I30" s="664"/>
      <c r="K30" s="418"/>
    </row>
    <row r="31" spans="1:11" s="415" customFormat="1" ht="25.5">
      <c r="A31" s="417">
        <f t="shared" si="0"/>
        <v>28</v>
      </c>
      <c r="B31" s="383" t="s">
        <v>1229</v>
      </c>
      <c r="C31" s="383" t="s">
        <v>1228</v>
      </c>
      <c r="D31" s="421"/>
      <c r="E31" s="420"/>
      <c r="F31" s="416">
        <v>2</v>
      </c>
      <c r="G31" s="660"/>
      <c r="H31" s="419">
        <f t="shared" si="2"/>
        <v>0</v>
      </c>
      <c r="I31" s="664"/>
      <c r="K31" s="418"/>
    </row>
    <row r="32" spans="1:11" s="415" customFormat="1">
      <c r="A32" s="417">
        <f t="shared" si="0"/>
        <v>29</v>
      </c>
      <c r="B32" s="384" t="s">
        <v>1227</v>
      </c>
      <c r="C32" s="384"/>
      <c r="D32" s="384"/>
      <c r="E32" s="384"/>
      <c r="F32" s="416">
        <v>0.08</v>
      </c>
      <c r="G32" s="374">
        <f>SUM(H5:H31)</f>
        <v>0</v>
      </c>
      <c r="H32" s="374">
        <f t="shared" si="2"/>
        <v>0</v>
      </c>
      <c r="I32" s="384"/>
    </row>
    <row r="33" spans="7:8">
      <c r="G33" s="369" t="s">
        <v>967</v>
      </c>
      <c r="H33" s="414">
        <f>SUM(H4:H32)</f>
        <v>0</v>
      </c>
    </row>
  </sheetData>
  <sheetProtection algorithmName="SHA-512" hashValue="zaZmVFJ2vu2ygnYwKlfbP6mnQAWGohbGtm0zDp9HBWBLX2uy1qrf7+pk7WpGdGH1ICG3rpm7eC4+5Hj6CAgHVA==" saltValue="1E8C/hMmtjL+s1p5uNnAZA==" spinCount="100000" sheet="1" objects="1" scenarios="1"/>
  <mergeCells count="1">
    <mergeCell ref="B2:I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70"/>
  <sheetViews>
    <sheetView topLeftCell="A16" zoomScale="145" zoomScaleNormal="145" workbookViewId="0">
      <selection activeCell="D54" sqref="D54"/>
    </sheetView>
  </sheetViews>
  <sheetFormatPr defaultRowHeight="11.25"/>
  <cols>
    <col min="1" max="1" width="9.5" style="445" bestFit="1" customWidth="1"/>
    <col min="2" max="2" width="37.6640625" style="445" bestFit="1" customWidth="1"/>
    <col min="3" max="3" width="13.1640625" style="445" bestFit="1" customWidth="1"/>
    <col min="4" max="4" width="14" style="445" bestFit="1" customWidth="1"/>
    <col min="5" max="16384" width="9.33203125" style="445"/>
  </cols>
  <sheetData>
    <row r="1" spans="1:5" s="452" customFormat="1">
      <c r="A1" s="713" t="s">
        <v>1414</v>
      </c>
      <c r="B1" s="713"/>
      <c r="C1" s="713"/>
      <c r="D1" s="713"/>
      <c r="E1" s="713"/>
    </row>
    <row r="2" spans="1:5" s="452" customFormat="1"/>
    <row r="3" spans="1:5" s="452" customFormat="1">
      <c r="A3" s="712" t="s">
        <v>1385</v>
      </c>
      <c r="B3" s="712"/>
      <c r="C3" s="712"/>
      <c r="D3" s="712"/>
      <c r="E3" s="712"/>
    </row>
    <row r="4" spans="1:5" s="447" customFormat="1" ht="11.25" customHeight="1">
      <c r="A4" s="711" t="s">
        <v>1032</v>
      </c>
      <c r="B4" s="711"/>
      <c r="C4" s="711"/>
      <c r="D4" s="711"/>
      <c r="E4" s="711"/>
    </row>
    <row r="5" spans="1:5" s="447" customFormat="1">
      <c r="A5" s="449" t="s">
        <v>1291</v>
      </c>
      <c r="B5" s="451" t="s">
        <v>1290</v>
      </c>
      <c r="C5" s="450" t="s">
        <v>1161</v>
      </c>
      <c r="D5" s="449" t="s">
        <v>1289</v>
      </c>
      <c r="E5" s="448" t="s">
        <v>1154</v>
      </c>
    </row>
    <row r="6" spans="1:5">
      <c r="A6" s="446" t="s">
        <v>1413</v>
      </c>
      <c r="B6" s="446" t="s">
        <v>1412</v>
      </c>
      <c r="C6" s="446" t="s">
        <v>1411</v>
      </c>
      <c r="D6" s="446" t="s">
        <v>1386</v>
      </c>
      <c r="E6" s="446"/>
    </row>
    <row r="7" spans="1:5">
      <c r="A7" s="446" t="s">
        <v>1410</v>
      </c>
      <c r="B7" s="446" t="s">
        <v>1081</v>
      </c>
      <c r="C7" s="446" t="s">
        <v>1409</v>
      </c>
      <c r="D7" s="446" t="s">
        <v>1386</v>
      </c>
      <c r="E7" s="446"/>
    </row>
    <row r="8" spans="1:5">
      <c r="A8" s="446" t="s">
        <v>1408</v>
      </c>
      <c r="B8" s="446" t="s">
        <v>1407</v>
      </c>
      <c r="C8" s="446" t="s">
        <v>1406</v>
      </c>
      <c r="D8" s="446" t="s">
        <v>1386</v>
      </c>
      <c r="E8" s="446"/>
    </row>
    <row r="9" spans="1:5">
      <c r="A9" s="446" t="s">
        <v>1405</v>
      </c>
      <c r="B9" s="446" t="s">
        <v>1404</v>
      </c>
      <c r="C9" s="446" t="s">
        <v>1403</v>
      </c>
      <c r="D9" s="446" t="s">
        <v>1386</v>
      </c>
      <c r="E9" s="446"/>
    </row>
    <row r="10" spans="1:5">
      <c r="A10" s="446" t="s">
        <v>1402</v>
      </c>
      <c r="B10" s="446" t="s">
        <v>1215</v>
      </c>
      <c r="C10" s="446" t="s">
        <v>1401</v>
      </c>
      <c r="D10" s="446" t="s">
        <v>1386</v>
      </c>
      <c r="E10" s="446"/>
    </row>
    <row r="11" spans="1:5">
      <c r="A11" s="446" t="s">
        <v>1400</v>
      </c>
      <c r="B11" s="446" t="s">
        <v>1215</v>
      </c>
      <c r="C11" s="446"/>
      <c r="D11" s="446" t="s">
        <v>1386</v>
      </c>
      <c r="E11" s="446"/>
    </row>
    <row r="12" spans="1:5">
      <c r="A12" s="446" t="s">
        <v>1399</v>
      </c>
      <c r="B12" s="446" t="s">
        <v>1215</v>
      </c>
      <c r="C12" s="446"/>
      <c r="D12" s="446" t="s">
        <v>1386</v>
      </c>
      <c r="E12" s="446"/>
    </row>
    <row r="13" spans="1:5">
      <c r="A13" s="446" t="s">
        <v>1398</v>
      </c>
      <c r="B13" s="446" t="s">
        <v>1215</v>
      </c>
      <c r="C13" s="446"/>
      <c r="D13" s="446" t="s">
        <v>1386</v>
      </c>
      <c r="E13" s="446"/>
    </row>
    <row r="14" spans="1:5">
      <c r="A14" s="446" t="s">
        <v>1397</v>
      </c>
      <c r="B14" s="446" t="s">
        <v>1396</v>
      </c>
      <c r="C14" s="446" t="s">
        <v>1395</v>
      </c>
      <c r="D14" s="446" t="s">
        <v>1386</v>
      </c>
      <c r="E14" s="446"/>
    </row>
    <row r="15" spans="1:5">
      <c r="A15" s="446" t="s">
        <v>1394</v>
      </c>
      <c r="B15" s="446" t="s">
        <v>1393</v>
      </c>
      <c r="C15" s="446"/>
      <c r="D15" s="446" t="s">
        <v>1386</v>
      </c>
      <c r="E15" s="446"/>
    </row>
    <row r="16" spans="1:5">
      <c r="A16" s="446" t="s">
        <v>1392</v>
      </c>
      <c r="B16" s="446" t="s">
        <v>1215</v>
      </c>
      <c r="C16" s="446"/>
      <c r="D16" s="446" t="s">
        <v>1386</v>
      </c>
      <c r="E16" s="446"/>
    </row>
    <row r="17" spans="1:5">
      <c r="A17" s="446" t="s">
        <v>1391</v>
      </c>
      <c r="B17" s="446" t="s">
        <v>1215</v>
      </c>
      <c r="C17" s="446"/>
      <c r="D17" s="446" t="s">
        <v>1386</v>
      </c>
      <c r="E17" s="446"/>
    </row>
    <row r="18" spans="1:5">
      <c r="A18" s="446" t="s">
        <v>1390</v>
      </c>
      <c r="B18" s="446" t="s">
        <v>1215</v>
      </c>
      <c r="C18" s="446"/>
      <c r="D18" s="446" t="s">
        <v>1386</v>
      </c>
      <c r="E18" s="446"/>
    </row>
    <row r="19" spans="1:5">
      <c r="A19" s="446" t="s">
        <v>1389</v>
      </c>
      <c r="B19" s="446" t="s">
        <v>1215</v>
      </c>
      <c r="C19" s="446"/>
      <c r="D19" s="446" t="s">
        <v>1386</v>
      </c>
      <c r="E19" s="446"/>
    </row>
    <row r="20" spans="1:5">
      <c r="A20" s="446" t="s">
        <v>1388</v>
      </c>
      <c r="B20" s="446" t="s">
        <v>1215</v>
      </c>
      <c r="C20" s="446"/>
      <c r="D20" s="446" t="s">
        <v>1386</v>
      </c>
      <c r="E20" s="446"/>
    </row>
    <row r="21" spans="1:5">
      <c r="A21" s="446" t="s">
        <v>1387</v>
      </c>
      <c r="B21" s="446" t="s">
        <v>1215</v>
      </c>
      <c r="C21" s="446"/>
      <c r="D21" s="446" t="s">
        <v>1386</v>
      </c>
      <c r="E21" s="446"/>
    </row>
    <row r="22" spans="1:5" s="452" customFormat="1">
      <c r="A22" s="712" t="s">
        <v>1385</v>
      </c>
      <c r="B22" s="712"/>
      <c r="C22" s="712"/>
      <c r="D22" s="712"/>
      <c r="E22" s="712"/>
    </row>
    <row r="23" spans="1:5" s="447" customFormat="1" ht="11.25" customHeight="1">
      <c r="A23" s="711" t="s">
        <v>1032</v>
      </c>
      <c r="B23" s="711"/>
      <c r="C23" s="711"/>
      <c r="D23" s="711"/>
      <c r="E23" s="711"/>
    </row>
    <row r="24" spans="1:5" s="447" customFormat="1">
      <c r="A24" s="449" t="s">
        <v>1291</v>
      </c>
      <c r="B24" s="451" t="s">
        <v>1290</v>
      </c>
      <c r="C24" s="450" t="s">
        <v>1161</v>
      </c>
      <c r="D24" s="449" t="s">
        <v>1289</v>
      </c>
      <c r="E24" s="448" t="s">
        <v>1154</v>
      </c>
    </row>
    <row r="25" spans="1:5">
      <c r="A25" s="446" t="s">
        <v>1384</v>
      </c>
      <c r="B25" s="446" t="s">
        <v>1383</v>
      </c>
      <c r="C25" s="446" t="s">
        <v>1380</v>
      </c>
      <c r="D25" s="446" t="s">
        <v>1344</v>
      </c>
      <c r="E25" s="446"/>
    </row>
    <row r="26" spans="1:5">
      <c r="A26" s="446" t="s">
        <v>1382</v>
      </c>
      <c r="B26" s="446" t="s">
        <v>1381</v>
      </c>
      <c r="C26" s="446" t="s">
        <v>1380</v>
      </c>
      <c r="D26" s="446" t="s">
        <v>1344</v>
      </c>
      <c r="E26" s="446"/>
    </row>
    <row r="27" spans="1:5">
      <c r="A27" s="446" t="s">
        <v>1379</v>
      </c>
      <c r="B27" s="446" t="s">
        <v>1378</v>
      </c>
      <c r="C27" s="446" t="s">
        <v>1375</v>
      </c>
      <c r="D27" s="446" t="s">
        <v>1344</v>
      </c>
      <c r="E27" s="446"/>
    </row>
    <row r="28" spans="1:5">
      <c r="A28" s="446" t="s">
        <v>1377</v>
      </c>
      <c r="B28" s="446" t="s">
        <v>1376</v>
      </c>
      <c r="C28" s="446" t="s">
        <v>1375</v>
      </c>
      <c r="D28" s="446" t="s">
        <v>1344</v>
      </c>
      <c r="E28" s="446"/>
    </row>
    <row r="29" spans="1:5">
      <c r="A29" s="446" t="s">
        <v>1374</v>
      </c>
      <c r="B29" s="446" t="s">
        <v>1373</v>
      </c>
      <c r="C29" s="446" t="s">
        <v>1372</v>
      </c>
      <c r="D29" s="446" t="s">
        <v>1344</v>
      </c>
      <c r="E29" s="446"/>
    </row>
    <row r="30" spans="1:5">
      <c r="A30" s="446" t="s">
        <v>1371</v>
      </c>
      <c r="B30" s="446" t="s">
        <v>1370</v>
      </c>
      <c r="C30" s="446" t="s">
        <v>1369</v>
      </c>
      <c r="D30" s="446" t="s">
        <v>1344</v>
      </c>
      <c r="E30" s="446"/>
    </row>
    <row r="31" spans="1:5">
      <c r="A31" s="446" t="s">
        <v>1368</v>
      </c>
      <c r="B31" s="446" t="s">
        <v>1367</v>
      </c>
      <c r="C31" s="446" t="s">
        <v>1366</v>
      </c>
      <c r="D31" s="446" t="s">
        <v>1344</v>
      </c>
      <c r="E31" s="446"/>
    </row>
    <row r="32" spans="1:5">
      <c r="A32" s="446" t="s">
        <v>1365</v>
      </c>
      <c r="B32" s="446" t="s">
        <v>1364</v>
      </c>
      <c r="C32" s="446" t="s">
        <v>1361</v>
      </c>
      <c r="D32" s="446" t="s">
        <v>1344</v>
      </c>
      <c r="E32" s="446"/>
    </row>
    <row r="33" spans="1:5">
      <c r="A33" s="446" t="s">
        <v>1363</v>
      </c>
      <c r="B33" s="446" t="s">
        <v>1362</v>
      </c>
      <c r="C33" s="446" t="s">
        <v>1361</v>
      </c>
      <c r="D33" s="446" t="s">
        <v>1344</v>
      </c>
      <c r="E33" s="446"/>
    </row>
    <row r="34" spans="1:5">
      <c r="A34" s="446" t="s">
        <v>1360</v>
      </c>
      <c r="B34" s="446" t="s">
        <v>1359</v>
      </c>
      <c r="C34" s="446" t="s">
        <v>1358</v>
      </c>
      <c r="D34" s="446" t="s">
        <v>1344</v>
      </c>
      <c r="E34" s="446"/>
    </row>
    <row r="35" spans="1:5">
      <c r="A35" s="446" t="s">
        <v>1357</v>
      </c>
      <c r="B35" s="446" t="s">
        <v>1356</v>
      </c>
      <c r="C35" s="446" t="s">
        <v>1355</v>
      </c>
      <c r="D35" s="446" t="s">
        <v>1344</v>
      </c>
      <c r="E35" s="446"/>
    </row>
    <row r="36" spans="1:5">
      <c r="A36" s="446" t="s">
        <v>1354</v>
      </c>
      <c r="B36" s="446" t="s">
        <v>1299</v>
      </c>
      <c r="C36" s="446" t="s">
        <v>1351</v>
      </c>
      <c r="D36" s="446" t="s">
        <v>1344</v>
      </c>
      <c r="E36" s="446"/>
    </row>
    <row r="37" spans="1:5">
      <c r="A37" s="446" t="s">
        <v>1353</v>
      </c>
      <c r="B37" s="446" t="s">
        <v>1352</v>
      </c>
      <c r="C37" s="446" t="s">
        <v>1351</v>
      </c>
      <c r="D37" s="446" t="s">
        <v>1344</v>
      </c>
      <c r="E37" s="446"/>
    </row>
    <row r="38" spans="1:5">
      <c r="A38" s="446" t="s">
        <v>1350</v>
      </c>
      <c r="B38" s="446" t="s">
        <v>1349</v>
      </c>
      <c r="C38" s="446" t="s">
        <v>1346</v>
      </c>
      <c r="D38" s="446" t="s">
        <v>1344</v>
      </c>
      <c r="E38" s="446"/>
    </row>
    <row r="39" spans="1:5">
      <c r="A39" s="446" t="s">
        <v>1348</v>
      </c>
      <c r="B39" s="446" t="s">
        <v>1347</v>
      </c>
      <c r="C39" s="446" t="s">
        <v>1346</v>
      </c>
      <c r="D39" s="446" t="s">
        <v>1344</v>
      </c>
      <c r="E39" s="446"/>
    </row>
    <row r="40" spans="1:5">
      <c r="A40" s="446" t="s">
        <v>1345</v>
      </c>
      <c r="B40" s="446" t="s">
        <v>1215</v>
      </c>
      <c r="C40" s="446"/>
      <c r="D40" s="446" t="s">
        <v>1344</v>
      </c>
      <c r="E40" s="446"/>
    </row>
    <row r="41" spans="1:5" s="452" customFormat="1">
      <c r="A41" s="712" t="s">
        <v>1343</v>
      </c>
      <c r="B41" s="712"/>
      <c r="C41" s="712"/>
      <c r="D41" s="712"/>
      <c r="E41" s="712"/>
    </row>
    <row r="42" spans="1:5" s="447" customFormat="1" ht="11.25" customHeight="1">
      <c r="A42" s="711" t="s">
        <v>1030</v>
      </c>
      <c r="B42" s="711"/>
      <c r="C42" s="711"/>
      <c r="D42" s="711"/>
      <c r="E42" s="711"/>
    </row>
    <row r="43" spans="1:5" s="447" customFormat="1">
      <c r="A43" s="449" t="s">
        <v>1291</v>
      </c>
      <c r="B43" s="451" t="s">
        <v>1290</v>
      </c>
      <c r="C43" s="450" t="s">
        <v>1161</v>
      </c>
      <c r="D43" s="449" t="s">
        <v>1289</v>
      </c>
      <c r="E43" s="448" t="s">
        <v>1154</v>
      </c>
    </row>
    <row r="44" spans="1:5">
      <c r="A44" s="446" t="s">
        <v>1342</v>
      </c>
      <c r="B44" s="446" t="s">
        <v>1341</v>
      </c>
      <c r="C44" s="446" t="s">
        <v>1340</v>
      </c>
      <c r="D44" s="446" t="s">
        <v>1294</v>
      </c>
      <c r="E44" s="446"/>
    </row>
    <row r="45" spans="1:5">
      <c r="A45" s="446" t="s">
        <v>1339</v>
      </c>
      <c r="B45" s="446" t="s">
        <v>1338</v>
      </c>
      <c r="C45" s="446" t="s">
        <v>1337</v>
      </c>
      <c r="D45" s="446" t="s">
        <v>1294</v>
      </c>
      <c r="E45" s="446"/>
    </row>
    <row r="46" spans="1:5">
      <c r="A46" s="446" t="s">
        <v>1336</v>
      </c>
      <c r="B46" s="446" t="s">
        <v>1335</v>
      </c>
      <c r="C46" s="446" t="s">
        <v>1334</v>
      </c>
      <c r="D46" s="446" t="s">
        <v>1294</v>
      </c>
      <c r="E46" s="446"/>
    </row>
    <row r="47" spans="1:5">
      <c r="A47" s="446" t="s">
        <v>1333</v>
      </c>
      <c r="B47" s="446" t="s">
        <v>1332</v>
      </c>
      <c r="C47" s="446" t="s">
        <v>1331</v>
      </c>
      <c r="D47" s="446" t="s">
        <v>1294</v>
      </c>
      <c r="E47" s="446"/>
    </row>
    <row r="48" spans="1:5">
      <c r="A48" s="446" t="s">
        <v>1330</v>
      </c>
      <c r="B48" s="446" t="s">
        <v>1329</v>
      </c>
      <c r="C48" s="446" t="s">
        <v>1328</v>
      </c>
      <c r="D48" s="446" t="s">
        <v>1294</v>
      </c>
      <c r="E48" s="446"/>
    </row>
    <row r="49" spans="1:5">
      <c r="A49" s="446" t="s">
        <v>1327</v>
      </c>
      <c r="B49" s="446" t="s">
        <v>1326</v>
      </c>
      <c r="C49" s="446" t="s">
        <v>1325</v>
      </c>
      <c r="D49" s="446" t="s">
        <v>1294</v>
      </c>
      <c r="E49" s="446"/>
    </row>
    <row r="50" spans="1:5">
      <c r="A50" s="446" t="s">
        <v>1324</v>
      </c>
      <c r="B50" s="446" t="s">
        <v>1323</v>
      </c>
      <c r="C50" s="446" t="s">
        <v>1322</v>
      </c>
      <c r="D50" s="446" t="s">
        <v>1294</v>
      </c>
      <c r="E50" s="446"/>
    </row>
    <row r="51" spans="1:5">
      <c r="A51" s="446" t="s">
        <v>1321</v>
      </c>
      <c r="B51" s="446" t="s">
        <v>1320</v>
      </c>
      <c r="C51" s="446" t="s">
        <v>1319</v>
      </c>
      <c r="D51" s="446" t="s">
        <v>1294</v>
      </c>
      <c r="E51" s="446"/>
    </row>
    <row r="52" spans="1:5">
      <c r="A52" s="446" t="s">
        <v>1318</v>
      </c>
      <c r="B52" s="446" t="s">
        <v>1317</v>
      </c>
      <c r="C52" s="446" t="s">
        <v>1316</v>
      </c>
      <c r="D52" s="446" t="s">
        <v>1294</v>
      </c>
      <c r="E52" s="446"/>
    </row>
    <row r="53" spans="1:5">
      <c r="A53" s="446" t="s">
        <v>1315</v>
      </c>
      <c r="B53" s="446" t="s">
        <v>1314</v>
      </c>
      <c r="C53" s="446" t="s">
        <v>1313</v>
      </c>
      <c r="D53" s="446" t="s">
        <v>1294</v>
      </c>
      <c r="E53" s="446"/>
    </row>
    <row r="54" spans="1:5">
      <c r="A54" s="446" t="s">
        <v>1312</v>
      </c>
      <c r="B54" s="446" t="s">
        <v>1311</v>
      </c>
      <c r="C54" s="446" t="s">
        <v>1310</v>
      </c>
      <c r="D54" s="446" t="s">
        <v>1294</v>
      </c>
      <c r="E54" s="446"/>
    </row>
    <row r="55" spans="1:5">
      <c r="A55" s="446" t="s">
        <v>1309</v>
      </c>
      <c r="B55" s="446" t="s">
        <v>1308</v>
      </c>
      <c r="C55" s="446" t="s">
        <v>1307</v>
      </c>
      <c r="D55" s="446" t="s">
        <v>1294</v>
      </c>
      <c r="E55" s="446"/>
    </row>
    <row r="56" spans="1:5">
      <c r="A56" s="446" t="s">
        <v>1306</v>
      </c>
      <c r="B56" s="446" t="s">
        <v>1305</v>
      </c>
      <c r="C56" s="446" t="s">
        <v>1304</v>
      </c>
      <c r="D56" s="446" t="s">
        <v>1294</v>
      </c>
      <c r="E56" s="446"/>
    </row>
    <row r="57" spans="1:5">
      <c r="A57" s="446" t="s">
        <v>1303</v>
      </c>
      <c r="B57" s="446" t="s">
        <v>1302</v>
      </c>
      <c r="C57" s="446" t="s">
        <v>1301</v>
      </c>
      <c r="D57" s="446" t="s">
        <v>1294</v>
      </c>
      <c r="E57" s="446"/>
    </row>
    <row r="58" spans="1:5">
      <c r="A58" s="446" t="s">
        <v>1300</v>
      </c>
      <c r="B58" s="446" t="s">
        <v>1299</v>
      </c>
      <c r="C58" s="446" t="s">
        <v>1298</v>
      </c>
      <c r="D58" s="446" t="s">
        <v>1294</v>
      </c>
      <c r="E58" s="446"/>
    </row>
    <row r="59" spans="1:5">
      <c r="A59" s="446" t="s">
        <v>1297</v>
      </c>
      <c r="B59" s="446" t="s">
        <v>1296</v>
      </c>
      <c r="C59" s="446" t="s">
        <v>1295</v>
      </c>
      <c r="D59" s="446" t="s">
        <v>1294</v>
      </c>
      <c r="E59" s="446"/>
    </row>
    <row r="60" spans="1:5" s="452" customFormat="1">
      <c r="A60" s="712" t="s">
        <v>1293</v>
      </c>
      <c r="B60" s="712"/>
      <c r="C60" s="712"/>
      <c r="D60" s="712"/>
      <c r="E60" s="712"/>
    </row>
    <row r="61" spans="1:5" s="447" customFormat="1" ht="11.25" customHeight="1">
      <c r="A61" s="711" t="s">
        <v>1292</v>
      </c>
      <c r="B61" s="711"/>
      <c r="C61" s="711"/>
      <c r="D61" s="711"/>
      <c r="E61" s="711"/>
    </row>
    <row r="62" spans="1:5" s="447" customFormat="1">
      <c r="A62" s="449" t="s">
        <v>1291</v>
      </c>
      <c r="B62" s="451" t="s">
        <v>1290</v>
      </c>
      <c r="C62" s="450" t="s">
        <v>1161</v>
      </c>
      <c r="D62" s="449" t="s">
        <v>1289</v>
      </c>
      <c r="E62" s="448" t="s">
        <v>1154</v>
      </c>
    </row>
    <row r="63" spans="1:5">
      <c r="A63" s="446" t="s">
        <v>1288</v>
      </c>
      <c r="B63" s="446" t="s">
        <v>1215</v>
      </c>
      <c r="C63" s="446"/>
      <c r="D63" s="446" t="s">
        <v>1276</v>
      </c>
      <c r="E63" s="446"/>
    </row>
    <row r="64" spans="1:5">
      <c r="A64" s="446" t="s">
        <v>1287</v>
      </c>
      <c r="B64" s="446" t="s">
        <v>1215</v>
      </c>
      <c r="C64" s="446"/>
      <c r="D64" s="446" t="s">
        <v>1276</v>
      </c>
      <c r="E64" s="446"/>
    </row>
    <row r="65" spans="1:5">
      <c r="A65" s="446" t="s">
        <v>1286</v>
      </c>
      <c r="B65" s="446" t="s">
        <v>1215</v>
      </c>
      <c r="C65" s="446"/>
      <c r="D65" s="446" t="s">
        <v>1276</v>
      </c>
      <c r="E65" s="446"/>
    </row>
    <row r="66" spans="1:5">
      <c r="A66" s="446" t="s">
        <v>1285</v>
      </c>
      <c r="B66" s="446" t="s">
        <v>1284</v>
      </c>
      <c r="C66" s="446" t="s">
        <v>1283</v>
      </c>
      <c r="D66" s="446" t="s">
        <v>1276</v>
      </c>
      <c r="E66" s="446"/>
    </row>
    <row r="67" spans="1:5">
      <c r="A67" s="446" t="s">
        <v>1282</v>
      </c>
      <c r="B67" s="446" t="s">
        <v>1281</v>
      </c>
      <c r="C67" s="446" t="s">
        <v>1280</v>
      </c>
      <c r="D67" s="446" t="s">
        <v>1276</v>
      </c>
      <c r="E67" s="446"/>
    </row>
    <row r="68" spans="1:5">
      <c r="A68" s="446" t="s">
        <v>1279</v>
      </c>
      <c r="B68" s="446" t="s">
        <v>1215</v>
      </c>
      <c r="C68" s="446"/>
      <c r="D68" s="446" t="s">
        <v>1276</v>
      </c>
      <c r="E68" s="446"/>
    </row>
    <row r="69" spans="1:5">
      <c r="A69" s="446" t="s">
        <v>1278</v>
      </c>
      <c r="B69" s="446" t="s">
        <v>1215</v>
      </c>
      <c r="C69" s="446"/>
      <c r="D69" s="446" t="s">
        <v>1276</v>
      </c>
      <c r="E69" s="446"/>
    </row>
    <row r="70" spans="1:5">
      <c r="A70" s="446" t="s">
        <v>1277</v>
      </c>
      <c r="B70" s="446" t="s">
        <v>1215</v>
      </c>
      <c r="C70" s="446"/>
      <c r="D70" s="446" t="s">
        <v>1276</v>
      </c>
      <c r="E70" s="446"/>
    </row>
  </sheetData>
  <sheetProtection algorithmName="SHA-512" hashValue="663ChiISlX2S/33CQ15rkuj8HRQl8BlGFV21mtZEFDOMGnhKJPUmUc9CWOPQoeENpYoxnJEicwtMEFjDi0SZ5A==" saltValue="l3WG8NcA0PfNNCK23V+A0g==" spinCount="100000" sheet="1" objects="1" scenarios="1"/>
  <mergeCells count="9">
    <mergeCell ref="A61:E61"/>
    <mergeCell ref="A23:E23"/>
    <mergeCell ref="A41:E41"/>
    <mergeCell ref="A22:E22"/>
    <mergeCell ref="A1:E1"/>
    <mergeCell ref="A3:E3"/>
    <mergeCell ref="A4:E4"/>
    <mergeCell ref="A42:E42"/>
    <mergeCell ref="A60:E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54"/>
  <sheetViews>
    <sheetView view="pageBreakPreview" topLeftCell="B2" zoomScaleNormal="100" zoomScaleSheetLayoutView="100" workbookViewId="0">
      <selection activeCell="J15" sqref="J15"/>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9.5" style="164" bestFit="1" customWidth="1"/>
    <col min="6" max="6" width="12" style="144" customWidth="1"/>
    <col min="7" max="7" width="13.6640625" style="144" bestFit="1" customWidth="1"/>
    <col min="8" max="8" width="6.6640625" style="144" customWidth="1"/>
    <col min="9" max="16384" width="9.33203125" style="144"/>
  </cols>
  <sheetData>
    <row r="1" spans="2:7">
      <c r="B1" s="141" t="s">
        <v>46</v>
      </c>
      <c r="C1" s="142" t="s">
        <v>296</v>
      </c>
      <c r="D1" s="143"/>
      <c r="E1" s="143"/>
      <c r="F1" s="143"/>
      <c r="G1" s="143"/>
    </row>
    <row r="2" spans="2:7">
      <c r="C2" s="145"/>
      <c r="D2" s="104"/>
      <c r="E2" s="66"/>
      <c r="F2" s="146"/>
    </row>
    <row r="3" spans="2:7" ht="25.5">
      <c r="B3" s="147" t="s">
        <v>15</v>
      </c>
      <c r="C3" s="148" t="s">
        <v>16</v>
      </c>
      <c r="D3" s="147" t="s">
        <v>17</v>
      </c>
      <c r="E3" s="147" t="s">
        <v>18</v>
      </c>
      <c r="F3" s="148" t="s">
        <v>47</v>
      </c>
      <c r="G3" s="147" t="s">
        <v>48</v>
      </c>
    </row>
    <row r="4" spans="2:7">
      <c r="B4" s="149" t="s">
        <v>109</v>
      </c>
      <c r="C4" s="150" t="s">
        <v>110</v>
      </c>
      <c r="D4" s="151"/>
      <c r="E4" s="152"/>
      <c r="F4" s="150"/>
      <c r="G4" s="150"/>
    </row>
    <row r="5" spans="2:7" ht="38.25">
      <c r="B5" s="149" t="s">
        <v>117</v>
      </c>
      <c r="C5" s="106" t="s">
        <v>209</v>
      </c>
      <c r="D5" s="109" t="s">
        <v>37</v>
      </c>
      <c r="E5" s="153">
        <v>1</v>
      </c>
      <c r="F5" s="107"/>
      <c r="G5" s="110">
        <f t="shared" ref="G5:G11" si="0">+ROUND((E5*F5),2)</f>
        <v>0</v>
      </c>
    </row>
    <row r="6" spans="2:7" ht="76.5">
      <c r="B6" s="149" t="s">
        <v>118</v>
      </c>
      <c r="C6" s="106" t="s">
        <v>206</v>
      </c>
      <c r="D6" s="109" t="s">
        <v>37</v>
      </c>
      <c r="E6" s="153">
        <v>1</v>
      </c>
      <c r="F6" s="107"/>
      <c r="G6" s="110">
        <f t="shared" si="0"/>
        <v>0</v>
      </c>
    </row>
    <row r="7" spans="2:7" ht="38.25">
      <c r="B7" s="149" t="s">
        <v>119</v>
      </c>
      <c r="C7" s="108" t="s">
        <v>560</v>
      </c>
      <c r="D7" s="109" t="s">
        <v>37</v>
      </c>
      <c r="E7" s="153">
        <v>1</v>
      </c>
      <c r="F7" s="107"/>
      <c r="G7" s="110">
        <f t="shared" ref="G7" si="1">+ROUND((E7*F7),2)</f>
        <v>0</v>
      </c>
    </row>
    <row r="8" spans="2:7" ht="63.75">
      <c r="B8" s="149" t="s">
        <v>120</v>
      </c>
      <c r="C8" s="108" t="s">
        <v>561</v>
      </c>
      <c r="D8" s="109" t="s">
        <v>37</v>
      </c>
      <c r="E8" s="153">
        <v>1</v>
      </c>
      <c r="F8" s="107"/>
      <c r="G8" s="110">
        <f t="shared" si="0"/>
        <v>0</v>
      </c>
    </row>
    <row r="9" spans="2:7" ht="63.75">
      <c r="B9" s="149" t="s">
        <v>121</v>
      </c>
      <c r="C9" s="108" t="s">
        <v>207</v>
      </c>
      <c r="D9" s="154" t="s">
        <v>37</v>
      </c>
      <c r="E9" s="153">
        <v>1</v>
      </c>
      <c r="F9" s="107"/>
      <c r="G9" s="110">
        <f t="shared" si="0"/>
        <v>0</v>
      </c>
    </row>
    <row r="10" spans="2:7" ht="63.75">
      <c r="B10" s="149" t="s">
        <v>503</v>
      </c>
      <c r="C10" s="155" t="s">
        <v>208</v>
      </c>
      <c r="D10" s="154" t="s">
        <v>37</v>
      </c>
      <c r="E10" s="153">
        <v>1</v>
      </c>
      <c r="F10" s="107"/>
      <c r="G10" s="110">
        <f t="shared" si="0"/>
        <v>0</v>
      </c>
    </row>
    <row r="11" spans="2:7" ht="25.5">
      <c r="B11" s="149" t="s">
        <v>559</v>
      </c>
      <c r="C11" s="155" t="s">
        <v>502</v>
      </c>
      <c r="D11" s="154" t="s">
        <v>37</v>
      </c>
      <c r="E11" s="153">
        <v>1</v>
      </c>
      <c r="F11" s="107"/>
      <c r="G11" s="110">
        <f t="shared" si="0"/>
        <v>0</v>
      </c>
    </row>
    <row r="12" spans="2:7">
      <c r="B12" s="149" t="s">
        <v>111</v>
      </c>
      <c r="C12" s="156" t="s">
        <v>112</v>
      </c>
      <c r="D12" s="154"/>
      <c r="E12" s="157"/>
      <c r="F12" s="170"/>
      <c r="G12" s="156"/>
    </row>
    <row r="13" spans="2:7" ht="38.25">
      <c r="B13" s="149" t="s">
        <v>113</v>
      </c>
      <c r="C13" s="155" t="s">
        <v>115</v>
      </c>
      <c r="D13" s="154" t="s">
        <v>22</v>
      </c>
      <c r="E13" s="153">
        <v>1</v>
      </c>
      <c r="F13" s="107"/>
      <c r="G13" s="110">
        <f>+ROUND((E13*F13),2)</f>
        <v>0</v>
      </c>
    </row>
    <row r="14" spans="2:7">
      <c r="B14" s="149" t="s">
        <v>123</v>
      </c>
      <c r="C14" s="155" t="s">
        <v>124</v>
      </c>
      <c r="D14" s="154"/>
      <c r="E14" s="153"/>
      <c r="F14" s="107"/>
      <c r="G14" s="110"/>
    </row>
    <row r="15" spans="2:7" ht="63.75">
      <c r="B15" s="149" t="s">
        <v>125</v>
      </c>
      <c r="C15" s="158" t="s">
        <v>122</v>
      </c>
      <c r="D15" s="154" t="s">
        <v>37</v>
      </c>
      <c r="E15" s="153">
        <v>1</v>
      </c>
      <c r="F15" s="107"/>
      <c r="G15" s="110">
        <f>E15*F15</f>
        <v>0</v>
      </c>
    </row>
    <row r="16" spans="2:7">
      <c r="B16" s="149"/>
      <c r="C16" s="159" t="s">
        <v>114</v>
      </c>
      <c r="D16" s="151"/>
      <c r="E16" s="160"/>
      <c r="F16" s="161"/>
      <c r="G16" s="162">
        <f>SUM(G5:G15)</f>
        <v>0</v>
      </c>
    </row>
    <row r="19" spans="3:7">
      <c r="C19" s="65"/>
      <c r="E19" s="66"/>
      <c r="F19" s="146"/>
      <c r="G19" s="146"/>
    </row>
    <row r="20" spans="3:7">
      <c r="C20" s="65"/>
      <c r="E20" s="66"/>
      <c r="F20" s="146"/>
      <c r="G20" s="146"/>
    </row>
    <row r="21" spans="3:7">
      <c r="C21" s="65"/>
      <c r="E21" s="66"/>
      <c r="F21" s="146"/>
      <c r="G21" s="146"/>
    </row>
    <row r="22" spans="3:7">
      <c r="C22" s="65"/>
      <c r="E22" s="66"/>
      <c r="F22" s="146"/>
      <c r="G22" s="146"/>
    </row>
    <row r="23" spans="3:7">
      <c r="C23" s="65"/>
      <c r="D23" s="104"/>
      <c r="E23" s="165"/>
      <c r="F23" s="146"/>
      <c r="G23" s="146"/>
    </row>
    <row r="24" spans="3:7">
      <c r="C24" s="65"/>
      <c r="E24" s="66"/>
      <c r="F24" s="146"/>
      <c r="G24" s="146"/>
    </row>
    <row r="25" spans="3:7">
      <c r="C25" s="67"/>
      <c r="E25" s="66"/>
      <c r="F25" s="146"/>
      <c r="G25" s="146"/>
    </row>
    <row r="26" spans="3:7">
      <c r="C26" s="66"/>
      <c r="D26" s="104"/>
      <c r="E26" s="66"/>
      <c r="F26" s="146"/>
      <c r="G26" s="146"/>
    </row>
    <row r="27" spans="3:7">
      <c r="C27" s="146"/>
      <c r="E27" s="66"/>
      <c r="F27" s="146"/>
      <c r="G27" s="146"/>
    </row>
    <row r="28" spans="3:7">
      <c r="D28" s="104"/>
      <c r="E28" s="66"/>
      <c r="F28" s="146"/>
      <c r="G28" s="146"/>
    </row>
    <row r="29" spans="3:7">
      <c r="C29" s="65"/>
      <c r="E29" s="66"/>
      <c r="F29" s="146"/>
      <c r="G29" s="146"/>
    </row>
    <row r="30" spans="3:7">
      <c r="C30" s="146"/>
      <c r="E30" s="66"/>
      <c r="F30" s="146"/>
      <c r="G30" s="146"/>
    </row>
    <row r="31" spans="3:7">
      <c r="C31" s="65"/>
      <c r="E31" s="66"/>
      <c r="F31" s="146"/>
      <c r="G31" s="146"/>
    </row>
    <row r="32" spans="3:7">
      <c r="C32" s="65"/>
      <c r="E32" s="66"/>
      <c r="F32" s="146"/>
      <c r="G32" s="146"/>
    </row>
    <row r="33" spans="2:7">
      <c r="C33" s="146"/>
      <c r="D33" s="104"/>
      <c r="E33" s="66"/>
      <c r="F33" s="146"/>
      <c r="G33" s="146"/>
    </row>
    <row r="34" spans="2:7">
      <c r="C34" s="65"/>
      <c r="E34" s="66"/>
      <c r="F34" s="146"/>
      <c r="G34" s="146"/>
    </row>
    <row r="36" spans="2:7">
      <c r="B36" s="144"/>
      <c r="D36" s="144"/>
      <c r="E36" s="144"/>
    </row>
    <row r="37" spans="2:7">
      <c r="C37" s="65"/>
      <c r="E37" s="66"/>
      <c r="F37" s="146"/>
      <c r="G37" s="146"/>
    </row>
    <row r="38" spans="2:7">
      <c r="B38" s="144"/>
      <c r="D38" s="144"/>
      <c r="E38" s="144"/>
    </row>
    <row r="39" spans="2:7">
      <c r="B39" s="144"/>
      <c r="D39" s="144"/>
      <c r="E39" s="144"/>
    </row>
    <row r="40" spans="2:7">
      <c r="B40" s="144"/>
      <c r="D40" s="144"/>
      <c r="E40" s="144"/>
    </row>
    <row r="41" spans="2:7">
      <c r="B41" s="144"/>
      <c r="D41" s="144"/>
      <c r="E41" s="144"/>
    </row>
    <row r="42" spans="2:7">
      <c r="D42" s="104"/>
      <c r="E42" s="66"/>
      <c r="F42" s="146"/>
      <c r="G42" s="146"/>
    </row>
    <row r="43" spans="2:7">
      <c r="B43" s="166"/>
      <c r="C43" s="167"/>
      <c r="D43" s="168"/>
      <c r="E43" s="169"/>
      <c r="F43" s="167"/>
      <c r="G43" s="167"/>
    </row>
    <row r="44" spans="2:7">
      <c r="B44" s="166"/>
      <c r="C44" s="167"/>
      <c r="D44" s="168"/>
      <c r="E44" s="169"/>
      <c r="F44" s="167"/>
      <c r="G44" s="167"/>
    </row>
    <row r="45" spans="2:7">
      <c r="B45" s="166"/>
      <c r="C45" s="167"/>
      <c r="D45" s="168"/>
      <c r="E45" s="169"/>
      <c r="F45" s="167"/>
      <c r="G45" s="167"/>
    </row>
    <row r="46" spans="2:7">
      <c r="B46" s="166"/>
      <c r="C46" s="167"/>
      <c r="D46" s="168"/>
      <c r="E46" s="169"/>
      <c r="F46" s="167"/>
      <c r="G46" s="167"/>
    </row>
    <row r="47" spans="2:7">
      <c r="B47" s="166"/>
      <c r="C47" s="167"/>
      <c r="D47" s="168"/>
      <c r="E47" s="169"/>
      <c r="F47" s="167"/>
      <c r="G47" s="167"/>
    </row>
    <row r="48" spans="2:7">
      <c r="B48" s="166"/>
      <c r="C48" s="167"/>
      <c r="D48" s="168"/>
      <c r="E48" s="169"/>
      <c r="F48" s="167"/>
      <c r="G48" s="167"/>
    </row>
    <row r="49" spans="2:7">
      <c r="B49" s="166"/>
      <c r="C49" s="167"/>
      <c r="D49" s="168"/>
      <c r="E49" s="169"/>
      <c r="F49" s="167"/>
      <c r="G49" s="167"/>
    </row>
    <row r="50" spans="2:7">
      <c r="B50" s="166"/>
      <c r="C50" s="167"/>
      <c r="D50" s="168"/>
      <c r="E50" s="169"/>
      <c r="F50" s="167"/>
      <c r="G50" s="167"/>
    </row>
    <row r="51" spans="2:7">
      <c r="B51" s="166"/>
      <c r="C51" s="167"/>
      <c r="D51" s="168"/>
      <c r="E51" s="169"/>
      <c r="F51" s="167"/>
      <c r="G51" s="167"/>
    </row>
    <row r="52" spans="2:7">
      <c r="B52" s="166"/>
      <c r="C52" s="167"/>
      <c r="D52" s="168"/>
      <c r="E52" s="169"/>
      <c r="F52" s="167"/>
      <c r="G52" s="167"/>
    </row>
    <row r="53" spans="2:7">
      <c r="B53" s="166"/>
      <c r="C53" s="167"/>
      <c r="D53" s="168"/>
      <c r="E53" s="169"/>
      <c r="F53" s="167"/>
      <c r="G53" s="167"/>
    </row>
    <row r="54" spans="2:7">
      <c r="B54" s="166"/>
      <c r="C54" s="167"/>
      <c r="D54" s="168"/>
      <c r="E54" s="169"/>
      <c r="F54" s="167"/>
      <c r="G54" s="167"/>
    </row>
  </sheetData>
  <sheetProtection algorithmName="SHA-512" hashValue="u3XYYlyeCOKKeLwVBv2r7Tq8mVhvABrEJCOHa0UrbO696e8gKQW9A0EUu1ZNreKNeuVuLCsFknKESQNTlKCDJg==" saltValue="hznCEu6Um6YySenpygoB7g==" spinCount="100000" sheet="1" objects="1" scenarios="1"/>
  <pageMargins left="0.70866141732283472" right="0.70866141732283472" top="0.74803149606299213" bottom="0.74803149606299213" header="0.31496062992125984" footer="0.31496062992125984"/>
  <pageSetup paperSize="9" scale="91" fitToHeight="2" orientation="portrait" r:id="rId1"/>
  <headerFooter>
    <oddFooter>&amp;L&amp;A&amp;RStran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A242"/>
  <sheetViews>
    <sheetView view="pageBreakPreview" topLeftCell="B130" zoomScaleSheetLayoutView="100" workbookViewId="0">
      <selection activeCell="C131" sqref="C131:F131"/>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10.33203125" style="163" bestFit="1" customWidth="1"/>
    <col min="6" max="6" width="12" style="144" customWidth="1"/>
    <col min="7" max="7" width="13.6640625" style="144" bestFit="1" customWidth="1"/>
    <col min="8" max="8" width="6.6640625" style="144" customWidth="1"/>
    <col min="9" max="10" width="9.33203125" style="167"/>
    <col min="11" max="11" width="15" style="168" customWidth="1"/>
    <col min="12" max="16" width="9.33203125" style="167"/>
    <col min="17" max="17" width="10.83203125" style="167" bestFit="1" customWidth="1"/>
    <col min="18" max="21" width="9.33203125" style="167"/>
    <col min="22" max="16384" width="9.33203125" style="144"/>
  </cols>
  <sheetData>
    <row r="1" spans="2:7">
      <c r="B1" s="141" t="s">
        <v>23</v>
      </c>
      <c r="C1" s="142" t="s">
        <v>583</v>
      </c>
      <c r="D1" s="143"/>
      <c r="E1" s="171"/>
      <c r="F1" s="143"/>
      <c r="G1" s="143"/>
    </row>
    <row r="2" spans="2:7">
      <c r="C2" s="145" t="s">
        <v>584</v>
      </c>
      <c r="D2" s="104"/>
      <c r="E2" s="104"/>
      <c r="F2" s="146"/>
    </row>
    <row r="3" spans="2:7">
      <c r="B3" s="172" t="s">
        <v>12</v>
      </c>
      <c r="C3" s="173" t="s">
        <v>6</v>
      </c>
      <c r="D3" s="174"/>
      <c r="E3" s="174"/>
      <c r="F3" s="173"/>
      <c r="G3" s="175">
        <f>+G43</f>
        <v>0</v>
      </c>
    </row>
    <row r="4" spans="2:7">
      <c r="B4" s="172" t="s">
        <v>13</v>
      </c>
      <c r="C4" s="173" t="s">
        <v>59</v>
      </c>
      <c r="D4" s="174"/>
      <c r="E4" s="174"/>
      <c r="F4" s="173"/>
      <c r="G4" s="175">
        <f>+G53</f>
        <v>0</v>
      </c>
    </row>
    <row r="5" spans="2:7">
      <c r="B5" s="172" t="s">
        <v>14</v>
      </c>
      <c r="C5" s="173" t="s">
        <v>67</v>
      </c>
      <c r="D5" s="174"/>
      <c r="E5" s="174"/>
      <c r="F5" s="173"/>
      <c r="G5" s="175">
        <f>+G61</f>
        <v>0</v>
      </c>
    </row>
    <row r="6" spans="2:7">
      <c r="B6" s="172" t="s">
        <v>31</v>
      </c>
      <c r="C6" s="173" t="s">
        <v>8</v>
      </c>
      <c r="D6" s="174"/>
      <c r="E6" s="174"/>
      <c r="F6" s="173"/>
      <c r="G6" s="175">
        <f>+G114</f>
        <v>0</v>
      </c>
    </row>
    <row r="7" spans="2:7">
      <c r="B7" s="172" t="s">
        <v>81</v>
      </c>
      <c r="C7" s="173" t="s">
        <v>9</v>
      </c>
      <c r="D7" s="174"/>
      <c r="E7" s="174"/>
      <c r="F7" s="173"/>
      <c r="G7" s="175">
        <f>+G127</f>
        <v>0</v>
      </c>
    </row>
    <row r="8" spans="2:7">
      <c r="B8" s="172" t="s">
        <v>90</v>
      </c>
      <c r="C8" s="173" t="s">
        <v>10</v>
      </c>
      <c r="D8" s="174"/>
      <c r="E8" s="174"/>
      <c r="F8" s="173"/>
      <c r="G8" s="175">
        <f>+G181</f>
        <v>0</v>
      </c>
    </row>
    <row r="9" spans="2:7">
      <c r="B9" s="172" t="s">
        <v>105</v>
      </c>
      <c r="C9" s="173" t="s">
        <v>106</v>
      </c>
      <c r="D9" s="174"/>
      <c r="E9" s="174"/>
      <c r="F9" s="173"/>
      <c r="G9" s="175">
        <f>+G204</f>
        <v>0</v>
      </c>
    </row>
    <row r="10" spans="2:7">
      <c r="B10" s="172"/>
      <c r="C10" s="85" t="s">
        <v>0</v>
      </c>
      <c r="D10" s="176"/>
      <c r="E10" s="102"/>
      <c r="F10" s="177"/>
      <c r="G10" s="178">
        <f>SUM(G3:G9)</f>
        <v>0</v>
      </c>
    </row>
    <row r="11" spans="2:7">
      <c r="E11" s="103"/>
      <c r="F11" s="65"/>
      <c r="G11" s="146"/>
    </row>
    <row r="12" spans="2:7">
      <c r="B12" s="179" t="s">
        <v>303</v>
      </c>
      <c r="E12" s="103"/>
      <c r="F12" s="65"/>
      <c r="G12" s="146"/>
    </row>
    <row r="13" spans="2:7" ht="25.5" customHeight="1">
      <c r="B13" s="73" t="s">
        <v>273</v>
      </c>
      <c r="C13" s="678" t="s">
        <v>563</v>
      </c>
      <c r="D13" s="678"/>
      <c r="E13" s="678"/>
      <c r="F13" s="678"/>
      <c r="G13" s="678"/>
    </row>
    <row r="14" spans="2:7">
      <c r="B14" s="73" t="s">
        <v>273</v>
      </c>
      <c r="C14" s="144" t="s">
        <v>306</v>
      </c>
      <c r="E14" s="103"/>
      <c r="F14" s="65"/>
      <c r="G14" s="146"/>
    </row>
    <row r="15" spans="2:7">
      <c r="E15" s="103"/>
      <c r="F15" s="65"/>
      <c r="G15" s="146"/>
    </row>
    <row r="16" spans="2:7">
      <c r="E16" s="103"/>
      <c r="F16" s="65"/>
      <c r="G16" s="146"/>
    </row>
    <row r="17" spans="1:8" ht="25.5">
      <c r="B17" s="147" t="s">
        <v>15</v>
      </c>
      <c r="C17" s="148" t="s">
        <v>16</v>
      </c>
      <c r="D17" s="147" t="s">
        <v>17</v>
      </c>
      <c r="E17" s="147" t="s">
        <v>18</v>
      </c>
      <c r="F17" s="148" t="s">
        <v>218</v>
      </c>
      <c r="G17" s="148" t="s">
        <v>217</v>
      </c>
    </row>
    <row r="18" spans="1:8">
      <c r="B18" s="180" t="s">
        <v>12</v>
      </c>
      <c r="C18" s="177" t="s">
        <v>6</v>
      </c>
      <c r="D18" s="174"/>
      <c r="E18" s="174"/>
      <c r="F18" s="173"/>
      <c r="G18" s="173"/>
    </row>
    <row r="19" spans="1:8">
      <c r="B19" s="172" t="s">
        <v>19</v>
      </c>
      <c r="C19" s="173" t="s">
        <v>54</v>
      </c>
      <c r="D19" s="174"/>
      <c r="E19" s="174"/>
      <c r="F19" s="173"/>
      <c r="G19" s="173"/>
    </row>
    <row r="20" spans="1:8" ht="51">
      <c r="B20" s="172" t="s">
        <v>128</v>
      </c>
      <c r="C20" s="88" t="s">
        <v>49</v>
      </c>
      <c r="D20" s="123" t="s">
        <v>1</v>
      </c>
      <c r="E20" s="123">
        <v>364.34000000000003</v>
      </c>
      <c r="F20" s="87"/>
      <c r="G20" s="181">
        <f>+ROUND((E20*F20),2)</f>
        <v>0</v>
      </c>
    </row>
    <row r="21" spans="1:8" ht="38.25">
      <c r="B21" s="172" t="s">
        <v>116</v>
      </c>
      <c r="C21" s="122" t="s">
        <v>50</v>
      </c>
      <c r="D21" s="123" t="s">
        <v>2</v>
      </c>
      <c r="E21" s="123">
        <v>16</v>
      </c>
      <c r="F21" s="87"/>
      <c r="G21" s="181">
        <f>+ROUND((E21*F21),2)</f>
        <v>0</v>
      </c>
    </row>
    <row r="22" spans="1:8">
      <c r="B22" s="172" t="s">
        <v>28</v>
      </c>
      <c r="C22" s="182" t="s">
        <v>299</v>
      </c>
      <c r="D22" s="174"/>
      <c r="E22" s="123"/>
      <c r="F22" s="87"/>
      <c r="G22" s="181"/>
    </row>
    <row r="23" spans="1:8" ht="38.25">
      <c r="B23" s="675" t="s">
        <v>51</v>
      </c>
      <c r="C23" s="124" t="s">
        <v>211</v>
      </c>
      <c r="D23" s="183"/>
      <c r="E23" s="184"/>
      <c r="F23" s="234"/>
      <c r="G23" s="185"/>
    </row>
    <row r="24" spans="1:8">
      <c r="A24" s="167"/>
      <c r="B24" s="676"/>
      <c r="C24" s="124" t="s">
        <v>212</v>
      </c>
      <c r="D24" s="186" t="s">
        <v>37</v>
      </c>
      <c r="E24" s="187">
        <v>1</v>
      </c>
      <c r="F24" s="101"/>
      <c r="G24" s="161">
        <f>+ROUND((E24*F24),2)</f>
        <v>0</v>
      </c>
      <c r="H24" s="167"/>
    </row>
    <row r="25" spans="1:8">
      <c r="A25" s="167"/>
      <c r="B25" s="676"/>
      <c r="C25" s="124" t="s">
        <v>213</v>
      </c>
      <c r="D25" s="186" t="s">
        <v>37</v>
      </c>
      <c r="E25" s="187">
        <v>1</v>
      </c>
      <c r="F25" s="101"/>
      <c r="G25" s="161">
        <f>+ROUND((E25*F25),2)</f>
        <v>0</v>
      </c>
      <c r="H25" s="167"/>
    </row>
    <row r="26" spans="1:8">
      <c r="A26" s="167"/>
      <c r="B26" s="676"/>
      <c r="C26" s="124" t="s">
        <v>214</v>
      </c>
      <c r="D26" s="186" t="s">
        <v>37</v>
      </c>
      <c r="E26" s="187">
        <v>1</v>
      </c>
      <c r="F26" s="101"/>
      <c r="G26" s="161">
        <f>+ROUND((E26*F26),2)</f>
        <v>0</v>
      </c>
      <c r="H26" s="167"/>
    </row>
    <row r="27" spans="1:8">
      <c r="A27" s="167"/>
      <c r="B27" s="676"/>
      <c r="C27" s="124" t="s">
        <v>215</v>
      </c>
      <c r="D27" s="186" t="s">
        <v>37</v>
      </c>
      <c r="E27" s="187">
        <v>1</v>
      </c>
      <c r="F27" s="101"/>
      <c r="G27" s="161">
        <f>+ROUND((E27*F27),2)</f>
        <v>0</v>
      </c>
      <c r="H27" s="167"/>
    </row>
    <row r="28" spans="1:8">
      <c r="A28" s="167"/>
      <c r="B28" s="677"/>
      <c r="C28" s="125" t="s">
        <v>216</v>
      </c>
      <c r="D28" s="188" t="s">
        <v>37</v>
      </c>
      <c r="E28" s="189">
        <v>1</v>
      </c>
      <c r="F28" s="235"/>
      <c r="G28" s="190">
        <f>+ROUND((E28*F28),2)</f>
        <v>0</v>
      </c>
      <c r="H28" s="167"/>
    </row>
    <row r="29" spans="1:8" ht="63.75">
      <c r="B29" s="172" t="s">
        <v>52</v>
      </c>
      <c r="C29" s="126" t="s">
        <v>298</v>
      </c>
      <c r="D29" s="127" t="s">
        <v>1</v>
      </c>
      <c r="E29" s="123">
        <v>297.94</v>
      </c>
      <c r="F29" s="128"/>
      <c r="G29" s="89">
        <f t="shared" ref="G29:G32" si="0">E29*F29</f>
        <v>0</v>
      </c>
    </row>
    <row r="30" spans="1:8" ht="89.25">
      <c r="B30" s="172" t="s">
        <v>237</v>
      </c>
      <c r="C30" s="126" t="s">
        <v>504</v>
      </c>
      <c r="D30" s="127" t="s">
        <v>37</v>
      </c>
      <c r="E30" s="127">
        <v>1</v>
      </c>
      <c r="F30" s="128"/>
      <c r="G30" s="89">
        <f t="shared" si="0"/>
        <v>0</v>
      </c>
    </row>
    <row r="31" spans="1:8" ht="63.75">
      <c r="B31" s="172" t="s">
        <v>53</v>
      </c>
      <c r="C31" s="126" t="s">
        <v>107</v>
      </c>
      <c r="D31" s="127" t="s">
        <v>1</v>
      </c>
      <c r="E31" s="127">
        <v>297.94</v>
      </c>
      <c r="F31" s="128"/>
      <c r="G31" s="89">
        <f t="shared" si="0"/>
        <v>0</v>
      </c>
    </row>
    <row r="32" spans="1:8" ht="63.75">
      <c r="B32" s="172" t="s">
        <v>305</v>
      </c>
      <c r="C32" s="129" t="s">
        <v>58</v>
      </c>
      <c r="D32" s="127" t="s">
        <v>22</v>
      </c>
      <c r="E32" s="127">
        <v>1</v>
      </c>
      <c r="F32" s="87"/>
      <c r="G32" s="89">
        <f t="shared" si="0"/>
        <v>0</v>
      </c>
    </row>
    <row r="33" spans="2:27">
      <c r="B33" s="191" t="s">
        <v>55</v>
      </c>
      <c r="C33" s="192" t="s">
        <v>300</v>
      </c>
      <c r="D33" s="174"/>
      <c r="E33" s="123"/>
      <c r="F33" s="87"/>
      <c r="G33" s="89"/>
    </row>
    <row r="34" spans="2:27" ht="25.5">
      <c r="B34" s="172" t="s">
        <v>56</v>
      </c>
      <c r="C34" s="126" t="s">
        <v>219</v>
      </c>
      <c r="D34" s="127" t="s">
        <v>11</v>
      </c>
      <c r="E34" s="127">
        <v>11</v>
      </c>
      <c r="F34" s="128"/>
      <c r="G34" s="89">
        <f>E34*F34</f>
        <v>0</v>
      </c>
      <c r="L34" s="193"/>
    </row>
    <row r="35" spans="2:27" ht="76.5">
      <c r="B35" s="675" t="s">
        <v>57</v>
      </c>
      <c r="C35" s="194" t="s">
        <v>564</v>
      </c>
      <c r="D35" s="195"/>
      <c r="E35" s="196"/>
      <c r="F35" s="236"/>
      <c r="G35" s="197"/>
      <c r="H35" s="167"/>
      <c r="V35" s="167"/>
      <c r="W35" s="167"/>
      <c r="X35" s="167"/>
      <c r="Y35" s="167"/>
      <c r="Z35" s="167"/>
      <c r="AA35" s="167"/>
    </row>
    <row r="36" spans="2:27">
      <c r="B36" s="676"/>
      <c r="C36" s="106" t="s">
        <v>212</v>
      </c>
      <c r="D36" s="198" t="s">
        <v>37</v>
      </c>
      <c r="E36" s="199">
        <v>1</v>
      </c>
      <c r="F36" s="237"/>
      <c r="G36" s="200">
        <f>+ROUND((E36*F36),2)</f>
        <v>0</v>
      </c>
      <c r="H36" s="167"/>
      <c r="V36" s="167"/>
      <c r="W36" s="167"/>
      <c r="X36" s="167"/>
      <c r="Y36" s="167"/>
      <c r="Z36" s="167"/>
      <c r="AA36" s="167"/>
    </row>
    <row r="37" spans="2:27">
      <c r="B37" s="676"/>
      <c r="C37" s="106" t="s">
        <v>213</v>
      </c>
      <c r="D37" s="198" t="s">
        <v>37</v>
      </c>
      <c r="E37" s="199">
        <v>1</v>
      </c>
      <c r="F37" s="237"/>
      <c r="G37" s="200">
        <f>+ROUND((E37*F37),2)</f>
        <v>0</v>
      </c>
      <c r="V37" s="167"/>
      <c r="W37" s="167"/>
      <c r="X37" s="167"/>
      <c r="Y37" s="167"/>
      <c r="Z37" s="167"/>
      <c r="AA37" s="167"/>
    </row>
    <row r="38" spans="2:27">
      <c r="B38" s="676"/>
      <c r="C38" s="106" t="s">
        <v>214</v>
      </c>
      <c r="D38" s="198" t="s">
        <v>37</v>
      </c>
      <c r="E38" s="199">
        <v>1</v>
      </c>
      <c r="F38" s="237"/>
      <c r="G38" s="200">
        <f>+ROUND((E38*F38),2)</f>
        <v>0</v>
      </c>
      <c r="V38" s="167"/>
      <c r="W38" s="167"/>
      <c r="X38" s="167"/>
      <c r="Y38" s="167"/>
      <c r="Z38" s="167"/>
      <c r="AA38" s="167"/>
    </row>
    <row r="39" spans="2:27">
      <c r="B39" s="676"/>
      <c r="C39" s="106" t="s">
        <v>215</v>
      </c>
      <c r="D39" s="198" t="s">
        <v>37</v>
      </c>
      <c r="E39" s="199">
        <v>1</v>
      </c>
      <c r="F39" s="237"/>
      <c r="G39" s="200">
        <f>+ROUND((E39*F39),2)</f>
        <v>0</v>
      </c>
      <c r="V39" s="167"/>
      <c r="W39" s="167"/>
      <c r="X39" s="167"/>
      <c r="Y39" s="167"/>
      <c r="Z39" s="167"/>
      <c r="AA39" s="167"/>
    </row>
    <row r="40" spans="2:27">
      <c r="B40" s="677"/>
      <c r="C40" s="106" t="s">
        <v>216</v>
      </c>
      <c r="D40" s="198" t="s">
        <v>37</v>
      </c>
      <c r="E40" s="199">
        <v>1</v>
      </c>
      <c r="F40" s="237"/>
      <c r="G40" s="200">
        <f>+ROUND((E40*F40),2)</f>
        <v>0</v>
      </c>
      <c r="V40" s="167"/>
      <c r="W40" s="167"/>
      <c r="X40" s="167"/>
      <c r="Y40" s="167"/>
      <c r="Z40" s="167"/>
      <c r="AA40" s="167"/>
    </row>
    <row r="41" spans="2:27" ht="38.25">
      <c r="B41" s="172" t="s">
        <v>130</v>
      </c>
      <c r="C41" s="201" t="s">
        <v>297</v>
      </c>
      <c r="D41" s="127" t="s">
        <v>11</v>
      </c>
      <c r="E41" s="127">
        <v>8</v>
      </c>
      <c r="F41" s="128"/>
      <c r="G41" s="89">
        <f>E41*F41</f>
        <v>0</v>
      </c>
      <c r="Q41" s="202"/>
      <c r="V41" s="167"/>
      <c r="W41" s="167"/>
      <c r="X41" s="167"/>
      <c r="Y41" s="167"/>
      <c r="Z41" s="167"/>
      <c r="AA41" s="167"/>
    </row>
    <row r="42" spans="2:27" ht="38.25">
      <c r="B42" s="172" t="s">
        <v>131</v>
      </c>
      <c r="C42" s="201" t="s">
        <v>26</v>
      </c>
      <c r="D42" s="174"/>
      <c r="E42" s="123"/>
      <c r="F42" s="87"/>
      <c r="G42" s="181">
        <f>+ROUND((SUM(G20:G41)*0.1),-1)</f>
        <v>0</v>
      </c>
      <c r="V42" s="167"/>
      <c r="W42" s="167"/>
      <c r="X42" s="167"/>
      <c r="Y42" s="167"/>
      <c r="Z42" s="167"/>
      <c r="AA42" s="167"/>
    </row>
    <row r="43" spans="2:27">
      <c r="B43" s="203" t="s">
        <v>12</v>
      </c>
      <c r="C43" s="177" t="s">
        <v>7</v>
      </c>
      <c r="D43" s="174"/>
      <c r="E43" s="123"/>
      <c r="F43" s="87"/>
      <c r="G43" s="204">
        <f>SUM(G20:G42)</f>
        <v>0</v>
      </c>
      <c r="V43" s="167"/>
      <c r="W43" s="167"/>
      <c r="X43" s="167"/>
      <c r="Y43" s="167"/>
      <c r="Z43" s="167"/>
      <c r="AA43" s="167"/>
    </row>
    <row r="44" spans="2:27">
      <c r="B44" s="203" t="s">
        <v>13</v>
      </c>
      <c r="C44" s="177" t="s">
        <v>59</v>
      </c>
      <c r="D44" s="174"/>
      <c r="E44" s="174"/>
      <c r="F44" s="238"/>
      <c r="G44" s="173"/>
      <c r="V44" s="167"/>
      <c r="W44" s="167"/>
      <c r="X44" s="167"/>
      <c r="Y44" s="167"/>
      <c r="Z44" s="167"/>
      <c r="AA44" s="167"/>
    </row>
    <row r="45" spans="2:27">
      <c r="B45" s="172" t="s">
        <v>20</v>
      </c>
      <c r="C45" s="173" t="s">
        <v>60</v>
      </c>
      <c r="D45" s="174"/>
      <c r="E45" s="123"/>
      <c r="F45" s="87"/>
      <c r="G45" s="181"/>
      <c r="V45" s="167"/>
      <c r="W45" s="167"/>
      <c r="X45" s="167"/>
      <c r="Y45" s="167"/>
      <c r="Z45" s="167"/>
      <c r="AA45" s="167"/>
    </row>
    <row r="46" spans="2:27" ht="25.5">
      <c r="B46" s="172" t="s">
        <v>134</v>
      </c>
      <c r="C46" s="201" t="s">
        <v>165</v>
      </c>
      <c r="D46" s="174" t="s">
        <v>3</v>
      </c>
      <c r="E46" s="123">
        <v>219.93556800000002</v>
      </c>
      <c r="F46" s="87"/>
      <c r="G46" s="181">
        <f>+ROUND((E46*F46),2)</f>
        <v>0</v>
      </c>
      <c r="H46" s="205"/>
      <c r="V46" s="167"/>
      <c r="W46" s="167"/>
      <c r="X46" s="167"/>
      <c r="Y46" s="167"/>
      <c r="Z46" s="167"/>
      <c r="AA46" s="167"/>
    </row>
    <row r="47" spans="2:27" ht="38.25">
      <c r="B47" s="172" t="s">
        <v>135</v>
      </c>
      <c r="C47" s="201" t="s">
        <v>256</v>
      </c>
      <c r="D47" s="174" t="s">
        <v>3</v>
      </c>
      <c r="E47" s="123">
        <v>439.38560000000001</v>
      </c>
      <c r="F47" s="87"/>
      <c r="G47" s="181">
        <f t="shared" ref="G47" si="1">+ROUND((E47*F47),2)</f>
        <v>0</v>
      </c>
    </row>
    <row r="48" spans="2:27" ht="51">
      <c r="B48" s="172" t="s">
        <v>136</v>
      </c>
      <c r="C48" s="201" t="s">
        <v>509</v>
      </c>
      <c r="D48" s="174" t="s">
        <v>4</v>
      </c>
      <c r="E48" s="123">
        <v>97.43843200000002</v>
      </c>
      <c r="F48" s="87"/>
      <c r="G48" s="181">
        <f>+ROUND((E48*F48),2)</f>
        <v>0</v>
      </c>
      <c r="H48" s="205"/>
    </row>
    <row r="49" spans="2:15" ht="38.25">
      <c r="B49" s="172" t="s">
        <v>137</v>
      </c>
      <c r="C49" s="201" t="s">
        <v>528</v>
      </c>
      <c r="D49" s="174" t="s">
        <v>4</v>
      </c>
      <c r="E49" s="123">
        <v>94.922560000000018</v>
      </c>
      <c r="F49" s="87"/>
      <c r="G49" s="181">
        <f>+ROUND((E49*F49),2)</f>
        <v>0</v>
      </c>
      <c r="H49" s="205"/>
    </row>
    <row r="50" spans="2:15">
      <c r="B50" s="172" t="s">
        <v>21</v>
      </c>
      <c r="C50" s="173" t="s">
        <v>65</v>
      </c>
      <c r="D50" s="174"/>
      <c r="E50" s="123"/>
      <c r="F50" s="87"/>
      <c r="G50" s="181"/>
    </row>
    <row r="51" spans="2:15" ht="51">
      <c r="B51" s="172" t="s">
        <v>139</v>
      </c>
      <c r="C51" s="201" t="s">
        <v>510</v>
      </c>
      <c r="D51" s="174" t="s">
        <v>37</v>
      </c>
      <c r="E51" s="123">
        <v>1</v>
      </c>
      <c r="F51" s="87"/>
      <c r="G51" s="181">
        <f t="shared" ref="G51" si="2">+ROUND((E51*F51),2)</f>
        <v>0</v>
      </c>
    </row>
    <row r="52" spans="2:15" ht="38.25">
      <c r="B52" s="191" t="s">
        <v>140</v>
      </c>
      <c r="C52" s="201" t="s">
        <v>26</v>
      </c>
      <c r="D52" s="174"/>
      <c r="E52" s="123"/>
      <c r="F52" s="87"/>
      <c r="G52" s="181">
        <f>+ROUND((SUM(G45:G51)*0.1),-1)</f>
        <v>0</v>
      </c>
    </row>
    <row r="53" spans="2:15">
      <c r="B53" s="203" t="s">
        <v>13</v>
      </c>
      <c r="C53" s="177" t="s">
        <v>66</v>
      </c>
      <c r="D53" s="174"/>
      <c r="E53" s="123"/>
      <c r="F53" s="87"/>
      <c r="G53" s="204">
        <f>SUM(G45:G52)</f>
        <v>0</v>
      </c>
    </row>
    <row r="54" spans="2:15">
      <c r="B54" s="180" t="s">
        <v>14</v>
      </c>
      <c r="C54" s="177" t="s">
        <v>67</v>
      </c>
      <c r="D54" s="174"/>
      <c r="E54" s="123"/>
      <c r="F54" s="87"/>
      <c r="G54" s="181"/>
    </row>
    <row r="55" spans="2:15">
      <c r="B55" s="172" t="s">
        <v>68</v>
      </c>
      <c r="C55" s="201" t="s">
        <v>30</v>
      </c>
      <c r="D55" s="174"/>
      <c r="E55" s="123"/>
      <c r="F55" s="87"/>
      <c r="G55" s="181"/>
    </row>
    <row r="56" spans="2:15" ht="38.25">
      <c r="B56" s="172" t="s">
        <v>141</v>
      </c>
      <c r="C56" s="201" t="s">
        <v>518</v>
      </c>
      <c r="D56" s="174" t="s">
        <v>3</v>
      </c>
      <c r="E56" s="123">
        <v>4.2</v>
      </c>
      <c r="F56" s="87"/>
      <c r="G56" s="181">
        <f t="shared" ref="G56:G58" si="3">+ROUND((E56*F56),2)</f>
        <v>0</v>
      </c>
      <c r="L56" s="206"/>
      <c r="O56" s="206"/>
    </row>
    <row r="57" spans="2:15">
      <c r="B57" s="172" t="s">
        <v>70</v>
      </c>
      <c r="C57" s="201" t="s">
        <v>71</v>
      </c>
      <c r="D57" s="174"/>
      <c r="E57" s="123"/>
      <c r="F57" s="87"/>
      <c r="G57" s="181"/>
    </row>
    <row r="58" spans="2:15" ht="63.75">
      <c r="B58" s="172" t="s">
        <v>371</v>
      </c>
      <c r="C58" s="201" t="s">
        <v>72</v>
      </c>
      <c r="D58" s="174" t="s">
        <v>3</v>
      </c>
      <c r="E58" s="123">
        <v>4.2</v>
      </c>
      <c r="F58" s="87"/>
      <c r="G58" s="181">
        <f t="shared" si="3"/>
        <v>0</v>
      </c>
    </row>
    <row r="59" spans="2:15">
      <c r="B59" s="172" t="s">
        <v>73</v>
      </c>
      <c r="C59" s="201" t="s">
        <v>74</v>
      </c>
      <c r="D59" s="174"/>
      <c r="E59" s="123"/>
      <c r="F59" s="87"/>
      <c r="G59" s="181"/>
    </row>
    <row r="60" spans="2:15" ht="38.25">
      <c r="B60" s="172" t="s">
        <v>372</v>
      </c>
      <c r="C60" s="201" t="s">
        <v>26</v>
      </c>
      <c r="D60" s="174"/>
      <c r="E60" s="123"/>
      <c r="F60" s="87"/>
      <c r="G60" s="181">
        <f>+ROUND((SUM(G56:G59)*0.1),-1)</f>
        <v>0</v>
      </c>
    </row>
    <row r="61" spans="2:15">
      <c r="B61" s="203" t="s">
        <v>14</v>
      </c>
      <c r="C61" s="177" t="s">
        <v>75</v>
      </c>
      <c r="D61" s="174"/>
      <c r="E61" s="123"/>
      <c r="F61" s="87"/>
      <c r="G61" s="204">
        <f>SUM(G56:G60)</f>
        <v>0</v>
      </c>
    </row>
    <row r="62" spans="2:15">
      <c r="B62" s="203" t="s">
        <v>31</v>
      </c>
      <c r="C62" s="177" t="s">
        <v>8</v>
      </c>
      <c r="D62" s="174"/>
      <c r="E62" s="123"/>
      <c r="F62" s="87"/>
      <c r="G62" s="181"/>
    </row>
    <row r="63" spans="2:15">
      <c r="B63" s="172" t="s">
        <v>32</v>
      </c>
      <c r="C63" s="201" t="s">
        <v>29</v>
      </c>
      <c r="D63" s="174"/>
      <c r="E63" s="123"/>
      <c r="F63" s="87"/>
      <c r="G63" s="181"/>
    </row>
    <row r="64" spans="2:15">
      <c r="B64" s="172" t="s">
        <v>230</v>
      </c>
      <c r="C64" s="201" t="s">
        <v>231</v>
      </c>
      <c r="D64" s="174"/>
      <c r="E64" s="123"/>
      <c r="F64" s="87"/>
      <c r="G64" s="181"/>
    </row>
    <row r="65" spans="2:10" ht="25.5">
      <c r="B65" s="675" t="s">
        <v>327</v>
      </c>
      <c r="C65" s="201" t="s">
        <v>515</v>
      </c>
      <c r="D65" s="174"/>
      <c r="F65" s="87"/>
      <c r="G65" s="181"/>
      <c r="J65" s="207"/>
    </row>
    <row r="66" spans="2:10" ht="36.75">
      <c r="B66" s="676"/>
      <c r="C66" s="201" t="s">
        <v>516</v>
      </c>
      <c r="D66" s="174" t="s">
        <v>4</v>
      </c>
      <c r="E66" s="123">
        <v>21.250655999999999</v>
      </c>
      <c r="F66" s="87"/>
      <c r="G66" s="181">
        <f>+ROUND((E66*F66),2)</f>
        <v>0</v>
      </c>
    </row>
    <row r="67" spans="2:10" ht="36.75">
      <c r="B67" s="677"/>
      <c r="C67" s="201" t="s">
        <v>517</v>
      </c>
      <c r="D67" s="174" t="s">
        <v>4</v>
      </c>
      <c r="E67" s="123">
        <v>31.875983999999999</v>
      </c>
      <c r="F67" s="87"/>
      <c r="G67" s="181">
        <f t="shared" ref="G67" si="4">+ROUND((E67*F67),2)</f>
        <v>0</v>
      </c>
    </row>
    <row r="68" spans="2:10" ht="51">
      <c r="B68" s="172" t="s">
        <v>328</v>
      </c>
      <c r="C68" s="201" t="s">
        <v>227</v>
      </c>
      <c r="D68" s="174" t="s">
        <v>4</v>
      </c>
      <c r="E68" s="123">
        <v>2.3480000000000003</v>
      </c>
      <c r="F68" s="87"/>
      <c r="G68" s="181">
        <f t="shared" ref="G68" si="5">+ROUND((E68*F68),2)</f>
        <v>0</v>
      </c>
    </row>
    <row r="69" spans="2:10">
      <c r="B69" s="172" t="s">
        <v>232</v>
      </c>
      <c r="C69" s="208" t="s">
        <v>233</v>
      </c>
      <c r="D69" s="174"/>
      <c r="E69" s="123"/>
      <c r="F69" s="87"/>
      <c r="G69" s="181"/>
    </row>
    <row r="70" spans="2:10" ht="25.5">
      <c r="B70" s="675" t="s">
        <v>247</v>
      </c>
      <c r="C70" s="201" t="s">
        <v>245</v>
      </c>
      <c r="D70" s="174"/>
      <c r="E70" s="123"/>
      <c r="F70" s="87"/>
      <c r="G70" s="181"/>
    </row>
    <row r="71" spans="2:10" ht="36.75">
      <c r="B71" s="676"/>
      <c r="C71" s="201" t="s">
        <v>271</v>
      </c>
      <c r="D71" s="174" t="s">
        <v>4</v>
      </c>
      <c r="E71" s="123">
        <v>125.55</v>
      </c>
      <c r="F71" s="87"/>
      <c r="G71" s="181">
        <f>+ROUND((E71*F71),2)</f>
        <v>0</v>
      </c>
    </row>
    <row r="72" spans="2:10" ht="24.75">
      <c r="B72" s="677"/>
      <c r="C72" s="201" t="s">
        <v>246</v>
      </c>
      <c r="D72" s="174" t="s">
        <v>4</v>
      </c>
      <c r="E72" s="123">
        <v>50.994</v>
      </c>
      <c r="F72" s="87"/>
      <c r="G72" s="181">
        <f t="shared" ref="G72:G73" si="6">+ROUND((E72*F72),2)</f>
        <v>0</v>
      </c>
    </row>
    <row r="73" spans="2:10" ht="51">
      <c r="B73" s="172" t="s">
        <v>248</v>
      </c>
      <c r="C73" s="201" t="s">
        <v>228</v>
      </c>
      <c r="D73" s="174" t="s">
        <v>4</v>
      </c>
      <c r="E73" s="123">
        <v>3.73</v>
      </c>
      <c r="F73" s="87"/>
      <c r="G73" s="181">
        <f t="shared" si="6"/>
        <v>0</v>
      </c>
      <c r="J73" s="206"/>
    </row>
    <row r="74" spans="2:10">
      <c r="B74" s="172" t="s">
        <v>234</v>
      </c>
      <c r="C74" s="209" t="s">
        <v>235</v>
      </c>
      <c r="D74" s="174"/>
      <c r="E74" s="123"/>
      <c r="F74" s="181"/>
      <c r="G74" s="181"/>
    </row>
    <row r="75" spans="2:10" ht="25.5" customHeight="1">
      <c r="B75" s="679" t="s">
        <v>307</v>
      </c>
      <c r="C75" s="680"/>
      <c r="D75" s="680"/>
      <c r="E75" s="680"/>
      <c r="F75" s="680"/>
      <c r="G75" s="681"/>
    </row>
    <row r="76" spans="2:10" ht="25.5">
      <c r="B76" s="675" t="s">
        <v>250</v>
      </c>
      <c r="C76" s="201" t="s">
        <v>249</v>
      </c>
      <c r="D76" s="174"/>
      <c r="E76" s="123"/>
      <c r="F76" s="181"/>
      <c r="G76" s="181"/>
    </row>
    <row r="77" spans="2:10" ht="36.75">
      <c r="B77" s="676"/>
      <c r="C77" s="201" t="s">
        <v>271</v>
      </c>
      <c r="D77" s="174" t="s">
        <v>4</v>
      </c>
      <c r="E77" s="123">
        <v>120.23856000000001</v>
      </c>
      <c r="F77" s="87"/>
      <c r="G77" s="181">
        <f t="shared" ref="G77" si="7">+ROUND((E77*F77),2)</f>
        <v>0</v>
      </c>
    </row>
    <row r="78" spans="2:10" ht="24.75">
      <c r="B78" s="677"/>
      <c r="C78" s="201" t="s">
        <v>246</v>
      </c>
      <c r="D78" s="174" t="s">
        <v>4</v>
      </c>
      <c r="E78" s="123">
        <v>140.65127999999999</v>
      </c>
      <c r="F78" s="87"/>
      <c r="G78" s="181">
        <f t="shared" ref="G78" si="8">+ROUND((E78*F78),2)</f>
        <v>0</v>
      </c>
      <c r="I78" s="206"/>
    </row>
    <row r="79" spans="2:10" ht="51">
      <c r="B79" s="172" t="s">
        <v>251</v>
      </c>
      <c r="C79" s="201" t="s">
        <v>229</v>
      </c>
      <c r="D79" s="174" t="s">
        <v>4</v>
      </c>
      <c r="E79" s="123">
        <v>74.871999999999986</v>
      </c>
      <c r="F79" s="87"/>
      <c r="G79" s="181">
        <f t="shared" ref="G79:G80" si="9">+ROUND((E79*F79),2)</f>
        <v>0</v>
      </c>
    </row>
    <row r="80" spans="2:10" ht="38.25">
      <c r="B80" s="172" t="s">
        <v>252</v>
      </c>
      <c r="C80" s="201" t="s">
        <v>514</v>
      </c>
      <c r="D80" s="174" t="s">
        <v>3</v>
      </c>
      <c r="E80" s="123">
        <v>444.51519999999999</v>
      </c>
      <c r="F80" s="87"/>
      <c r="G80" s="181">
        <f t="shared" si="9"/>
        <v>0</v>
      </c>
    </row>
    <row r="81" spans="2:26">
      <c r="B81" s="172" t="s">
        <v>236</v>
      </c>
      <c r="C81" s="209" t="s">
        <v>243</v>
      </c>
      <c r="D81" s="174"/>
      <c r="E81" s="123"/>
      <c r="F81" s="181"/>
      <c r="G81" s="181"/>
    </row>
    <row r="82" spans="2:26" ht="25.5">
      <c r="B82" s="675" t="s">
        <v>272</v>
      </c>
      <c r="C82" s="201" t="s">
        <v>253</v>
      </c>
      <c r="D82" s="174"/>
      <c r="E82" s="123"/>
      <c r="F82" s="181"/>
      <c r="G82" s="181"/>
    </row>
    <row r="83" spans="2:26" ht="36.75">
      <c r="B83" s="676"/>
      <c r="C83" s="201" t="s">
        <v>271</v>
      </c>
      <c r="D83" s="174" t="s">
        <v>4</v>
      </c>
      <c r="E83" s="123">
        <v>11.855520000000002</v>
      </c>
      <c r="F83" s="87"/>
      <c r="G83" s="181">
        <f t="shared" ref="G83:G85" si="10">+ROUND((E83*F83),2)</f>
        <v>0</v>
      </c>
    </row>
    <row r="84" spans="2:26" ht="24.75">
      <c r="B84" s="677"/>
      <c r="C84" s="201" t="s">
        <v>246</v>
      </c>
      <c r="D84" s="174" t="s">
        <v>4</v>
      </c>
      <c r="E84" s="123">
        <v>16.194240000000001</v>
      </c>
      <c r="F84" s="87"/>
      <c r="G84" s="181">
        <f t="shared" si="10"/>
        <v>0</v>
      </c>
    </row>
    <row r="85" spans="2:26" ht="51">
      <c r="B85" s="172" t="s">
        <v>330</v>
      </c>
      <c r="C85" s="201" t="s">
        <v>244</v>
      </c>
      <c r="D85" s="174" t="s">
        <v>4</v>
      </c>
      <c r="E85" s="123">
        <v>16.911200000000001</v>
      </c>
      <c r="F85" s="87"/>
      <c r="G85" s="181">
        <f t="shared" si="10"/>
        <v>0</v>
      </c>
    </row>
    <row r="86" spans="2:26" ht="63.75">
      <c r="B86" s="172" t="s">
        <v>331</v>
      </c>
      <c r="C86" s="201" t="s">
        <v>242</v>
      </c>
      <c r="D86" s="174" t="s">
        <v>3</v>
      </c>
      <c r="E86" s="123">
        <v>99.293040000000005</v>
      </c>
      <c r="F86" s="87"/>
      <c r="G86" s="181">
        <f t="shared" ref="G86:G112" si="11">+ROUND((E86*F86),2)</f>
        <v>0</v>
      </c>
    </row>
    <row r="87" spans="2:26">
      <c r="B87" s="172" t="s">
        <v>238</v>
      </c>
      <c r="C87" s="201" t="s">
        <v>239</v>
      </c>
      <c r="D87" s="174"/>
      <c r="E87" s="123"/>
      <c r="F87" s="87"/>
      <c r="G87" s="181"/>
    </row>
    <row r="88" spans="2:26" ht="38.25">
      <c r="B88" s="172" t="s">
        <v>332</v>
      </c>
      <c r="C88" s="201" t="s">
        <v>240</v>
      </c>
      <c r="D88" s="174" t="s">
        <v>4</v>
      </c>
      <c r="E88" s="123">
        <v>80.351399999999998</v>
      </c>
      <c r="F88" s="87"/>
      <c r="G88" s="181">
        <f t="shared" ref="G88" si="12">+ROUND((E88*F88),2)</f>
        <v>0</v>
      </c>
    </row>
    <row r="89" spans="2:26" ht="38.25">
      <c r="B89" s="172" t="s">
        <v>333</v>
      </c>
      <c r="C89" s="201" t="s">
        <v>254</v>
      </c>
      <c r="D89" s="174" t="s">
        <v>4</v>
      </c>
      <c r="E89" s="123">
        <v>37.75287999999999</v>
      </c>
      <c r="F89" s="87"/>
      <c r="G89" s="181">
        <f t="shared" si="11"/>
        <v>0</v>
      </c>
    </row>
    <row r="90" spans="2:26" ht="25.5">
      <c r="B90" s="172" t="s">
        <v>334</v>
      </c>
      <c r="C90" s="201" t="s">
        <v>76</v>
      </c>
      <c r="D90" s="174" t="s">
        <v>11</v>
      </c>
      <c r="E90" s="123">
        <v>25</v>
      </c>
      <c r="F90" s="87"/>
      <c r="G90" s="181">
        <f t="shared" si="11"/>
        <v>0</v>
      </c>
    </row>
    <row r="91" spans="2:26">
      <c r="B91" s="191" t="s">
        <v>38</v>
      </c>
      <c r="C91" s="201" t="s">
        <v>77</v>
      </c>
      <c r="D91" s="174"/>
      <c r="E91" s="123"/>
      <c r="F91" s="87"/>
      <c r="G91" s="181"/>
    </row>
    <row r="92" spans="2:26" ht="25.5">
      <c r="B92" s="191" t="s">
        <v>335</v>
      </c>
      <c r="C92" s="201" t="s">
        <v>78</v>
      </c>
      <c r="D92" s="174" t="s">
        <v>3</v>
      </c>
      <c r="E92" s="123">
        <v>255.03800000000001</v>
      </c>
      <c r="F92" s="87"/>
      <c r="G92" s="181">
        <f>+ROUND((E92*F92),2)</f>
        <v>0</v>
      </c>
    </row>
    <row r="93" spans="2:26" ht="38.25">
      <c r="B93" s="191" t="s">
        <v>336</v>
      </c>
      <c r="C93" s="201" t="s">
        <v>256</v>
      </c>
      <c r="D93" s="174" t="s">
        <v>3</v>
      </c>
      <c r="E93" s="123">
        <v>1639.5300000000002</v>
      </c>
      <c r="F93" s="87"/>
      <c r="G93" s="181">
        <f t="shared" ref="G93" si="13">+ROUND((E93*F93),2)</f>
        <v>0</v>
      </c>
    </row>
    <row r="94" spans="2:26" ht="38.25">
      <c r="B94" s="191" t="s">
        <v>337</v>
      </c>
      <c r="C94" s="201" t="s">
        <v>505</v>
      </c>
      <c r="D94" s="174" t="s">
        <v>4</v>
      </c>
      <c r="E94" s="123">
        <v>80.351399999999998</v>
      </c>
      <c r="F94" s="87"/>
      <c r="G94" s="181">
        <f t="shared" si="11"/>
        <v>0</v>
      </c>
    </row>
    <row r="95" spans="2:26" ht="63.75">
      <c r="B95" s="191" t="s">
        <v>338</v>
      </c>
      <c r="C95" s="201" t="s">
        <v>506</v>
      </c>
      <c r="D95" s="174" t="s">
        <v>4</v>
      </c>
      <c r="E95" s="123">
        <v>3.9201999999999999</v>
      </c>
      <c r="F95" s="87"/>
      <c r="G95" s="181">
        <f t="shared" si="11"/>
        <v>0</v>
      </c>
    </row>
    <row r="96" spans="2:26" ht="63.75">
      <c r="B96" s="191" t="s">
        <v>339</v>
      </c>
      <c r="C96" s="201" t="s">
        <v>507</v>
      </c>
      <c r="D96" s="174" t="s">
        <v>4</v>
      </c>
      <c r="E96" s="123">
        <v>59.518399999999993</v>
      </c>
      <c r="F96" s="87"/>
      <c r="G96" s="181">
        <f t="shared" si="11"/>
        <v>0</v>
      </c>
      <c r="H96" s="210"/>
      <c r="V96" s="167"/>
      <c r="W96" s="167"/>
      <c r="X96" s="167"/>
      <c r="Y96" s="167"/>
      <c r="Z96" s="167"/>
    </row>
    <row r="97" spans="2:26" ht="63.75">
      <c r="B97" s="191" t="s">
        <v>340</v>
      </c>
      <c r="C97" s="201" t="s">
        <v>270</v>
      </c>
      <c r="D97" s="174" t="s">
        <v>4</v>
      </c>
      <c r="E97" s="211">
        <v>257.64408000000003</v>
      </c>
      <c r="F97" s="130"/>
      <c r="G97" s="212">
        <f t="shared" si="11"/>
        <v>0</v>
      </c>
      <c r="V97" s="167"/>
      <c r="W97" s="167"/>
      <c r="X97" s="167"/>
      <c r="Y97" s="167"/>
      <c r="Z97" s="167"/>
    </row>
    <row r="98" spans="2:26">
      <c r="B98" s="213"/>
      <c r="C98" s="214" t="s">
        <v>262</v>
      </c>
      <c r="D98" s="215"/>
      <c r="E98" s="216">
        <v>734.57571999999993</v>
      </c>
      <c r="F98" s="105"/>
      <c r="G98" s="217"/>
      <c r="V98" s="167"/>
      <c r="W98" s="167"/>
      <c r="X98" s="167"/>
      <c r="Y98" s="167"/>
      <c r="Z98" s="167"/>
    </row>
    <row r="99" spans="2:26">
      <c r="B99" s="213"/>
      <c r="C99" s="214" t="s">
        <v>263</v>
      </c>
      <c r="D99" s="215"/>
      <c r="E99" s="216">
        <v>361.44734710142518</v>
      </c>
      <c r="F99" s="131"/>
      <c r="G99" s="218"/>
    </row>
    <row r="100" spans="2:26">
      <c r="B100" s="213"/>
      <c r="C100" s="219"/>
      <c r="D100" s="215"/>
      <c r="E100" s="216"/>
      <c r="F100" s="131"/>
      <c r="G100" s="218"/>
    </row>
    <row r="101" spans="2:26">
      <c r="B101" s="213"/>
      <c r="C101" s="214" t="s">
        <v>257</v>
      </c>
      <c r="D101" s="215"/>
      <c r="E101" s="216"/>
      <c r="F101" s="131"/>
      <c r="G101" s="218"/>
    </row>
    <row r="102" spans="2:26">
      <c r="B102" s="213"/>
      <c r="C102" s="219" t="s">
        <v>258</v>
      </c>
      <c r="D102" s="215"/>
      <c r="E102" s="216">
        <v>80.351399999999998</v>
      </c>
      <c r="F102" s="131"/>
      <c r="G102" s="218"/>
    </row>
    <row r="103" spans="2:26">
      <c r="B103" s="213"/>
      <c r="C103" s="219" t="s">
        <v>259</v>
      </c>
      <c r="D103" s="215"/>
      <c r="E103" s="216">
        <v>3.9201999999999999</v>
      </c>
      <c r="F103" s="131"/>
      <c r="G103" s="218"/>
    </row>
    <row r="104" spans="2:26">
      <c r="B104" s="213"/>
      <c r="C104" s="219" t="s">
        <v>260</v>
      </c>
      <c r="D104" s="215"/>
      <c r="E104" s="216">
        <v>59.518399999999993</v>
      </c>
      <c r="F104" s="131"/>
      <c r="G104" s="218"/>
      <c r="J104" s="220"/>
      <c r="K104" s="221"/>
      <c r="L104" s="220"/>
    </row>
    <row r="105" spans="2:26">
      <c r="B105" s="213"/>
      <c r="C105" s="219" t="s">
        <v>269</v>
      </c>
      <c r="E105" s="216">
        <v>192.36099200000004</v>
      </c>
      <c r="F105" s="131"/>
      <c r="G105" s="218"/>
      <c r="J105" s="220"/>
      <c r="K105" s="221"/>
      <c r="L105" s="220"/>
      <c r="O105" s="220"/>
    </row>
    <row r="106" spans="2:26">
      <c r="B106" s="213"/>
      <c r="C106" s="219" t="s">
        <v>264</v>
      </c>
      <c r="D106" s="215"/>
      <c r="E106" s="216">
        <v>5.9879855384053773</v>
      </c>
      <c r="F106" s="131"/>
      <c r="G106" s="218"/>
      <c r="J106" s="220"/>
      <c r="K106" s="221"/>
      <c r="L106" s="220"/>
      <c r="O106" s="220"/>
      <c r="S106" s="222"/>
    </row>
    <row r="107" spans="2:26">
      <c r="B107" s="213"/>
      <c r="C107" s="219" t="s">
        <v>266</v>
      </c>
      <c r="D107" s="215"/>
      <c r="E107" s="216">
        <v>0.22965092563223849</v>
      </c>
      <c r="F107" s="131"/>
      <c r="G107" s="218"/>
      <c r="J107" s="220"/>
      <c r="K107" s="221"/>
      <c r="L107" s="220"/>
      <c r="O107" s="220"/>
      <c r="S107" s="222"/>
    </row>
    <row r="108" spans="2:26">
      <c r="B108" s="213"/>
      <c r="C108" s="219" t="s">
        <v>265</v>
      </c>
      <c r="D108" s="215"/>
      <c r="E108" s="216">
        <v>1.743303535598002</v>
      </c>
      <c r="F108" s="131"/>
      <c r="G108" s="218"/>
      <c r="J108" s="220"/>
      <c r="K108" s="221"/>
      <c r="L108" s="220"/>
      <c r="O108" s="220"/>
      <c r="S108" s="222"/>
    </row>
    <row r="109" spans="2:26">
      <c r="B109" s="213"/>
      <c r="C109" s="219" t="s">
        <v>267</v>
      </c>
      <c r="D109" s="215"/>
      <c r="E109" s="216">
        <v>6.1323888598072765E-2</v>
      </c>
      <c r="F109" s="131"/>
      <c r="G109" s="218"/>
      <c r="O109" s="220"/>
    </row>
    <row r="110" spans="2:26">
      <c r="B110" s="213"/>
      <c r="C110" s="223" t="s">
        <v>268</v>
      </c>
      <c r="D110" s="224"/>
      <c r="E110" s="225">
        <v>28.955117010341048</v>
      </c>
      <c r="F110" s="131"/>
      <c r="G110" s="218"/>
    </row>
    <row r="111" spans="2:26">
      <c r="B111" s="213"/>
      <c r="C111" s="219" t="s">
        <v>261</v>
      </c>
      <c r="D111" s="215"/>
      <c r="E111" s="216">
        <v>373.12837289857475</v>
      </c>
      <c r="F111" s="131"/>
      <c r="G111" s="218"/>
    </row>
    <row r="112" spans="2:26" ht="51">
      <c r="B112" s="172" t="s">
        <v>341</v>
      </c>
      <c r="C112" s="201" t="s">
        <v>508</v>
      </c>
      <c r="D112" s="174" t="s">
        <v>4</v>
      </c>
      <c r="E112" s="123">
        <v>103.80326710142515</v>
      </c>
      <c r="F112" s="87"/>
      <c r="G112" s="181">
        <f t="shared" si="11"/>
        <v>0</v>
      </c>
    </row>
    <row r="113" spans="2:7" ht="38.25">
      <c r="B113" s="172" t="s">
        <v>342</v>
      </c>
      <c r="C113" s="201" t="s">
        <v>26</v>
      </c>
      <c r="D113" s="174"/>
      <c r="E113" s="123"/>
      <c r="F113" s="87"/>
      <c r="G113" s="181">
        <f>+ROUND((SUM(G65:G112)*0.1),-1)</f>
        <v>0</v>
      </c>
    </row>
    <row r="114" spans="2:7">
      <c r="B114" s="203" t="s">
        <v>31</v>
      </c>
      <c r="C114" s="177" t="s">
        <v>80</v>
      </c>
      <c r="D114" s="174"/>
      <c r="E114" s="123"/>
      <c r="F114" s="87"/>
      <c r="G114" s="204">
        <f>SUM(G65:G113)</f>
        <v>0</v>
      </c>
    </row>
    <row r="115" spans="2:7">
      <c r="B115" s="180" t="s">
        <v>81</v>
      </c>
      <c r="C115" s="177" t="s">
        <v>9</v>
      </c>
      <c r="D115" s="174"/>
      <c r="E115" s="123"/>
      <c r="F115" s="87"/>
      <c r="G115" s="181"/>
    </row>
    <row r="116" spans="2:7">
      <c r="B116" s="172" t="s">
        <v>82</v>
      </c>
      <c r="C116" s="201" t="s">
        <v>83</v>
      </c>
      <c r="D116" s="174"/>
      <c r="E116" s="123"/>
      <c r="F116" s="87"/>
      <c r="G116" s="181"/>
    </row>
    <row r="117" spans="2:7" ht="51">
      <c r="B117" s="172" t="s">
        <v>164</v>
      </c>
      <c r="C117" s="201" t="s">
        <v>385</v>
      </c>
      <c r="D117" s="174" t="s">
        <v>1</v>
      </c>
      <c r="E117" s="123">
        <v>76.92</v>
      </c>
      <c r="F117" s="87"/>
      <c r="G117" s="181">
        <f t="shared" ref="G117" si="14">+ROUND((E117*F117),2)</f>
        <v>0</v>
      </c>
    </row>
    <row r="118" spans="2:7" ht="51">
      <c r="B118" s="172" t="s">
        <v>167</v>
      </c>
      <c r="C118" s="201" t="s">
        <v>386</v>
      </c>
      <c r="D118" s="174" t="s">
        <v>1</v>
      </c>
      <c r="E118" s="123">
        <v>5.36</v>
      </c>
      <c r="F118" s="87"/>
      <c r="G118" s="181">
        <f>+ROUND((E118*F118),2)</f>
        <v>0</v>
      </c>
    </row>
    <row r="119" spans="2:7" ht="38.25">
      <c r="B119" s="172" t="s">
        <v>168</v>
      </c>
      <c r="C119" s="226" t="s">
        <v>511</v>
      </c>
      <c r="D119" s="227" t="s">
        <v>1</v>
      </c>
      <c r="E119" s="227">
        <v>103.05119999999999</v>
      </c>
      <c r="F119" s="87"/>
      <c r="G119" s="228">
        <f>+E119*F119</f>
        <v>0</v>
      </c>
    </row>
    <row r="120" spans="2:7" ht="63.75">
      <c r="B120" s="172" t="s">
        <v>169</v>
      </c>
      <c r="C120" s="226" t="s">
        <v>512</v>
      </c>
      <c r="D120" s="227" t="s">
        <v>519</v>
      </c>
      <c r="E120" s="227">
        <v>7</v>
      </c>
      <c r="F120" s="87"/>
      <c r="G120" s="228">
        <f>+E120*F120</f>
        <v>0</v>
      </c>
    </row>
    <row r="121" spans="2:7" ht="51">
      <c r="B121" s="172" t="s">
        <v>170</v>
      </c>
      <c r="C121" s="201" t="s">
        <v>313</v>
      </c>
      <c r="D121" s="174" t="s">
        <v>2</v>
      </c>
      <c r="E121" s="123">
        <v>6</v>
      </c>
      <c r="F121" s="87"/>
      <c r="G121" s="181">
        <f t="shared" ref="G121" si="15">+ROUND((E121*F121),2)</f>
        <v>0</v>
      </c>
    </row>
    <row r="122" spans="2:7" ht="38.25">
      <c r="B122" s="172" t="s">
        <v>172</v>
      </c>
      <c r="C122" s="201" t="s">
        <v>397</v>
      </c>
      <c r="D122" s="227" t="s">
        <v>1</v>
      </c>
      <c r="E122" s="123">
        <v>183</v>
      </c>
      <c r="F122" s="87"/>
      <c r="G122" s="228">
        <f>+E122*F122</f>
        <v>0</v>
      </c>
    </row>
    <row r="123" spans="2:7">
      <c r="B123" s="172" t="s">
        <v>84</v>
      </c>
      <c r="C123" s="201" t="s">
        <v>88</v>
      </c>
      <c r="D123" s="174"/>
      <c r="E123" s="123"/>
      <c r="F123" s="87"/>
      <c r="G123" s="181"/>
    </row>
    <row r="124" spans="2:7" ht="25.5">
      <c r="B124" s="172" t="s">
        <v>85</v>
      </c>
      <c r="C124" s="201" t="s">
        <v>387</v>
      </c>
      <c r="D124" s="174" t="s">
        <v>1</v>
      </c>
      <c r="E124" s="123">
        <v>76.92</v>
      </c>
      <c r="F124" s="87"/>
      <c r="G124" s="181">
        <f t="shared" ref="G124" si="16">+ROUND((E124*F124),2)</f>
        <v>0</v>
      </c>
    </row>
    <row r="125" spans="2:7" ht="25.5">
      <c r="B125" s="172" t="s">
        <v>86</v>
      </c>
      <c r="C125" s="201" t="s">
        <v>388</v>
      </c>
      <c r="D125" s="174" t="s">
        <v>1</v>
      </c>
      <c r="E125" s="123">
        <v>5.36</v>
      </c>
      <c r="F125" s="87"/>
      <c r="G125" s="181">
        <f>+ROUND((E125*F125),2)</f>
        <v>0</v>
      </c>
    </row>
    <row r="126" spans="2:7" ht="38.25">
      <c r="B126" s="172" t="s">
        <v>87</v>
      </c>
      <c r="C126" s="201" t="s">
        <v>26</v>
      </c>
      <c r="D126" s="174"/>
      <c r="E126" s="123"/>
      <c r="F126" s="87"/>
      <c r="G126" s="181">
        <f>+ROUND((SUM(G119:G125)*0.1),-1)</f>
        <v>0</v>
      </c>
    </row>
    <row r="127" spans="2:7">
      <c r="B127" s="203" t="s">
        <v>81</v>
      </c>
      <c r="C127" s="177" t="s">
        <v>89</v>
      </c>
      <c r="D127" s="174"/>
      <c r="E127" s="123"/>
      <c r="F127" s="87"/>
      <c r="G127" s="204">
        <f>SUM(G117:G126)</f>
        <v>0</v>
      </c>
    </row>
    <row r="128" spans="2:7">
      <c r="B128" s="203" t="s">
        <v>90</v>
      </c>
      <c r="C128" s="177" t="s">
        <v>10</v>
      </c>
      <c r="D128" s="174"/>
      <c r="E128" s="123"/>
      <c r="F128" s="87"/>
      <c r="G128" s="181"/>
    </row>
    <row r="129" spans="2:7">
      <c r="B129" s="172" t="s">
        <v>91</v>
      </c>
      <c r="C129" s="201" t="s">
        <v>92</v>
      </c>
      <c r="D129" s="174"/>
      <c r="E129" s="123"/>
      <c r="F129" s="87"/>
      <c r="G129" s="181"/>
    </row>
    <row r="130" spans="2:7" ht="165.75">
      <c r="B130" s="172" t="s">
        <v>343</v>
      </c>
      <c r="C130" s="201" t="s">
        <v>274</v>
      </c>
      <c r="D130" s="174" t="s">
        <v>1</v>
      </c>
      <c r="E130" s="123">
        <v>103.05119999999999</v>
      </c>
      <c r="F130" s="87"/>
      <c r="G130" s="181">
        <f t="shared" ref="G130:G133" si="17">+ROUND((E130*F130),2)</f>
        <v>0</v>
      </c>
    </row>
    <row r="131" spans="2:7" ht="72" customHeight="1">
      <c r="B131" s="172"/>
      <c r="C131" s="682" t="s">
        <v>589</v>
      </c>
      <c r="D131" s="683"/>
      <c r="E131" s="683"/>
      <c r="F131" s="684"/>
      <c r="G131" s="181"/>
    </row>
    <row r="132" spans="2:7" ht="25.5">
      <c r="B132" s="172" t="s">
        <v>344</v>
      </c>
      <c r="C132" s="201" t="s">
        <v>280</v>
      </c>
      <c r="D132" s="174" t="s">
        <v>2</v>
      </c>
      <c r="E132" s="229">
        <v>6</v>
      </c>
      <c r="F132" s="87"/>
      <c r="G132" s="181">
        <f t="shared" ref="G132" si="18">+ROUND((E132*F132),2)</f>
        <v>0</v>
      </c>
    </row>
    <row r="133" spans="2:7" ht="51">
      <c r="B133" s="172" t="s">
        <v>345</v>
      </c>
      <c r="C133" s="201" t="s">
        <v>275</v>
      </c>
      <c r="D133" s="174" t="s">
        <v>1</v>
      </c>
      <c r="E133" s="123">
        <v>170.10999999999999</v>
      </c>
      <c r="F133" s="87"/>
      <c r="G133" s="181">
        <f t="shared" si="17"/>
        <v>0</v>
      </c>
    </row>
    <row r="134" spans="2:7" ht="51">
      <c r="B134" s="172" t="s">
        <v>374</v>
      </c>
      <c r="C134" s="201" t="s">
        <v>486</v>
      </c>
      <c r="D134" s="174" t="s">
        <v>1</v>
      </c>
      <c r="E134" s="123">
        <v>42.98</v>
      </c>
      <c r="F134" s="87"/>
      <c r="G134" s="181">
        <f t="shared" ref="G134" si="19">+ROUND((E134*F134),2)</f>
        <v>0</v>
      </c>
    </row>
    <row r="135" spans="2:7" ht="25.5">
      <c r="B135" s="675" t="s">
        <v>404</v>
      </c>
      <c r="C135" s="201" t="s">
        <v>499</v>
      </c>
      <c r="F135" s="105"/>
    </row>
    <row r="136" spans="2:7">
      <c r="B136" s="676"/>
      <c r="C136" s="201" t="s">
        <v>487</v>
      </c>
      <c r="D136" s="174" t="s">
        <v>22</v>
      </c>
      <c r="E136" s="229">
        <v>1</v>
      </c>
      <c r="F136" s="87"/>
      <c r="G136" s="181">
        <f t="shared" ref="G136:G141" si="20">+ROUND((E136*F136),2)</f>
        <v>0</v>
      </c>
    </row>
    <row r="137" spans="2:7">
      <c r="B137" s="676"/>
      <c r="C137" s="201" t="s">
        <v>488</v>
      </c>
      <c r="D137" s="174" t="s">
        <v>22</v>
      </c>
      <c r="E137" s="229">
        <v>1</v>
      </c>
      <c r="F137" s="87"/>
      <c r="G137" s="181">
        <f t="shared" si="20"/>
        <v>0</v>
      </c>
    </row>
    <row r="138" spans="2:7">
      <c r="B138" s="676"/>
      <c r="C138" s="201" t="s">
        <v>489</v>
      </c>
      <c r="D138" s="174" t="s">
        <v>22</v>
      </c>
      <c r="E138" s="229">
        <v>1</v>
      </c>
      <c r="F138" s="87"/>
      <c r="G138" s="181">
        <f t="shared" si="20"/>
        <v>0</v>
      </c>
    </row>
    <row r="139" spans="2:7">
      <c r="B139" s="676"/>
      <c r="C139" s="201" t="s">
        <v>490</v>
      </c>
      <c r="D139" s="174" t="s">
        <v>22</v>
      </c>
      <c r="E139" s="229">
        <v>1</v>
      </c>
      <c r="F139" s="87"/>
      <c r="G139" s="181">
        <f t="shared" si="20"/>
        <v>0</v>
      </c>
    </row>
    <row r="140" spans="2:7">
      <c r="B140" s="676"/>
      <c r="C140" s="201" t="s">
        <v>490</v>
      </c>
      <c r="D140" s="174" t="s">
        <v>22</v>
      </c>
      <c r="E140" s="229">
        <v>1</v>
      </c>
      <c r="F140" s="87"/>
      <c r="G140" s="181">
        <f t="shared" si="20"/>
        <v>0</v>
      </c>
    </row>
    <row r="141" spans="2:7">
      <c r="B141" s="676"/>
      <c r="C141" s="201" t="s">
        <v>491</v>
      </c>
      <c r="D141" s="174" t="s">
        <v>22</v>
      </c>
      <c r="E141" s="229">
        <v>3</v>
      </c>
      <c r="F141" s="87"/>
      <c r="G141" s="181">
        <f t="shared" si="20"/>
        <v>0</v>
      </c>
    </row>
    <row r="142" spans="2:7">
      <c r="B142" s="676"/>
      <c r="C142" s="201" t="s">
        <v>487</v>
      </c>
      <c r="D142" s="174" t="s">
        <v>22</v>
      </c>
      <c r="E142" s="229">
        <v>1</v>
      </c>
      <c r="F142" s="87"/>
      <c r="G142" s="181">
        <f t="shared" ref="G142:G145" si="21">+ROUND((E142*F142),2)</f>
        <v>0</v>
      </c>
    </row>
    <row r="143" spans="2:7">
      <c r="B143" s="676"/>
      <c r="C143" s="201" t="s">
        <v>487</v>
      </c>
      <c r="D143" s="174" t="s">
        <v>22</v>
      </c>
      <c r="E143" s="229">
        <v>1</v>
      </c>
      <c r="F143" s="87"/>
      <c r="G143" s="181">
        <f t="shared" si="21"/>
        <v>0</v>
      </c>
    </row>
    <row r="144" spans="2:7">
      <c r="B144" s="676"/>
      <c r="C144" s="201" t="s">
        <v>492</v>
      </c>
      <c r="D144" s="174" t="s">
        <v>22</v>
      </c>
      <c r="E144" s="229">
        <v>1</v>
      </c>
      <c r="F144" s="87"/>
      <c r="G144" s="181">
        <f t="shared" si="21"/>
        <v>0</v>
      </c>
    </row>
    <row r="145" spans="2:7">
      <c r="B145" s="676"/>
      <c r="C145" s="201" t="s">
        <v>493</v>
      </c>
      <c r="D145" s="174" t="s">
        <v>22</v>
      </c>
      <c r="E145" s="229">
        <v>2</v>
      </c>
      <c r="F145" s="87"/>
      <c r="G145" s="181">
        <f t="shared" si="21"/>
        <v>0</v>
      </c>
    </row>
    <row r="146" spans="2:7">
      <c r="B146" s="676"/>
      <c r="C146" s="201" t="s">
        <v>494</v>
      </c>
      <c r="D146" s="174" t="s">
        <v>22</v>
      </c>
      <c r="E146" s="229">
        <v>1</v>
      </c>
      <c r="F146" s="87"/>
      <c r="G146" s="181">
        <f t="shared" ref="G146:G151" si="22">+ROUND((E146*F146),2)</f>
        <v>0</v>
      </c>
    </row>
    <row r="147" spans="2:7">
      <c r="B147" s="676"/>
      <c r="C147" s="201" t="s">
        <v>495</v>
      </c>
      <c r="D147" s="174" t="s">
        <v>22</v>
      </c>
      <c r="E147" s="229">
        <v>1</v>
      </c>
      <c r="F147" s="87"/>
      <c r="G147" s="181">
        <f t="shared" si="22"/>
        <v>0</v>
      </c>
    </row>
    <row r="148" spans="2:7">
      <c r="B148" s="676"/>
      <c r="C148" s="201" t="s">
        <v>493</v>
      </c>
      <c r="D148" s="174" t="s">
        <v>22</v>
      </c>
      <c r="E148" s="229">
        <v>1</v>
      </c>
      <c r="F148" s="87"/>
      <c r="G148" s="181">
        <f t="shared" si="22"/>
        <v>0</v>
      </c>
    </row>
    <row r="149" spans="2:7">
      <c r="B149" s="676"/>
      <c r="C149" s="201" t="s">
        <v>496</v>
      </c>
      <c r="D149" s="174" t="s">
        <v>22</v>
      </c>
      <c r="E149" s="229">
        <v>1</v>
      </c>
      <c r="F149" s="87"/>
      <c r="G149" s="181">
        <f t="shared" si="22"/>
        <v>0</v>
      </c>
    </row>
    <row r="150" spans="2:7">
      <c r="B150" s="676"/>
      <c r="C150" s="201" t="s">
        <v>497</v>
      </c>
      <c r="D150" s="174" t="s">
        <v>22</v>
      </c>
      <c r="E150" s="229">
        <v>2</v>
      </c>
      <c r="F150" s="87"/>
      <c r="G150" s="181">
        <f t="shared" si="22"/>
        <v>0</v>
      </c>
    </row>
    <row r="151" spans="2:7">
      <c r="B151" s="677"/>
      <c r="C151" s="201" t="s">
        <v>498</v>
      </c>
      <c r="D151" s="174" t="s">
        <v>22</v>
      </c>
      <c r="E151" s="229">
        <v>1</v>
      </c>
      <c r="F151" s="87"/>
      <c r="G151" s="181">
        <f t="shared" si="22"/>
        <v>0</v>
      </c>
    </row>
    <row r="152" spans="2:7">
      <c r="B152" s="172" t="s">
        <v>93</v>
      </c>
      <c r="C152" s="201" t="s">
        <v>320</v>
      </c>
      <c r="D152" s="174"/>
      <c r="E152" s="123"/>
      <c r="F152" s="87"/>
      <c r="G152" s="181"/>
    </row>
    <row r="153" spans="2:7" ht="51">
      <c r="B153" s="172" t="s">
        <v>346</v>
      </c>
      <c r="C153" s="201" t="s">
        <v>485</v>
      </c>
      <c r="D153" s="174" t="s">
        <v>1</v>
      </c>
      <c r="E153" s="123">
        <v>60.94</v>
      </c>
      <c r="F153" s="87"/>
      <c r="G153" s="181">
        <f t="shared" ref="G153:G154" si="23">+ROUND((E153*F153),2)</f>
        <v>0</v>
      </c>
    </row>
    <row r="154" spans="2:7" ht="89.25">
      <c r="B154" s="172" t="s">
        <v>347</v>
      </c>
      <c r="C154" s="201" t="s">
        <v>520</v>
      </c>
      <c r="D154" s="174" t="s">
        <v>22</v>
      </c>
      <c r="E154" s="229">
        <v>34</v>
      </c>
      <c r="F154" s="87"/>
      <c r="G154" s="181">
        <f t="shared" si="23"/>
        <v>0</v>
      </c>
    </row>
    <row r="155" spans="2:7" ht="51">
      <c r="B155" s="172" t="s">
        <v>348</v>
      </c>
      <c r="C155" s="201" t="s">
        <v>484</v>
      </c>
      <c r="D155" s="174" t="s">
        <v>37</v>
      </c>
      <c r="E155" s="229">
        <v>1</v>
      </c>
      <c r="F155" s="87"/>
      <c r="G155" s="181">
        <f t="shared" ref="G155" si="24">+ROUND((E155*F155),2)</f>
        <v>0</v>
      </c>
    </row>
    <row r="156" spans="2:7">
      <c r="B156" s="172" t="s">
        <v>93</v>
      </c>
      <c r="C156" s="201" t="s">
        <v>94</v>
      </c>
      <c r="D156" s="174"/>
      <c r="E156" s="123"/>
      <c r="F156" s="87"/>
      <c r="G156" s="181"/>
    </row>
    <row r="157" spans="2:7" ht="89.25">
      <c r="B157" s="675" t="s">
        <v>346</v>
      </c>
      <c r="C157" s="201" t="s">
        <v>579</v>
      </c>
      <c r="D157" s="174"/>
      <c r="E157" s="123"/>
      <c r="F157" s="87"/>
      <c r="G157" s="181"/>
    </row>
    <row r="158" spans="2:7">
      <c r="B158" s="676"/>
      <c r="C158" s="201" t="s">
        <v>276</v>
      </c>
      <c r="D158" s="174" t="s">
        <v>22</v>
      </c>
      <c r="E158" s="229">
        <v>1</v>
      </c>
      <c r="F158" s="87"/>
      <c r="G158" s="181">
        <f t="shared" ref="G158" si="25">+ROUND((E158*F158),2)</f>
        <v>0</v>
      </c>
    </row>
    <row r="159" spans="2:7">
      <c r="B159" s="676"/>
      <c r="C159" s="201" t="s">
        <v>278</v>
      </c>
      <c r="D159" s="174" t="s">
        <v>22</v>
      </c>
      <c r="E159" s="229">
        <v>2</v>
      </c>
      <c r="F159" s="87"/>
      <c r="G159" s="181">
        <f t="shared" ref="G159" si="26">+ROUND((E159*F159),2)</f>
        <v>0</v>
      </c>
    </row>
    <row r="160" spans="2:7" ht="114.75">
      <c r="B160" s="675" t="s">
        <v>347</v>
      </c>
      <c r="C160" s="201" t="s">
        <v>588</v>
      </c>
      <c r="D160" s="174"/>
      <c r="E160" s="123"/>
      <c r="F160" s="87"/>
      <c r="G160" s="181"/>
    </row>
    <row r="161" spans="1:8">
      <c r="B161" s="676"/>
      <c r="C161" s="201" t="s">
        <v>278</v>
      </c>
      <c r="D161" s="174" t="s">
        <v>22</v>
      </c>
      <c r="E161" s="229">
        <v>3</v>
      </c>
      <c r="F161" s="87"/>
      <c r="G161" s="181">
        <f t="shared" ref="G161" si="27">+ROUND((E161*F161),2)</f>
        <v>0</v>
      </c>
    </row>
    <row r="162" spans="1:8" ht="127.5">
      <c r="B162" s="172" t="s">
        <v>348</v>
      </c>
      <c r="C162" s="201" t="s">
        <v>308</v>
      </c>
      <c r="D162" s="174" t="s">
        <v>22</v>
      </c>
      <c r="E162" s="123">
        <v>6</v>
      </c>
      <c r="F162" s="87"/>
      <c r="G162" s="181">
        <f t="shared" ref="G162:G163" si="28">+ROUND((E162*F162),2)</f>
        <v>0</v>
      </c>
    </row>
    <row r="163" spans="1:8" ht="38.25">
      <c r="B163" s="172" t="s">
        <v>375</v>
      </c>
      <c r="C163" s="201" t="s">
        <v>565</v>
      </c>
      <c r="D163" s="174" t="s">
        <v>22</v>
      </c>
      <c r="E163" s="229">
        <v>3</v>
      </c>
      <c r="F163" s="87"/>
      <c r="G163" s="181">
        <f t="shared" si="28"/>
        <v>0</v>
      </c>
    </row>
    <row r="164" spans="1:8">
      <c r="B164" s="172" t="s">
        <v>95</v>
      </c>
      <c r="C164" s="201" t="s">
        <v>96</v>
      </c>
      <c r="D164" s="174"/>
      <c r="E164" s="123"/>
      <c r="F164" s="87"/>
      <c r="G164" s="181"/>
    </row>
    <row r="165" spans="1:8" ht="51">
      <c r="B165" s="172" t="s">
        <v>349</v>
      </c>
      <c r="C165" s="201" t="s">
        <v>279</v>
      </c>
      <c r="D165" s="174" t="s">
        <v>22</v>
      </c>
      <c r="E165" s="229">
        <v>3</v>
      </c>
      <c r="F165" s="87"/>
      <c r="G165" s="181">
        <f t="shared" ref="G165:G179" si="29">+ROUND((E165*F165),2)</f>
        <v>0</v>
      </c>
    </row>
    <row r="166" spans="1:8" ht="38.25">
      <c r="B166" s="172" t="s">
        <v>350</v>
      </c>
      <c r="C166" s="201" t="s">
        <v>281</v>
      </c>
      <c r="D166" s="174" t="s">
        <v>22</v>
      </c>
      <c r="E166" s="229">
        <v>3</v>
      </c>
      <c r="F166" s="87"/>
      <c r="G166" s="181">
        <f t="shared" ref="G166" si="30">+ROUND((E166*F166),2)</f>
        <v>0</v>
      </c>
    </row>
    <row r="167" spans="1:8" ht="25.5">
      <c r="B167" s="172" t="s">
        <v>351</v>
      </c>
      <c r="C167" s="132" t="s">
        <v>521</v>
      </c>
      <c r="D167" s="230" t="s">
        <v>4</v>
      </c>
      <c r="E167" s="230">
        <v>0.99</v>
      </c>
      <c r="F167" s="87"/>
      <c r="G167" s="181">
        <f>+E167*F167</f>
        <v>0</v>
      </c>
    </row>
    <row r="168" spans="1:8">
      <c r="B168" s="172" t="s">
        <v>98</v>
      </c>
      <c r="C168" s="201" t="s">
        <v>99</v>
      </c>
      <c r="D168" s="174"/>
      <c r="E168" s="123"/>
      <c r="F168" s="87"/>
      <c r="G168" s="181"/>
    </row>
    <row r="169" spans="1:8">
      <c r="B169" s="172" t="s">
        <v>352</v>
      </c>
      <c r="C169" s="201" t="s">
        <v>97</v>
      </c>
      <c r="D169" s="174" t="s">
        <v>1</v>
      </c>
      <c r="E169" s="123">
        <v>377.08119999999997</v>
      </c>
      <c r="F169" s="87"/>
      <c r="G169" s="181">
        <f t="shared" si="29"/>
        <v>0</v>
      </c>
    </row>
    <row r="170" spans="1:8" ht="38.25">
      <c r="B170" s="172" t="s">
        <v>353</v>
      </c>
      <c r="C170" s="201" t="s">
        <v>100</v>
      </c>
      <c r="D170" s="174" t="s">
        <v>1</v>
      </c>
      <c r="E170" s="123">
        <v>103.05119999999999</v>
      </c>
      <c r="F170" s="87"/>
      <c r="G170" s="181">
        <f t="shared" si="29"/>
        <v>0</v>
      </c>
    </row>
    <row r="171" spans="1:8" ht="38.25">
      <c r="A171" s="167"/>
      <c r="B171" s="172" t="s">
        <v>354</v>
      </c>
      <c r="C171" s="201" t="s">
        <v>101</v>
      </c>
      <c r="D171" s="174" t="s">
        <v>1</v>
      </c>
      <c r="E171" s="123">
        <v>274.02999999999997</v>
      </c>
      <c r="F171" s="87"/>
      <c r="G171" s="181">
        <f t="shared" si="29"/>
        <v>0</v>
      </c>
      <c r="H171" s="167"/>
    </row>
    <row r="172" spans="1:8" ht="51">
      <c r="A172" s="167"/>
      <c r="B172" s="172" t="s">
        <v>355</v>
      </c>
      <c r="C172" s="201" t="s">
        <v>290</v>
      </c>
      <c r="D172" s="174" t="s">
        <v>1</v>
      </c>
      <c r="E172" s="123">
        <v>103.05119999999999</v>
      </c>
      <c r="F172" s="87"/>
      <c r="G172" s="181">
        <f t="shared" si="29"/>
        <v>0</v>
      </c>
      <c r="H172" s="167"/>
    </row>
    <row r="173" spans="1:8">
      <c r="A173" s="167"/>
      <c r="B173" s="172" t="s">
        <v>102</v>
      </c>
      <c r="C173" s="201" t="s">
        <v>103</v>
      </c>
      <c r="D173" s="174"/>
      <c r="E173" s="123"/>
      <c r="F173" s="87"/>
      <c r="G173" s="181"/>
      <c r="H173" s="167"/>
    </row>
    <row r="174" spans="1:8" ht="76.5">
      <c r="A174" s="167"/>
      <c r="B174" s="675" t="s">
        <v>356</v>
      </c>
      <c r="C174" s="133" t="s">
        <v>291</v>
      </c>
      <c r="D174" s="134"/>
      <c r="E174" s="135"/>
      <c r="F174" s="136"/>
      <c r="G174" s="137"/>
      <c r="H174" s="167"/>
    </row>
    <row r="175" spans="1:8">
      <c r="A175" s="167"/>
      <c r="B175" s="676"/>
      <c r="C175" s="133" t="s">
        <v>513</v>
      </c>
      <c r="D175" s="134" t="s">
        <v>22</v>
      </c>
      <c r="E175" s="135">
        <v>1</v>
      </c>
      <c r="F175" s="136"/>
      <c r="G175" s="137">
        <f t="shared" ref="G175:G178" si="31">F175*E175</f>
        <v>0</v>
      </c>
      <c r="H175" s="167"/>
    </row>
    <row r="176" spans="1:8">
      <c r="A176" s="167"/>
      <c r="B176" s="676"/>
      <c r="C176" s="133" t="s">
        <v>522</v>
      </c>
      <c r="D176" s="134" t="s">
        <v>22</v>
      </c>
      <c r="E176" s="135">
        <v>8</v>
      </c>
      <c r="F176" s="136"/>
      <c r="G176" s="137">
        <f t="shared" si="31"/>
        <v>0</v>
      </c>
      <c r="H176" s="167"/>
    </row>
    <row r="177" spans="1:8">
      <c r="A177" s="167"/>
      <c r="B177" s="676"/>
      <c r="C177" s="133" t="s">
        <v>523</v>
      </c>
      <c r="D177" s="134" t="s">
        <v>22</v>
      </c>
      <c r="E177" s="135">
        <v>14</v>
      </c>
      <c r="F177" s="136"/>
      <c r="G177" s="137">
        <f t="shared" si="31"/>
        <v>0</v>
      </c>
      <c r="H177" s="167"/>
    </row>
    <row r="178" spans="1:8">
      <c r="A178" s="167"/>
      <c r="B178" s="677"/>
      <c r="C178" s="133" t="s">
        <v>524</v>
      </c>
      <c r="D178" s="134" t="s">
        <v>22</v>
      </c>
      <c r="E178" s="135">
        <v>5</v>
      </c>
      <c r="F178" s="136"/>
      <c r="G178" s="137">
        <f t="shared" si="31"/>
        <v>0</v>
      </c>
      <c r="H178" s="231"/>
    </row>
    <row r="179" spans="1:8" ht="63.75">
      <c r="B179" s="172" t="s">
        <v>357</v>
      </c>
      <c r="C179" s="201" t="s">
        <v>292</v>
      </c>
      <c r="D179" s="174" t="s">
        <v>1</v>
      </c>
      <c r="E179" s="123">
        <v>2.72</v>
      </c>
      <c r="F179" s="87"/>
      <c r="G179" s="181">
        <f t="shared" si="29"/>
        <v>0</v>
      </c>
    </row>
    <row r="180" spans="1:8" ht="38.25">
      <c r="B180" s="172" t="s">
        <v>358</v>
      </c>
      <c r="C180" s="201" t="s">
        <v>26</v>
      </c>
      <c r="D180" s="174"/>
      <c r="E180" s="123"/>
      <c r="F180" s="87"/>
      <c r="G180" s="181">
        <f>+ROUND((SUM(G130:G179)*0.1),-1)</f>
        <v>0</v>
      </c>
    </row>
    <row r="181" spans="1:8">
      <c r="B181" s="203" t="s">
        <v>90</v>
      </c>
      <c r="C181" s="177" t="s">
        <v>104</v>
      </c>
      <c r="D181" s="174"/>
      <c r="E181" s="123"/>
      <c r="F181" s="87"/>
      <c r="G181" s="204">
        <f>SUM(G130:G180)</f>
        <v>0</v>
      </c>
    </row>
    <row r="182" spans="1:8">
      <c r="B182" s="203" t="s">
        <v>105</v>
      </c>
      <c r="C182" s="177" t="s">
        <v>396</v>
      </c>
      <c r="D182" s="174"/>
      <c r="E182" s="123"/>
      <c r="F182" s="87"/>
      <c r="G182" s="181"/>
    </row>
    <row r="183" spans="1:8">
      <c r="B183" s="191" t="s">
        <v>293</v>
      </c>
      <c r="C183" s="192" t="s">
        <v>106</v>
      </c>
      <c r="D183" s="174"/>
      <c r="E183" s="123"/>
      <c r="F183" s="87"/>
      <c r="G183" s="181"/>
    </row>
    <row r="184" spans="1:8" ht="63.75">
      <c r="B184" s="172" t="s">
        <v>196</v>
      </c>
      <c r="C184" s="201" t="s">
        <v>525</v>
      </c>
      <c r="D184" s="174" t="s">
        <v>22</v>
      </c>
      <c r="E184" s="229">
        <v>4</v>
      </c>
      <c r="F184" s="87"/>
      <c r="G184" s="181">
        <f t="shared" ref="G184:G185" si="32">+ROUND((E184*F184),2)</f>
        <v>0</v>
      </c>
    </row>
    <row r="185" spans="1:8" ht="51">
      <c r="B185" s="172" t="s">
        <v>197</v>
      </c>
      <c r="C185" s="201" t="s">
        <v>526</v>
      </c>
      <c r="D185" s="174" t="s">
        <v>4</v>
      </c>
      <c r="E185" s="123">
        <v>7.04</v>
      </c>
      <c r="F185" s="87"/>
      <c r="G185" s="181">
        <f t="shared" si="32"/>
        <v>0</v>
      </c>
    </row>
    <row r="186" spans="1:8">
      <c r="B186" s="172" t="s">
        <v>359</v>
      </c>
      <c r="C186" s="201" t="s">
        <v>97</v>
      </c>
      <c r="D186" s="174" t="s">
        <v>1</v>
      </c>
      <c r="E186" s="123">
        <v>12</v>
      </c>
      <c r="F186" s="87"/>
      <c r="G186" s="181">
        <f>+ROUND((E186*F186),2)</f>
        <v>0</v>
      </c>
    </row>
    <row r="187" spans="1:8" ht="38.25">
      <c r="B187" s="172" t="s">
        <v>360</v>
      </c>
      <c r="C187" s="201" t="s">
        <v>100</v>
      </c>
      <c r="D187" s="174" t="s">
        <v>1</v>
      </c>
      <c r="E187" s="123">
        <v>12</v>
      </c>
      <c r="F187" s="87"/>
      <c r="G187" s="181">
        <f>+ROUND((E187*F187),2)</f>
        <v>0</v>
      </c>
    </row>
    <row r="188" spans="1:8" ht="51">
      <c r="A188" s="167"/>
      <c r="B188" s="172" t="s">
        <v>527</v>
      </c>
      <c r="C188" s="201" t="s">
        <v>290</v>
      </c>
      <c r="D188" s="174" t="s">
        <v>1</v>
      </c>
      <c r="E188" s="123">
        <v>28</v>
      </c>
      <c r="F188" s="87"/>
      <c r="G188" s="181">
        <f>+ROUND((E188*F188),2)</f>
        <v>0</v>
      </c>
      <c r="H188" s="167"/>
    </row>
    <row r="189" spans="1:8">
      <c r="B189" s="172" t="s">
        <v>361</v>
      </c>
      <c r="C189" s="201" t="s">
        <v>282</v>
      </c>
      <c r="D189" s="174"/>
      <c r="E189" s="123"/>
      <c r="F189" s="87"/>
      <c r="G189" s="181"/>
    </row>
    <row r="190" spans="1:8" ht="25.5">
      <c r="B190" s="172" t="s">
        <v>198</v>
      </c>
      <c r="C190" s="201" t="s">
        <v>225</v>
      </c>
      <c r="D190" s="174" t="s">
        <v>3</v>
      </c>
      <c r="E190" s="123">
        <v>9</v>
      </c>
      <c r="F190" s="87"/>
      <c r="G190" s="181">
        <f>+ROUND((E190*F190),2)</f>
        <v>0</v>
      </c>
    </row>
    <row r="191" spans="1:8" ht="38.25">
      <c r="B191" s="172" t="s">
        <v>199</v>
      </c>
      <c r="C191" s="138" t="s">
        <v>283</v>
      </c>
      <c r="D191" s="174" t="s">
        <v>4</v>
      </c>
      <c r="E191" s="123">
        <v>7.6484494962195928</v>
      </c>
      <c r="F191" s="87"/>
      <c r="G191" s="181">
        <f t="shared" ref="G191" si="33">+ROUND((E191*F191),2)</f>
        <v>0</v>
      </c>
    </row>
    <row r="192" spans="1:8" ht="38.25">
      <c r="B192" s="172" t="s">
        <v>200</v>
      </c>
      <c r="C192" s="201" t="s">
        <v>254</v>
      </c>
      <c r="D192" s="174" t="s">
        <v>4</v>
      </c>
      <c r="E192" s="123">
        <v>0.84982772180217703</v>
      </c>
      <c r="F192" s="87"/>
      <c r="G192" s="181">
        <f t="shared" ref="G192:G199" si="34">+ROUND((E192*F192),2)</f>
        <v>0</v>
      </c>
    </row>
    <row r="193" spans="2:7" ht="38.25">
      <c r="B193" s="172" t="s">
        <v>201</v>
      </c>
      <c r="C193" s="138" t="s">
        <v>285</v>
      </c>
      <c r="D193" s="174" t="s">
        <v>2</v>
      </c>
      <c r="E193" s="229">
        <v>1</v>
      </c>
      <c r="F193" s="87"/>
      <c r="G193" s="181">
        <f t="shared" si="34"/>
        <v>0</v>
      </c>
    </row>
    <row r="194" spans="2:7" ht="63.75">
      <c r="B194" s="172" t="s">
        <v>362</v>
      </c>
      <c r="C194" s="138" t="s">
        <v>286</v>
      </c>
      <c r="D194" s="174" t="s">
        <v>2</v>
      </c>
      <c r="E194" s="229">
        <v>1</v>
      </c>
      <c r="F194" s="87"/>
      <c r="G194" s="181">
        <f t="shared" si="34"/>
        <v>0</v>
      </c>
    </row>
    <row r="195" spans="2:7" ht="25.5">
      <c r="B195" s="172" t="s">
        <v>202</v>
      </c>
      <c r="C195" s="201" t="s">
        <v>287</v>
      </c>
      <c r="D195" s="174" t="s">
        <v>4</v>
      </c>
      <c r="E195" s="123">
        <v>0.22167077763729584</v>
      </c>
      <c r="F195" s="87"/>
      <c r="G195" s="181">
        <f t="shared" si="34"/>
        <v>0</v>
      </c>
    </row>
    <row r="196" spans="2:7" ht="25.5">
      <c r="B196" s="172" t="s">
        <v>363</v>
      </c>
      <c r="C196" s="201" t="s">
        <v>78</v>
      </c>
      <c r="D196" s="174" t="s">
        <v>3</v>
      </c>
      <c r="E196" s="123">
        <v>4.95</v>
      </c>
      <c r="F196" s="87"/>
      <c r="G196" s="181">
        <f t="shared" si="34"/>
        <v>0</v>
      </c>
    </row>
    <row r="197" spans="2:7" ht="76.5">
      <c r="B197" s="172" t="s">
        <v>364</v>
      </c>
      <c r="C197" s="201" t="s">
        <v>255</v>
      </c>
      <c r="D197" s="174" t="s">
        <v>4</v>
      </c>
      <c r="E197" s="123">
        <v>7.8344665135494776E-2</v>
      </c>
      <c r="F197" s="87"/>
      <c r="G197" s="181">
        <f t="shared" si="34"/>
        <v>0</v>
      </c>
    </row>
    <row r="198" spans="2:7" ht="63.75">
      <c r="B198" s="172" t="s">
        <v>365</v>
      </c>
      <c r="C198" s="201" t="s">
        <v>79</v>
      </c>
      <c r="D198" s="174" t="s">
        <v>4</v>
      </c>
      <c r="E198" s="123">
        <v>1.8634561340544864</v>
      </c>
      <c r="F198" s="87"/>
      <c r="G198" s="181">
        <f t="shared" si="34"/>
        <v>0</v>
      </c>
    </row>
    <row r="199" spans="2:7" ht="51">
      <c r="B199" s="172" t="s">
        <v>366</v>
      </c>
      <c r="C199" s="201" t="s">
        <v>284</v>
      </c>
      <c r="D199" s="174" t="s">
        <v>4</v>
      </c>
      <c r="E199" s="123">
        <v>6.2310104234253041</v>
      </c>
      <c r="F199" s="87"/>
      <c r="G199" s="181">
        <f t="shared" si="34"/>
        <v>0</v>
      </c>
    </row>
    <row r="200" spans="2:7" ht="25.5">
      <c r="B200" s="172" t="s">
        <v>367</v>
      </c>
      <c r="C200" s="201" t="s">
        <v>288</v>
      </c>
      <c r="D200" s="174" t="s">
        <v>1</v>
      </c>
      <c r="E200" s="123">
        <v>7.5</v>
      </c>
      <c r="F200" s="87"/>
      <c r="G200" s="181">
        <f t="shared" ref="G200" si="35">+ROUND((E200*F200),2)</f>
        <v>0</v>
      </c>
    </row>
    <row r="201" spans="2:7" ht="76.5">
      <c r="B201" s="172" t="s">
        <v>368</v>
      </c>
      <c r="C201" s="201" t="s">
        <v>408</v>
      </c>
      <c r="D201" s="174" t="s">
        <v>22</v>
      </c>
      <c r="E201" s="229">
        <v>1</v>
      </c>
      <c r="F201" s="87"/>
      <c r="G201" s="181">
        <f t="shared" ref="G201" si="36">+ROUND((E201*F201),2)</f>
        <v>0</v>
      </c>
    </row>
    <row r="202" spans="2:7" ht="25.5">
      <c r="B202" s="172" t="s">
        <v>369</v>
      </c>
      <c r="C202" s="201" t="s">
        <v>289</v>
      </c>
      <c r="D202" s="174" t="s">
        <v>3</v>
      </c>
      <c r="E202" s="123">
        <v>9</v>
      </c>
      <c r="F202" s="87"/>
      <c r="G202" s="181">
        <f>+ROUND((E202*F202),2)</f>
        <v>0</v>
      </c>
    </row>
    <row r="203" spans="2:7" ht="38.25">
      <c r="B203" s="172" t="s">
        <v>370</v>
      </c>
      <c r="C203" s="201" t="s">
        <v>26</v>
      </c>
      <c r="D203" s="174"/>
      <c r="E203" s="123"/>
      <c r="F203" s="181"/>
      <c r="G203" s="181">
        <f>+ROUND((SUM(G184:G202)*0.1),-1)</f>
        <v>0</v>
      </c>
    </row>
    <row r="204" spans="2:7">
      <c r="B204" s="232" t="s">
        <v>105</v>
      </c>
      <c r="C204" s="177" t="s">
        <v>108</v>
      </c>
      <c r="D204" s="174"/>
      <c r="E204" s="123"/>
      <c r="F204" s="181"/>
      <c r="G204" s="204">
        <f>SUM(G184:G203)</f>
        <v>0</v>
      </c>
    </row>
    <row r="207" spans="2:7">
      <c r="C207" s="65"/>
      <c r="E207" s="104"/>
      <c r="F207" s="146"/>
      <c r="G207" s="146"/>
    </row>
    <row r="208" spans="2:7">
      <c r="C208" s="65"/>
      <c r="E208" s="104"/>
      <c r="F208" s="146"/>
      <c r="G208" s="146"/>
    </row>
    <row r="209" spans="2:7">
      <c r="C209" s="65"/>
      <c r="E209" s="104"/>
      <c r="F209" s="146"/>
      <c r="G209" s="146"/>
    </row>
    <row r="210" spans="2:7">
      <c r="C210" s="65"/>
      <c r="E210" s="104"/>
      <c r="F210" s="146"/>
      <c r="G210" s="146"/>
    </row>
    <row r="211" spans="2:7">
      <c r="B211" s="144"/>
      <c r="C211" s="65"/>
      <c r="D211" s="104"/>
      <c r="E211" s="233"/>
      <c r="F211" s="146"/>
      <c r="G211" s="146"/>
    </row>
    <row r="212" spans="2:7">
      <c r="C212" s="65"/>
      <c r="E212" s="104"/>
      <c r="F212" s="146"/>
      <c r="G212" s="146"/>
    </row>
    <row r="213" spans="2:7">
      <c r="B213" s="144"/>
      <c r="C213" s="67"/>
      <c r="E213" s="104"/>
      <c r="F213" s="146"/>
      <c r="G213" s="146"/>
    </row>
    <row r="214" spans="2:7">
      <c r="B214" s="144"/>
      <c r="C214" s="66"/>
      <c r="D214" s="104"/>
      <c r="E214" s="104"/>
      <c r="F214" s="146"/>
      <c r="G214" s="146"/>
    </row>
    <row r="215" spans="2:7">
      <c r="B215" s="144"/>
      <c r="C215" s="146"/>
      <c r="E215" s="104"/>
      <c r="F215" s="146"/>
      <c r="G215" s="146"/>
    </row>
    <row r="216" spans="2:7">
      <c r="B216" s="144"/>
      <c r="D216" s="104"/>
      <c r="E216" s="104"/>
      <c r="F216" s="146"/>
      <c r="G216" s="146"/>
    </row>
    <row r="217" spans="2:7">
      <c r="C217" s="65"/>
      <c r="E217" s="104"/>
      <c r="F217" s="146"/>
      <c r="G217" s="146"/>
    </row>
    <row r="218" spans="2:7">
      <c r="B218" s="166"/>
      <c r="C218" s="146"/>
      <c r="E218" s="104"/>
      <c r="F218" s="146"/>
      <c r="G218" s="146"/>
    </row>
    <row r="219" spans="2:7">
      <c r="B219" s="166"/>
      <c r="C219" s="65"/>
      <c r="E219" s="104"/>
      <c r="F219" s="146"/>
      <c r="G219" s="146"/>
    </row>
    <row r="220" spans="2:7">
      <c r="B220" s="166"/>
      <c r="C220" s="65"/>
      <c r="E220" s="104"/>
      <c r="F220" s="146"/>
      <c r="G220" s="146"/>
    </row>
    <row r="221" spans="2:7">
      <c r="B221" s="166"/>
      <c r="C221" s="146"/>
      <c r="D221" s="104"/>
      <c r="E221" s="104"/>
      <c r="F221" s="146"/>
      <c r="G221" s="146"/>
    </row>
    <row r="222" spans="2:7">
      <c r="B222" s="166"/>
      <c r="C222" s="65"/>
      <c r="E222" s="104"/>
      <c r="F222" s="146"/>
      <c r="G222" s="146"/>
    </row>
    <row r="223" spans="2:7">
      <c r="B223" s="166"/>
    </row>
    <row r="224" spans="2:7">
      <c r="B224" s="166"/>
      <c r="D224" s="144"/>
    </row>
    <row r="225" spans="2:7">
      <c r="B225" s="166"/>
      <c r="C225" s="65"/>
      <c r="E225" s="104"/>
      <c r="F225" s="146"/>
      <c r="G225" s="146"/>
    </row>
    <row r="226" spans="2:7">
      <c r="B226" s="166"/>
      <c r="D226" s="144"/>
    </row>
    <row r="227" spans="2:7">
      <c r="B227" s="166"/>
      <c r="D227" s="144"/>
    </row>
    <row r="228" spans="2:7">
      <c r="B228" s="166"/>
      <c r="D228" s="144"/>
    </row>
    <row r="229" spans="2:7">
      <c r="B229" s="166"/>
      <c r="D229" s="144"/>
    </row>
    <row r="230" spans="2:7">
      <c r="D230" s="104"/>
      <c r="E230" s="104"/>
      <c r="F230" s="146"/>
      <c r="G230" s="146"/>
    </row>
    <row r="231" spans="2:7">
      <c r="C231" s="167"/>
      <c r="D231" s="168"/>
      <c r="E231" s="168"/>
      <c r="F231" s="167"/>
      <c r="G231" s="167"/>
    </row>
    <row r="232" spans="2:7">
      <c r="C232" s="167"/>
      <c r="D232" s="168"/>
      <c r="E232" s="168"/>
      <c r="F232" s="167"/>
      <c r="G232" s="167"/>
    </row>
    <row r="233" spans="2:7">
      <c r="C233" s="167"/>
      <c r="D233" s="168"/>
      <c r="E233" s="168"/>
      <c r="F233" s="167"/>
      <c r="G233" s="167"/>
    </row>
    <row r="234" spans="2:7">
      <c r="C234" s="167"/>
      <c r="D234" s="168"/>
      <c r="E234" s="168"/>
      <c r="F234" s="167"/>
      <c r="G234" s="167"/>
    </row>
    <row r="235" spans="2:7">
      <c r="C235" s="167"/>
      <c r="D235" s="168"/>
      <c r="E235" s="168"/>
      <c r="F235" s="167"/>
      <c r="G235" s="167"/>
    </row>
    <row r="236" spans="2:7">
      <c r="C236" s="167"/>
      <c r="D236" s="168"/>
      <c r="E236" s="168"/>
      <c r="F236" s="167"/>
      <c r="G236" s="167"/>
    </row>
    <row r="237" spans="2:7">
      <c r="C237" s="167"/>
      <c r="D237" s="168"/>
      <c r="E237" s="168"/>
      <c r="F237" s="167"/>
      <c r="G237" s="167"/>
    </row>
    <row r="238" spans="2:7">
      <c r="C238" s="167"/>
      <c r="D238" s="168"/>
      <c r="E238" s="168"/>
      <c r="F238" s="167"/>
      <c r="G238" s="167"/>
    </row>
    <row r="239" spans="2:7">
      <c r="C239" s="167"/>
      <c r="D239" s="168"/>
      <c r="E239" s="168"/>
      <c r="F239" s="167"/>
      <c r="G239" s="167"/>
    </row>
    <row r="240" spans="2:7">
      <c r="C240" s="167"/>
      <c r="D240" s="168"/>
      <c r="E240" s="168"/>
      <c r="F240" s="167"/>
      <c r="G240" s="167"/>
    </row>
    <row r="241" spans="3:7">
      <c r="C241" s="167"/>
      <c r="D241" s="168"/>
      <c r="E241" s="168"/>
      <c r="F241" s="167"/>
      <c r="G241" s="167"/>
    </row>
    <row r="242" spans="3:7">
      <c r="C242" s="167"/>
      <c r="D242" s="168"/>
      <c r="E242" s="168"/>
      <c r="F242" s="167"/>
      <c r="G242" s="167"/>
    </row>
  </sheetData>
  <sheetProtection algorithmName="SHA-512" hashValue="i1ZPE1VSVwwkUzzKxhfywDJMZb2g4pd5Uy64DgqcT6LNWamFUhI+ukkhZatSmtxQ2i+3mLQ1L0JPiE5tZJ3QKQ==" saltValue="XdTrKuMSkLmCs64C/wKtPg==" spinCount="100000" sheet="1" objects="1" scenarios="1"/>
  <mergeCells count="13">
    <mergeCell ref="B157:B159"/>
    <mergeCell ref="B160:B161"/>
    <mergeCell ref="B135:B151"/>
    <mergeCell ref="B174:B178"/>
    <mergeCell ref="C13:G13"/>
    <mergeCell ref="B75:G75"/>
    <mergeCell ref="B23:B28"/>
    <mergeCell ref="B35:B40"/>
    <mergeCell ref="B76:B78"/>
    <mergeCell ref="B65:B67"/>
    <mergeCell ref="B70:B72"/>
    <mergeCell ref="B82:B84"/>
    <mergeCell ref="C131:F131"/>
  </mergeCells>
  <phoneticPr fontId="29" type="noConversion"/>
  <conditionalFormatting sqref="F29:F31 F41">
    <cfRule type="cellIs" dxfId="22" priority="2" operator="equal">
      <formula>0</formula>
    </cfRule>
  </conditionalFormatting>
  <conditionalFormatting sqref="F34">
    <cfRule type="cellIs" dxfId="21" priority="1" operator="equal">
      <formula>0</formula>
    </cfRule>
  </conditionalFormatting>
  <pageMargins left="0.98425196850393704" right="0.39370078740157483" top="0.78740157480314965" bottom="0.78740157480314965" header="0.47244094488188981" footer="0"/>
  <pageSetup paperSize="9" scale="90" fitToHeight="10" orientation="portrait" r:id="rId1"/>
  <headerFooter alignWithMargins="0">
    <oddFooter>&amp;L&amp;A&amp;R&amp;9Stran &amp;P/&amp;N</oddFooter>
  </headerFooter>
  <rowBreaks count="1" manualBreakCount="1">
    <brk id="33"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W176"/>
  <sheetViews>
    <sheetView view="pageBreakPreview" topLeftCell="B1" zoomScaleSheetLayoutView="100" workbookViewId="0">
      <selection activeCell="G100" sqref="G100"/>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10.33203125" style="163" bestFit="1" customWidth="1"/>
    <col min="6" max="6" width="12" style="241" customWidth="1"/>
    <col min="7" max="7" width="13.6640625" style="241" bestFit="1" customWidth="1"/>
    <col min="8" max="8" width="19.1640625" style="242" customWidth="1"/>
    <col min="9" max="23" width="9.33203125" style="167"/>
    <col min="24" max="16384" width="9.33203125" style="144"/>
  </cols>
  <sheetData>
    <row r="1" spans="2:8">
      <c r="B1" s="141" t="s">
        <v>24</v>
      </c>
      <c r="C1" s="142" t="s">
        <v>294</v>
      </c>
      <c r="D1" s="143"/>
      <c r="E1" s="171"/>
      <c r="F1" s="239"/>
      <c r="G1" s="239"/>
      <c r="H1" s="240"/>
    </row>
    <row r="2" spans="2:8">
      <c r="C2" s="145" t="s">
        <v>295</v>
      </c>
      <c r="D2" s="104"/>
      <c r="E2" s="104"/>
    </row>
    <row r="3" spans="2:8">
      <c r="B3" s="172" t="s">
        <v>12</v>
      </c>
      <c r="C3" s="173" t="s">
        <v>6</v>
      </c>
      <c r="D3" s="174"/>
      <c r="E3" s="174"/>
      <c r="F3" s="243"/>
      <c r="G3" s="244">
        <f>+G24</f>
        <v>0</v>
      </c>
    </row>
    <row r="4" spans="2:8">
      <c r="B4" s="172" t="s">
        <v>13</v>
      </c>
      <c r="C4" s="173" t="s">
        <v>59</v>
      </c>
      <c r="D4" s="174"/>
      <c r="E4" s="174"/>
      <c r="F4" s="243"/>
      <c r="G4" s="244">
        <f>+G27</f>
        <v>0</v>
      </c>
    </row>
    <row r="5" spans="2:8">
      <c r="B5" s="172" t="s">
        <v>14</v>
      </c>
      <c r="C5" s="173" t="s">
        <v>67</v>
      </c>
      <c r="D5" s="174"/>
      <c r="E5" s="174"/>
      <c r="F5" s="243"/>
      <c r="G5" s="244">
        <f>+G42</f>
        <v>0</v>
      </c>
    </row>
    <row r="6" spans="2:8">
      <c r="B6" s="172" t="s">
        <v>31</v>
      </c>
      <c r="C6" s="173" t="s">
        <v>8</v>
      </c>
      <c r="D6" s="174"/>
      <c r="E6" s="174"/>
      <c r="F6" s="243"/>
      <c r="G6" s="244">
        <f>+G81</f>
        <v>0</v>
      </c>
    </row>
    <row r="7" spans="2:8">
      <c r="B7" s="172" t="s">
        <v>81</v>
      </c>
      <c r="C7" s="173" t="s">
        <v>9</v>
      </c>
      <c r="D7" s="174"/>
      <c r="E7" s="174"/>
      <c r="F7" s="243"/>
      <c r="G7" s="244">
        <f>+G96</f>
        <v>0</v>
      </c>
    </row>
    <row r="8" spans="2:8">
      <c r="B8" s="172" t="s">
        <v>90</v>
      </c>
      <c r="C8" s="173" t="s">
        <v>10</v>
      </c>
      <c r="D8" s="174"/>
      <c r="E8" s="174"/>
      <c r="F8" s="243"/>
      <c r="G8" s="244">
        <f>+G130</f>
        <v>0</v>
      </c>
    </row>
    <row r="9" spans="2:8">
      <c r="B9" s="172" t="s">
        <v>105</v>
      </c>
      <c r="C9" s="173" t="s">
        <v>106</v>
      </c>
      <c r="D9" s="174"/>
      <c r="E9" s="174"/>
      <c r="F9" s="243"/>
      <c r="G9" s="244">
        <f>+G138</f>
        <v>0</v>
      </c>
    </row>
    <row r="10" spans="2:8">
      <c r="B10" s="172"/>
      <c r="C10" s="85" t="s">
        <v>0</v>
      </c>
      <c r="D10" s="176"/>
      <c r="E10" s="102"/>
      <c r="F10" s="245"/>
      <c r="G10" s="246">
        <f>SUM(G3:G9)</f>
        <v>0</v>
      </c>
    </row>
    <row r="11" spans="2:8">
      <c r="E11" s="103"/>
      <c r="F11" s="111"/>
    </row>
    <row r="12" spans="2:8">
      <c r="B12" s="179" t="s">
        <v>303</v>
      </c>
      <c r="E12" s="103"/>
      <c r="F12" s="111"/>
    </row>
    <row r="13" spans="2:8" ht="25.5" customHeight="1">
      <c r="B13" s="73" t="s">
        <v>273</v>
      </c>
      <c r="C13" s="678" t="s">
        <v>309</v>
      </c>
      <c r="D13" s="678"/>
      <c r="E13" s="678"/>
      <c r="F13" s="678"/>
      <c r="G13" s="678"/>
    </row>
    <row r="14" spans="2:8">
      <c r="B14" s="73" t="s">
        <v>273</v>
      </c>
      <c r="E14" s="103"/>
      <c r="F14" s="111"/>
    </row>
    <row r="15" spans="2:8">
      <c r="E15" s="103"/>
      <c r="F15" s="111"/>
    </row>
    <row r="16" spans="2:8">
      <c r="E16" s="103"/>
      <c r="F16" s="111"/>
    </row>
    <row r="17" spans="2:7" ht="25.5">
      <c r="B17" s="147" t="s">
        <v>15</v>
      </c>
      <c r="C17" s="148" t="s">
        <v>16</v>
      </c>
      <c r="D17" s="147" t="s">
        <v>17</v>
      </c>
      <c r="E17" s="147" t="s">
        <v>18</v>
      </c>
      <c r="F17" s="247" t="s">
        <v>218</v>
      </c>
      <c r="G17" s="248" t="s">
        <v>217</v>
      </c>
    </row>
    <row r="18" spans="2:7">
      <c r="B18" s="180" t="s">
        <v>12</v>
      </c>
      <c r="C18" s="177" t="s">
        <v>6</v>
      </c>
      <c r="D18" s="174"/>
      <c r="E18" s="174"/>
      <c r="F18" s="243"/>
      <c r="G18" s="249"/>
    </row>
    <row r="19" spans="2:7">
      <c r="B19" s="172" t="s">
        <v>19</v>
      </c>
      <c r="C19" s="173" t="s">
        <v>54</v>
      </c>
      <c r="D19" s="174"/>
      <c r="E19" s="174"/>
      <c r="F19" s="243"/>
      <c r="G19" s="249"/>
    </row>
    <row r="20" spans="2:7" ht="51">
      <c r="B20" s="172" t="s">
        <v>128</v>
      </c>
      <c r="C20" s="88" t="s">
        <v>49</v>
      </c>
      <c r="D20" s="123" t="s">
        <v>1</v>
      </c>
      <c r="E20" s="123">
        <v>59.94</v>
      </c>
      <c r="F20" s="112"/>
      <c r="G20" s="249">
        <f>+ROUND((E20*F20),2)</f>
        <v>0</v>
      </c>
    </row>
    <row r="21" spans="2:7" ht="38.25">
      <c r="B21" s="172" t="s">
        <v>116</v>
      </c>
      <c r="C21" s="122" t="s">
        <v>50</v>
      </c>
      <c r="D21" s="123" t="s">
        <v>2</v>
      </c>
      <c r="E21" s="123">
        <v>7</v>
      </c>
      <c r="F21" s="112"/>
      <c r="G21" s="249">
        <f>+ROUND((E21*F21),2)</f>
        <v>0</v>
      </c>
    </row>
    <row r="22" spans="2:7">
      <c r="B22" s="172" t="s">
        <v>28</v>
      </c>
      <c r="C22" s="182" t="s">
        <v>301</v>
      </c>
      <c r="D22" s="174"/>
      <c r="E22" s="123"/>
      <c r="F22" s="112"/>
      <c r="G22" s="249"/>
    </row>
    <row r="23" spans="2:7">
      <c r="B23" s="191" t="s">
        <v>55</v>
      </c>
      <c r="C23" s="192" t="s">
        <v>302</v>
      </c>
      <c r="D23" s="174"/>
      <c r="E23" s="123"/>
      <c r="F23" s="112"/>
      <c r="G23" s="121"/>
    </row>
    <row r="24" spans="2:7">
      <c r="B24" s="203" t="s">
        <v>12</v>
      </c>
      <c r="C24" s="177" t="s">
        <v>7</v>
      </c>
      <c r="D24" s="174"/>
      <c r="E24" s="123"/>
      <c r="F24" s="112"/>
      <c r="G24" s="250">
        <f>SUM(G20:G23)</f>
        <v>0</v>
      </c>
    </row>
    <row r="25" spans="2:7">
      <c r="B25" s="203" t="s">
        <v>13</v>
      </c>
      <c r="C25" s="177" t="s">
        <v>59</v>
      </c>
      <c r="D25" s="174"/>
      <c r="E25" s="174"/>
      <c r="F25" s="112"/>
      <c r="G25" s="249"/>
    </row>
    <row r="26" spans="2:7">
      <c r="B26" s="172" t="s">
        <v>20</v>
      </c>
      <c r="C26" s="173" t="s">
        <v>580</v>
      </c>
      <c r="D26" s="174"/>
      <c r="E26" s="123"/>
      <c r="F26" s="112"/>
      <c r="G26" s="249"/>
    </row>
    <row r="27" spans="2:7">
      <c r="B27" s="203" t="s">
        <v>13</v>
      </c>
      <c r="C27" s="177" t="s">
        <v>66</v>
      </c>
      <c r="D27" s="174"/>
      <c r="E27" s="123"/>
      <c r="F27" s="112"/>
      <c r="G27" s="250">
        <f>SUM(G26:G26)</f>
        <v>0</v>
      </c>
    </row>
    <row r="28" spans="2:7">
      <c r="B28" s="180" t="s">
        <v>14</v>
      </c>
      <c r="C28" s="177" t="s">
        <v>67</v>
      </c>
      <c r="D28" s="174"/>
      <c r="E28" s="123"/>
      <c r="F28" s="112"/>
      <c r="G28" s="249"/>
    </row>
    <row r="29" spans="2:7">
      <c r="B29" s="172" t="s">
        <v>68</v>
      </c>
      <c r="C29" s="201" t="s">
        <v>30</v>
      </c>
      <c r="D29" s="174"/>
      <c r="E29" s="123"/>
      <c r="F29" s="112"/>
      <c r="G29" s="249"/>
    </row>
    <row r="30" spans="2:7" ht="38.25">
      <c r="B30" s="172" t="s">
        <v>141</v>
      </c>
      <c r="C30" s="201" t="s">
        <v>518</v>
      </c>
      <c r="D30" s="174" t="s">
        <v>3</v>
      </c>
      <c r="E30" s="123">
        <v>133.65060000000003</v>
      </c>
      <c r="F30" s="112"/>
      <c r="G30" s="249">
        <f t="shared" ref="G30:G39" si="0">+ROUND((E30*F30),2)</f>
        <v>0</v>
      </c>
    </row>
    <row r="31" spans="2:7" ht="38.25">
      <c r="B31" s="172" t="s">
        <v>69</v>
      </c>
      <c r="C31" s="201" t="s">
        <v>529</v>
      </c>
      <c r="D31" s="174" t="s">
        <v>1</v>
      </c>
      <c r="E31" s="123">
        <v>7</v>
      </c>
      <c r="F31" s="112"/>
      <c r="G31" s="249">
        <f t="shared" si="0"/>
        <v>0</v>
      </c>
    </row>
    <row r="32" spans="2:7">
      <c r="B32" s="172" t="s">
        <v>70</v>
      </c>
      <c r="C32" s="201" t="s">
        <v>71</v>
      </c>
      <c r="D32" s="174"/>
      <c r="E32" s="123"/>
      <c r="F32" s="112"/>
      <c r="G32" s="249"/>
    </row>
    <row r="33" spans="2:7" ht="63.75">
      <c r="B33" s="172" t="s">
        <v>371</v>
      </c>
      <c r="C33" s="201" t="s">
        <v>72</v>
      </c>
      <c r="D33" s="174" t="s">
        <v>3</v>
      </c>
      <c r="E33" s="123">
        <v>133.65060000000003</v>
      </c>
      <c r="F33" s="112"/>
      <c r="G33" s="249">
        <f t="shared" ref="G33" si="1">+ROUND((E33*F33),2)</f>
        <v>0</v>
      </c>
    </row>
    <row r="34" spans="2:7">
      <c r="B34" s="172" t="s">
        <v>390</v>
      </c>
      <c r="C34" s="201" t="s">
        <v>566</v>
      </c>
      <c r="D34" s="174"/>
      <c r="E34" s="123"/>
      <c r="F34" s="112"/>
      <c r="G34" s="249"/>
    </row>
    <row r="35" spans="2:7" ht="25.5">
      <c r="B35" s="172" t="s">
        <v>442</v>
      </c>
      <c r="C35" s="201" t="s">
        <v>477</v>
      </c>
      <c r="D35" s="174" t="s">
        <v>2</v>
      </c>
      <c r="E35" s="229">
        <v>22</v>
      </c>
      <c r="F35" s="112"/>
      <c r="G35" s="249">
        <f t="shared" ref="G35" si="2">+ROUND((E35*F35),2)</f>
        <v>0</v>
      </c>
    </row>
    <row r="36" spans="2:7" ht="51">
      <c r="B36" s="172" t="s">
        <v>443</v>
      </c>
      <c r="C36" s="201" t="s">
        <v>479</v>
      </c>
      <c r="D36" s="174" t="s">
        <v>2</v>
      </c>
      <c r="E36" s="229">
        <v>22</v>
      </c>
      <c r="F36" s="112"/>
      <c r="G36" s="249">
        <f t="shared" ref="G36:G38" si="3">+ROUND((E36*F36),2)</f>
        <v>0</v>
      </c>
    </row>
    <row r="37" spans="2:7" ht="38.25">
      <c r="B37" s="172" t="s">
        <v>478</v>
      </c>
      <c r="C37" s="201" t="s">
        <v>481</v>
      </c>
      <c r="D37" s="174" t="s">
        <v>37</v>
      </c>
      <c r="E37" s="229">
        <v>1</v>
      </c>
      <c r="F37" s="112"/>
      <c r="G37" s="249">
        <f t="shared" si="3"/>
        <v>0</v>
      </c>
    </row>
    <row r="38" spans="2:7" ht="38.25">
      <c r="B38" s="172" t="s">
        <v>478</v>
      </c>
      <c r="C38" s="201" t="s">
        <v>480</v>
      </c>
      <c r="D38" s="174" t="s">
        <v>37</v>
      </c>
      <c r="E38" s="229">
        <v>1</v>
      </c>
      <c r="F38" s="112"/>
      <c r="G38" s="249">
        <f t="shared" si="3"/>
        <v>0</v>
      </c>
    </row>
    <row r="39" spans="2:7" ht="63.75">
      <c r="B39" s="172" t="s">
        <v>371</v>
      </c>
      <c r="C39" s="201" t="s">
        <v>72</v>
      </c>
      <c r="D39" s="174" t="s">
        <v>3</v>
      </c>
      <c r="E39" s="123">
        <v>96</v>
      </c>
      <c r="F39" s="112"/>
      <c r="G39" s="249">
        <f t="shared" si="0"/>
        <v>0</v>
      </c>
    </row>
    <row r="40" spans="2:7">
      <c r="B40" s="172" t="s">
        <v>73</v>
      </c>
      <c r="C40" s="201" t="s">
        <v>74</v>
      </c>
      <c r="D40" s="174"/>
      <c r="E40" s="123"/>
      <c r="F40" s="112"/>
      <c r="G40" s="249"/>
    </row>
    <row r="41" spans="2:7" ht="38.25">
      <c r="B41" s="172" t="s">
        <v>372</v>
      </c>
      <c r="C41" s="201" t="s">
        <v>26</v>
      </c>
      <c r="D41" s="174"/>
      <c r="E41" s="123"/>
      <c r="F41" s="112"/>
      <c r="G41" s="249">
        <f>+ROUND((SUM(G30:G40)*0.1),-1)</f>
        <v>0</v>
      </c>
    </row>
    <row r="42" spans="2:7">
      <c r="B42" s="203" t="s">
        <v>14</v>
      </c>
      <c r="C42" s="177" t="s">
        <v>75</v>
      </c>
      <c r="D42" s="174"/>
      <c r="E42" s="123"/>
      <c r="F42" s="112"/>
      <c r="G42" s="250">
        <f>SUM(G30:G41)</f>
        <v>0</v>
      </c>
    </row>
    <row r="43" spans="2:7">
      <c r="B43" s="203" t="s">
        <v>31</v>
      </c>
      <c r="C43" s="177" t="s">
        <v>8</v>
      </c>
      <c r="D43" s="174"/>
      <c r="E43" s="123"/>
      <c r="F43" s="112"/>
      <c r="G43" s="249"/>
    </row>
    <row r="44" spans="2:7">
      <c r="B44" s="172" t="s">
        <v>32</v>
      </c>
      <c r="C44" s="201" t="s">
        <v>29</v>
      </c>
      <c r="D44" s="174"/>
      <c r="E44" s="123"/>
      <c r="F44" s="243"/>
      <c r="G44" s="249"/>
    </row>
    <row r="45" spans="2:7">
      <c r="B45" s="172" t="s">
        <v>230</v>
      </c>
      <c r="C45" s="209" t="s">
        <v>568</v>
      </c>
      <c r="D45" s="174"/>
      <c r="E45" s="123"/>
      <c r="F45" s="243"/>
      <c r="G45" s="249"/>
    </row>
    <row r="46" spans="2:7" ht="25.5">
      <c r="B46" s="675" t="s">
        <v>327</v>
      </c>
      <c r="C46" s="201" t="s">
        <v>249</v>
      </c>
      <c r="D46" s="174"/>
      <c r="E46" s="123"/>
      <c r="F46" s="243"/>
      <c r="G46" s="249"/>
    </row>
    <row r="47" spans="2:7" ht="24.75">
      <c r="B47" s="677"/>
      <c r="C47" s="201" t="s">
        <v>246</v>
      </c>
      <c r="D47" s="174" t="s">
        <v>4</v>
      </c>
      <c r="E47" s="123">
        <v>129.32307</v>
      </c>
      <c r="F47" s="112"/>
      <c r="G47" s="249">
        <f t="shared" ref="G47:G49" si="4">+ROUND((E47*F47),2)</f>
        <v>0</v>
      </c>
    </row>
    <row r="48" spans="2:7" ht="51">
      <c r="B48" s="172" t="s">
        <v>328</v>
      </c>
      <c r="C48" s="201" t="s">
        <v>229</v>
      </c>
      <c r="D48" s="174" t="s">
        <v>4</v>
      </c>
      <c r="E48" s="123">
        <v>48.646950000000004</v>
      </c>
      <c r="F48" s="112"/>
      <c r="G48" s="249">
        <f t="shared" si="4"/>
        <v>0</v>
      </c>
    </row>
    <row r="49" spans="2:7" ht="38.25">
      <c r="B49" s="172" t="s">
        <v>373</v>
      </c>
      <c r="C49" s="201" t="s">
        <v>241</v>
      </c>
      <c r="D49" s="174" t="s">
        <v>3</v>
      </c>
      <c r="E49" s="123">
        <v>117.28859999999999</v>
      </c>
      <c r="F49" s="112"/>
      <c r="G49" s="249">
        <f t="shared" si="4"/>
        <v>0</v>
      </c>
    </row>
    <row r="50" spans="2:7">
      <c r="B50" s="172" t="s">
        <v>232</v>
      </c>
      <c r="C50" s="209" t="s">
        <v>567</v>
      </c>
      <c r="D50" s="174"/>
      <c r="E50" s="123"/>
      <c r="F50" s="112"/>
      <c r="G50" s="249"/>
    </row>
    <row r="51" spans="2:7" ht="25.5">
      <c r="B51" s="675" t="s">
        <v>247</v>
      </c>
      <c r="C51" s="201" t="s">
        <v>253</v>
      </c>
      <c r="D51" s="174"/>
      <c r="E51" s="123"/>
      <c r="F51" s="112"/>
      <c r="G51" s="249"/>
    </row>
    <row r="52" spans="2:7" ht="24.75">
      <c r="B52" s="677"/>
      <c r="C52" s="201" t="s">
        <v>246</v>
      </c>
      <c r="D52" s="174" t="s">
        <v>4</v>
      </c>
      <c r="E52" s="123">
        <v>12.746196000000001</v>
      </c>
      <c r="F52" s="112"/>
      <c r="G52" s="249">
        <f t="shared" ref="G52:G65" si="5">+ROUND((E52*F52),2)</f>
        <v>0</v>
      </c>
    </row>
    <row r="53" spans="2:7" ht="51">
      <c r="B53" s="172" t="s">
        <v>248</v>
      </c>
      <c r="C53" s="201" t="s">
        <v>244</v>
      </c>
      <c r="D53" s="174" t="s">
        <v>4</v>
      </c>
      <c r="E53" s="123">
        <v>4.1263199999999998</v>
      </c>
      <c r="F53" s="112"/>
      <c r="G53" s="249">
        <f t="shared" si="5"/>
        <v>0</v>
      </c>
    </row>
    <row r="54" spans="2:7" ht="63.75">
      <c r="B54" s="172" t="s">
        <v>329</v>
      </c>
      <c r="C54" s="201" t="s">
        <v>242</v>
      </c>
      <c r="D54" s="174" t="s">
        <v>3</v>
      </c>
      <c r="E54" s="123">
        <v>11.14</v>
      </c>
      <c r="F54" s="112"/>
      <c r="G54" s="249">
        <f t="shared" si="5"/>
        <v>0</v>
      </c>
    </row>
    <row r="55" spans="2:7">
      <c r="B55" s="172" t="s">
        <v>234</v>
      </c>
      <c r="C55" s="201" t="s">
        <v>239</v>
      </c>
      <c r="D55" s="174"/>
      <c r="E55" s="123"/>
      <c r="F55" s="112"/>
      <c r="G55" s="249"/>
    </row>
    <row r="56" spans="2:7" ht="38.25">
      <c r="B56" s="172" t="s">
        <v>250</v>
      </c>
      <c r="C56" s="201" t="s">
        <v>240</v>
      </c>
      <c r="D56" s="174" t="s">
        <v>4</v>
      </c>
      <c r="E56" s="123">
        <v>6.4163375205865503</v>
      </c>
      <c r="F56" s="112"/>
      <c r="G56" s="249">
        <f t="shared" ref="G56" si="6">+ROUND((E56*F56),2)</f>
        <v>0</v>
      </c>
    </row>
    <row r="57" spans="2:7" ht="38.25">
      <c r="B57" s="172" t="s">
        <v>251</v>
      </c>
      <c r="C57" s="201" t="s">
        <v>254</v>
      </c>
      <c r="D57" s="174" t="s">
        <v>4</v>
      </c>
      <c r="E57" s="123">
        <v>15.785474000000001</v>
      </c>
      <c r="F57" s="112"/>
      <c r="G57" s="249">
        <f t="shared" si="5"/>
        <v>0</v>
      </c>
    </row>
    <row r="58" spans="2:7" ht="25.5">
      <c r="B58" s="172" t="s">
        <v>252</v>
      </c>
      <c r="C58" s="201" t="s">
        <v>76</v>
      </c>
      <c r="D58" s="174" t="s">
        <v>11</v>
      </c>
      <c r="E58" s="123">
        <v>10</v>
      </c>
      <c r="F58" s="112"/>
      <c r="G58" s="249">
        <f t="shared" si="5"/>
        <v>0</v>
      </c>
    </row>
    <row r="59" spans="2:7">
      <c r="B59" s="191" t="s">
        <v>38</v>
      </c>
      <c r="C59" s="201" t="s">
        <v>77</v>
      </c>
      <c r="D59" s="174"/>
      <c r="E59" s="123"/>
      <c r="F59" s="112"/>
      <c r="G59" s="249"/>
    </row>
    <row r="60" spans="2:7" ht="38.25">
      <c r="B60" s="191" t="s">
        <v>335</v>
      </c>
      <c r="C60" s="201" t="s">
        <v>256</v>
      </c>
      <c r="D60" s="174" t="s">
        <v>3</v>
      </c>
      <c r="E60" s="123">
        <v>337.66570000000002</v>
      </c>
      <c r="F60" s="112"/>
      <c r="G60" s="249">
        <f t="shared" ref="G60" si="7">+ROUND((E60*F60),2)</f>
        <v>0</v>
      </c>
    </row>
    <row r="61" spans="2:7" ht="38.25">
      <c r="B61" s="191" t="s">
        <v>336</v>
      </c>
      <c r="C61" s="201" t="s">
        <v>530</v>
      </c>
      <c r="D61" s="174" t="s">
        <v>4</v>
      </c>
      <c r="E61" s="123">
        <v>6.4163375205865503</v>
      </c>
      <c r="F61" s="112"/>
      <c r="G61" s="249">
        <f t="shared" si="5"/>
        <v>0</v>
      </c>
    </row>
    <row r="62" spans="2:7" ht="25.5">
      <c r="B62" s="191" t="s">
        <v>337</v>
      </c>
      <c r="C62" s="201" t="s">
        <v>78</v>
      </c>
      <c r="D62" s="174" t="s">
        <v>3</v>
      </c>
      <c r="E62" s="123">
        <v>66.057500000000005</v>
      </c>
      <c r="F62" s="112"/>
      <c r="G62" s="249">
        <f t="shared" si="5"/>
        <v>0</v>
      </c>
    </row>
    <row r="63" spans="2:7" ht="76.5">
      <c r="B63" s="191" t="s">
        <v>338</v>
      </c>
      <c r="C63" s="201" t="s">
        <v>531</v>
      </c>
      <c r="D63" s="174" t="s">
        <v>4</v>
      </c>
      <c r="E63" s="123">
        <v>1.7031375</v>
      </c>
      <c r="F63" s="112"/>
      <c r="G63" s="249">
        <f t="shared" si="5"/>
        <v>0</v>
      </c>
    </row>
    <row r="64" spans="2:7" ht="63.75">
      <c r="B64" s="191" t="s">
        <v>339</v>
      </c>
      <c r="C64" s="201" t="s">
        <v>79</v>
      </c>
      <c r="D64" s="174" t="s">
        <v>4</v>
      </c>
      <c r="E64" s="123">
        <v>27.362100000000002</v>
      </c>
      <c r="F64" s="112"/>
      <c r="G64" s="249">
        <f t="shared" si="5"/>
        <v>0</v>
      </c>
    </row>
    <row r="65" spans="2:19" ht="51">
      <c r="B65" s="191" t="s">
        <v>340</v>
      </c>
      <c r="C65" s="201" t="s">
        <v>284</v>
      </c>
      <c r="D65" s="174" t="s">
        <v>4</v>
      </c>
      <c r="E65" s="123">
        <v>61.276798029334316</v>
      </c>
      <c r="F65" s="112"/>
      <c r="G65" s="249">
        <f t="shared" si="5"/>
        <v>0</v>
      </c>
    </row>
    <row r="66" spans="2:19">
      <c r="B66" s="213"/>
      <c r="C66" s="214" t="s">
        <v>262</v>
      </c>
      <c r="D66" s="215"/>
      <c r="E66" s="216">
        <v>217.04434752058654</v>
      </c>
      <c r="F66" s="114"/>
      <c r="G66" s="251"/>
    </row>
    <row r="67" spans="2:19">
      <c r="B67" s="213"/>
      <c r="C67" s="214" t="s">
        <v>263</v>
      </c>
      <c r="D67" s="215"/>
      <c r="E67" s="216">
        <v>155.76754949125223</v>
      </c>
      <c r="F67" s="113"/>
      <c r="G67" s="252"/>
    </row>
    <row r="68" spans="2:19">
      <c r="B68" s="213"/>
      <c r="C68" s="219"/>
      <c r="D68" s="215"/>
      <c r="E68" s="216"/>
      <c r="F68" s="113"/>
      <c r="G68" s="252"/>
    </row>
    <row r="69" spans="2:19">
      <c r="B69" s="213"/>
      <c r="C69" s="214" t="s">
        <v>257</v>
      </c>
      <c r="D69" s="215"/>
      <c r="E69" s="216"/>
      <c r="F69" s="113"/>
      <c r="G69" s="252"/>
    </row>
    <row r="70" spans="2:19">
      <c r="B70" s="213"/>
      <c r="C70" s="219" t="s">
        <v>258</v>
      </c>
      <c r="D70" s="215"/>
      <c r="E70" s="216">
        <v>6.4163375205865503</v>
      </c>
      <c r="F70" s="113"/>
      <c r="G70" s="252"/>
    </row>
    <row r="71" spans="2:19">
      <c r="B71" s="213"/>
      <c r="C71" s="219" t="s">
        <v>259</v>
      </c>
      <c r="D71" s="215"/>
      <c r="E71" s="216">
        <v>1.7031375</v>
      </c>
      <c r="F71" s="113"/>
      <c r="G71" s="252"/>
      <c r="J71" s="220"/>
      <c r="K71" s="220"/>
      <c r="L71" s="220"/>
    </row>
    <row r="72" spans="2:19">
      <c r="B72" s="213"/>
      <c r="C72" s="219" t="s">
        <v>260</v>
      </c>
      <c r="D72" s="215"/>
      <c r="E72" s="216">
        <v>27.362100000000002</v>
      </c>
      <c r="F72" s="113"/>
      <c r="G72" s="252"/>
      <c r="J72" s="220"/>
      <c r="K72" s="220"/>
      <c r="L72" s="220"/>
    </row>
    <row r="73" spans="2:19">
      <c r="B73" s="213"/>
      <c r="C73" s="219"/>
      <c r="E73" s="216"/>
      <c r="F73" s="113"/>
      <c r="G73" s="252"/>
      <c r="J73" s="220"/>
      <c r="K73" s="220"/>
      <c r="L73" s="220"/>
      <c r="O73" s="220"/>
    </row>
    <row r="74" spans="2:19">
      <c r="B74" s="213"/>
      <c r="C74" s="219" t="s">
        <v>310</v>
      </c>
      <c r="D74" s="215"/>
      <c r="E74" s="216">
        <v>3.1006341393686161</v>
      </c>
      <c r="F74" s="113"/>
      <c r="G74" s="252"/>
      <c r="J74" s="220"/>
      <c r="K74" s="220"/>
      <c r="L74" s="220"/>
      <c r="O74" s="220"/>
      <c r="S74" s="222"/>
    </row>
    <row r="75" spans="2:19">
      <c r="B75" s="213"/>
      <c r="C75" s="219" t="s">
        <v>311</v>
      </c>
      <c r="D75" s="215"/>
      <c r="E75" s="216">
        <v>0.39269908169872414</v>
      </c>
      <c r="F75" s="113"/>
      <c r="G75" s="252"/>
      <c r="J75" s="220"/>
      <c r="K75" s="220"/>
      <c r="L75" s="220"/>
      <c r="O75" s="220"/>
      <c r="S75" s="222"/>
    </row>
    <row r="76" spans="2:19">
      <c r="B76" s="213"/>
      <c r="C76" s="219" t="s">
        <v>577</v>
      </c>
      <c r="D76" s="215"/>
      <c r="E76" s="216">
        <v>4.4334155527459167E-2</v>
      </c>
      <c r="F76" s="113"/>
      <c r="G76" s="252"/>
      <c r="J76" s="220"/>
      <c r="K76" s="220"/>
      <c r="L76" s="220"/>
      <c r="O76" s="220"/>
      <c r="S76" s="222"/>
    </row>
    <row r="77" spans="2:19">
      <c r="B77" s="213"/>
      <c r="C77" s="223" t="s">
        <v>312</v>
      </c>
      <c r="D77" s="224"/>
      <c r="E77" s="225">
        <v>22.257555632152947</v>
      </c>
      <c r="F77" s="113"/>
      <c r="G77" s="252"/>
      <c r="O77" s="220"/>
    </row>
    <row r="78" spans="2:19">
      <c r="B78" s="213"/>
      <c r="C78" s="219" t="s">
        <v>261</v>
      </c>
      <c r="D78" s="215"/>
      <c r="E78" s="216">
        <v>61.276798029334302</v>
      </c>
      <c r="F78" s="113"/>
      <c r="G78" s="252"/>
      <c r="O78" s="220"/>
    </row>
    <row r="79" spans="2:19">
      <c r="B79" s="213"/>
      <c r="F79" s="113"/>
      <c r="G79" s="252"/>
    </row>
    <row r="80" spans="2:19" ht="38.25">
      <c r="B80" s="172" t="s">
        <v>342</v>
      </c>
      <c r="C80" s="201" t="s">
        <v>26</v>
      </c>
      <c r="D80" s="174"/>
      <c r="E80" s="123"/>
      <c r="F80" s="112"/>
      <c r="G80" s="249">
        <f>+ROUND((SUM(G45:G79)*0.1),-1)</f>
        <v>0</v>
      </c>
    </row>
    <row r="81" spans="2:7">
      <c r="B81" s="203" t="s">
        <v>31</v>
      </c>
      <c r="C81" s="177" t="s">
        <v>80</v>
      </c>
      <c r="D81" s="174"/>
      <c r="E81" s="123"/>
      <c r="F81" s="112"/>
      <c r="G81" s="250">
        <f>SUM(G45:G80)</f>
        <v>0</v>
      </c>
    </row>
    <row r="82" spans="2:7">
      <c r="B82" s="180" t="s">
        <v>81</v>
      </c>
      <c r="C82" s="177" t="s">
        <v>9</v>
      </c>
      <c r="D82" s="174"/>
      <c r="E82" s="123"/>
      <c r="F82" s="112"/>
      <c r="G82" s="249"/>
    </row>
    <row r="83" spans="2:7">
      <c r="B83" s="172" t="s">
        <v>82</v>
      </c>
      <c r="C83" s="201" t="s">
        <v>83</v>
      </c>
      <c r="D83" s="174"/>
      <c r="E83" s="123"/>
      <c r="F83" s="112"/>
      <c r="G83" s="249"/>
    </row>
    <row r="84" spans="2:7" ht="51">
      <c r="B84" s="172" t="s">
        <v>164</v>
      </c>
      <c r="C84" s="201" t="s">
        <v>385</v>
      </c>
      <c r="D84" s="174" t="s">
        <v>1</v>
      </c>
      <c r="E84" s="123">
        <v>6</v>
      </c>
      <c r="F84" s="112"/>
      <c r="G84" s="249">
        <f t="shared" ref="G84" si="8">+ROUND((E84*F84),2)</f>
        <v>0</v>
      </c>
    </row>
    <row r="85" spans="2:7" ht="51">
      <c r="B85" s="172" t="s">
        <v>167</v>
      </c>
      <c r="C85" s="201" t="s">
        <v>386</v>
      </c>
      <c r="D85" s="174" t="s">
        <v>1</v>
      </c>
      <c r="E85" s="123">
        <v>2.5</v>
      </c>
      <c r="F85" s="112"/>
      <c r="G85" s="249">
        <f>+ROUND((E85*F85),2)</f>
        <v>0</v>
      </c>
    </row>
    <row r="86" spans="2:7" ht="38.25">
      <c r="B86" s="172" t="s">
        <v>168</v>
      </c>
      <c r="C86" s="226" t="s">
        <v>314</v>
      </c>
      <c r="D86" s="227" t="s">
        <v>1</v>
      </c>
      <c r="E86" s="227">
        <v>30</v>
      </c>
      <c r="F86" s="112"/>
      <c r="G86" s="253">
        <f>+E86*F86</f>
        <v>0</v>
      </c>
    </row>
    <row r="87" spans="2:7" ht="51">
      <c r="B87" s="172" t="s">
        <v>170</v>
      </c>
      <c r="C87" s="201" t="s">
        <v>315</v>
      </c>
      <c r="D87" s="174" t="s">
        <v>2</v>
      </c>
      <c r="E87" s="229">
        <v>5</v>
      </c>
      <c r="F87" s="112"/>
      <c r="G87" s="249">
        <f t="shared" ref="G87:G88" si="9">+ROUND((E87*F87),2)</f>
        <v>0</v>
      </c>
    </row>
    <row r="88" spans="2:7" ht="51">
      <c r="B88" s="172" t="s">
        <v>172</v>
      </c>
      <c r="C88" s="201" t="s">
        <v>402</v>
      </c>
      <c r="D88" s="174" t="s">
        <v>27</v>
      </c>
      <c r="E88" s="123">
        <v>4</v>
      </c>
      <c r="F88" s="112"/>
      <c r="G88" s="249">
        <f t="shared" si="9"/>
        <v>0</v>
      </c>
    </row>
    <row r="89" spans="2:7" ht="25.5">
      <c r="B89" s="172" t="s">
        <v>173</v>
      </c>
      <c r="C89" s="201" t="s">
        <v>316</v>
      </c>
      <c r="D89" s="174" t="s">
        <v>4</v>
      </c>
      <c r="E89" s="123">
        <v>2.2619467105846511</v>
      </c>
      <c r="F89" s="112"/>
      <c r="G89" s="249">
        <f t="shared" ref="G89:G91" si="10">+ROUND((E89*F89),2)</f>
        <v>0</v>
      </c>
    </row>
    <row r="90" spans="2:7" ht="89.25">
      <c r="B90" s="172" t="s">
        <v>174</v>
      </c>
      <c r="C90" s="201" t="s">
        <v>322</v>
      </c>
      <c r="D90" s="174" t="s">
        <v>2</v>
      </c>
      <c r="E90" s="123">
        <v>1</v>
      </c>
      <c r="F90" s="112"/>
      <c r="G90" s="249">
        <f t="shared" ref="G90" si="11">+ROUND((E90*F90),2)</f>
        <v>0</v>
      </c>
    </row>
    <row r="91" spans="2:7" ht="76.5">
      <c r="B91" s="172" t="s">
        <v>175</v>
      </c>
      <c r="C91" s="201" t="s">
        <v>394</v>
      </c>
      <c r="D91" s="174" t="s">
        <v>1</v>
      </c>
      <c r="E91" s="123">
        <v>13.5</v>
      </c>
      <c r="F91" s="112"/>
      <c r="G91" s="249">
        <f t="shared" si="10"/>
        <v>0</v>
      </c>
    </row>
    <row r="92" spans="2:7">
      <c r="B92" s="172" t="s">
        <v>84</v>
      </c>
      <c r="C92" s="201" t="s">
        <v>88</v>
      </c>
      <c r="D92" s="174"/>
      <c r="E92" s="123"/>
      <c r="F92" s="112"/>
      <c r="G92" s="249"/>
    </row>
    <row r="93" spans="2:7" ht="25.5">
      <c r="B93" s="172" t="s">
        <v>85</v>
      </c>
      <c r="C93" s="201" t="s">
        <v>387</v>
      </c>
      <c r="D93" s="174" t="s">
        <v>1</v>
      </c>
      <c r="E93" s="123">
        <v>6</v>
      </c>
      <c r="F93" s="112"/>
      <c r="G93" s="249">
        <f t="shared" ref="G93" si="12">+ROUND((E93*F93),2)</f>
        <v>0</v>
      </c>
    </row>
    <row r="94" spans="2:7" ht="25.5">
      <c r="B94" s="172" t="s">
        <v>86</v>
      </c>
      <c r="C94" s="201" t="s">
        <v>388</v>
      </c>
      <c r="D94" s="174" t="s">
        <v>1</v>
      </c>
      <c r="E94" s="123">
        <v>2.5</v>
      </c>
      <c r="F94" s="112"/>
      <c r="G94" s="249">
        <f>+ROUND((E94*F94),2)</f>
        <v>0</v>
      </c>
    </row>
    <row r="95" spans="2:7" ht="38.25">
      <c r="B95" s="172" t="s">
        <v>87</v>
      </c>
      <c r="C95" s="201" t="s">
        <v>26</v>
      </c>
      <c r="D95" s="174"/>
      <c r="E95" s="123"/>
      <c r="F95" s="112"/>
      <c r="G95" s="249">
        <f>+ROUND((SUM(G84:G94)*0.1),-1)</f>
        <v>0</v>
      </c>
    </row>
    <row r="96" spans="2:7">
      <c r="B96" s="203" t="s">
        <v>81</v>
      </c>
      <c r="C96" s="177" t="s">
        <v>89</v>
      </c>
      <c r="D96" s="174"/>
      <c r="E96" s="123"/>
      <c r="F96" s="112"/>
      <c r="G96" s="250">
        <f>SUM(G84:G95)</f>
        <v>0</v>
      </c>
    </row>
    <row r="97" spans="2:23">
      <c r="B97" s="203" t="s">
        <v>90</v>
      </c>
      <c r="C97" s="177" t="s">
        <v>10</v>
      </c>
      <c r="D97" s="174"/>
      <c r="E97" s="123"/>
      <c r="F97" s="112"/>
      <c r="G97" s="249"/>
    </row>
    <row r="98" spans="2:23">
      <c r="B98" s="172" t="s">
        <v>91</v>
      </c>
      <c r="C98" s="201" t="s">
        <v>92</v>
      </c>
      <c r="D98" s="174"/>
      <c r="E98" s="123"/>
      <c r="F98" s="112"/>
      <c r="G98" s="249"/>
    </row>
    <row r="99" spans="2:23" ht="165.75">
      <c r="B99" s="172" t="s">
        <v>343</v>
      </c>
      <c r="C99" s="201" t="s">
        <v>317</v>
      </c>
      <c r="D99" s="174" t="s">
        <v>1</v>
      </c>
      <c r="E99" s="123">
        <v>25.64</v>
      </c>
      <c r="F99" s="112"/>
      <c r="G99" s="249">
        <f t="shared" ref="G99" si="13">+ROUND((E99*F99),2)</f>
        <v>0</v>
      </c>
    </row>
    <row r="100" spans="2:23" ht="72" customHeight="1">
      <c r="B100" s="172"/>
      <c r="C100" s="682" t="s">
        <v>589</v>
      </c>
      <c r="D100" s="683"/>
      <c r="E100" s="683"/>
      <c r="F100" s="684"/>
      <c r="G100" s="181"/>
      <c r="H100" s="144"/>
      <c r="K100" s="168"/>
      <c r="V100" s="144"/>
      <c r="W100" s="144"/>
    </row>
    <row r="101" spans="2:23" s="256" customFormat="1" ht="25.5">
      <c r="B101" s="172" t="s">
        <v>374</v>
      </c>
      <c r="C101" s="201" t="s">
        <v>532</v>
      </c>
      <c r="D101" s="174" t="s">
        <v>2</v>
      </c>
      <c r="E101" s="123">
        <v>1</v>
      </c>
      <c r="F101" s="112"/>
      <c r="G101" s="249">
        <f>+ROUND((E101*F101),2)</f>
        <v>0</v>
      </c>
      <c r="H101" s="254"/>
      <c r="I101" s="255"/>
      <c r="J101" s="255"/>
      <c r="K101" s="255"/>
      <c r="L101" s="255"/>
      <c r="M101" s="255"/>
      <c r="N101" s="255"/>
      <c r="O101" s="255"/>
      <c r="P101" s="255"/>
      <c r="Q101" s="255"/>
      <c r="R101" s="255"/>
      <c r="S101" s="255"/>
      <c r="T101" s="255"/>
      <c r="U101" s="255"/>
      <c r="V101" s="255"/>
      <c r="W101" s="255"/>
    </row>
    <row r="102" spans="2:23" ht="165.75">
      <c r="B102" s="172" t="s">
        <v>344</v>
      </c>
      <c r="C102" s="201" t="s">
        <v>403</v>
      </c>
      <c r="D102" s="174" t="s">
        <v>1</v>
      </c>
      <c r="E102" s="123">
        <v>15.71</v>
      </c>
      <c r="F102" s="112"/>
      <c r="G102" s="249">
        <f t="shared" ref="G102" si="14">+ROUND((E102*F102),2)</f>
        <v>0</v>
      </c>
    </row>
    <row r="103" spans="2:23" s="256" customFormat="1" ht="25.5">
      <c r="B103" s="172" t="s">
        <v>374</v>
      </c>
      <c r="C103" s="201" t="s">
        <v>533</v>
      </c>
      <c r="D103" s="174" t="s">
        <v>2</v>
      </c>
      <c r="E103" s="123">
        <v>1</v>
      </c>
      <c r="F103" s="112"/>
      <c r="G103" s="249">
        <f>+ROUND((E103*F103),2)</f>
        <v>0</v>
      </c>
      <c r="H103" s="254"/>
      <c r="I103" s="255"/>
      <c r="J103" s="255"/>
      <c r="K103" s="255"/>
      <c r="L103" s="255"/>
      <c r="M103" s="255"/>
      <c r="N103" s="255"/>
      <c r="O103" s="255"/>
      <c r="P103" s="255"/>
      <c r="Q103" s="255"/>
      <c r="R103" s="255"/>
      <c r="S103" s="255"/>
      <c r="T103" s="255"/>
      <c r="U103" s="255"/>
      <c r="V103" s="255"/>
      <c r="W103" s="255"/>
    </row>
    <row r="104" spans="2:23" ht="102">
      <c r="B104" s="675" t="s">
        <v>345</v>
      </c>
      <c r="C104" s="201" t="s">
        <v>395</v>
      </c>
      <c r="D104" s="174"/>
      <c r="E104" s="229"/>
      <c r="F104" s="112"/>
      <c r="G104" s="249"/>
    </row>
    <row r="105" spans="2:23">
      <c r="B105" s="676"/>
      <c r="C105" s="201" t="s">
        <v>500</v>
      </c>
      <c r="D105" s="174" t="s">
        <v>1</v>
      </c>
      <c r="E105" s="123">
        <v>8.8000000000000007</v>
      </c>
      <c r="F105" s="112"/>
      <c r="G105" s="249">
        <f t="shared" ref="G105:G107" si="15">+ROUND((E105*F105),2)</f>
        <v>0</v>
      </c>
      <c r="J105" s="257"/>
    </row>
    <row r="106" spans="2:23">
      <c r="B106" s="676"/>
      <c r="C106" s="201" t="s">
        <v>534</v>
      </c>
      <c r="D106" s="174" t="s">
        <v>2</v>
      </c>
      <c r="E106" s="123">
        <v>12</v>
      </c>
      <c r="F106" s="112"/>
      <c r="G106" s="249">
        <f t="shared" ref="G106:G108" si="16">+ROUND((E106*F106),2)</f>
        <v>0</v>
      </c>
      <c r="J106" s="257"/>
    </row>
    <row r="107" spans="2:23">
      <c r="B107" s="676"/>
      <c r="C107" s="201" t="s">
        <v>501</v>
      </c>
      <c r="D107" s="174" t="s">
        <v>1</v>
      </c>
      <c r="E107" s="123">
        <v>4</v>
      </c>
      <c r="F107" s="112"/>
      <c r="G107" s="249">
        <f t="shared" si="15"/>
        <v>0</v>
      </c>
      <c r="J107" s="257"/>
    </row>
    <row r="108" spans="2:23">
      <c r="B108" s="677"/>
      <c r="C108" s="201" t="s">
        <v>535</v>
      </c>
      <c r="D108" s="174" t="s">
        <v>2</v>
      </c>
      <c r="E108" s="123">
        <v>4</v>
      </c>
      <c r="F108" s="112"/>
      <c r="G108" s="249">
        <f t="shared" si="16"/>
        <v>0</v>
      </c>
      <c r="J108" s="257"/>
    </row>
    <row r="109" spans="2:23">
      <c r="B109" s="172" t="s">
        <v>93</v>
      </c>
      <c r="C109" s="201" t="s">
        <v>94</v>
      </c>
      <c r="D109" s="174"/>
      <c r="E109" s="123"/>
      <c r="F109" s="112"/>
      <c r="G109" s="249"/>
    </row>
    <row r="110" spans="2:23" ht="89.25">
      <c r="B110" s="675" t="s">
        <v>346</v>
      </c>
      <c r="C110" s="201" t="s">
        <v>405</v>
      </c>
      <c r="D110" s="174"/>
      <c r="E110" s="123"/>
      <c r="F110" s="112"/>
      <c r="G110" s="249"/>
    </row>
    <row r="111" spans="2:23">
      <c r="B111" s="676"/>
      <c r="C111" s="201" t="s">
        <v>276</v>
      </c>
      <c r="D111" s="174" t="s">
        <v>22</v>
      </c>
      <c r="E111" s="229">
        <v>1</v>
      </c>
      <c r="F111" s="112"/>
      <c r="G111" s="249">
        <f t="shared" ref="G111:G112" si="17">+ROUND((E111*F111),2)</f>
        <v>0</v>
      </c>
    </row>
    <row r="112" spans="2:23">
      <c r="B112" s="676"/>
      <c r="C112" s="201" t="s">
        <v>277</v>
      </c>
      <c r="D112" s="174" t="s">
        <v>22</v>
      </c>
      <c r="E112" s="229">
        <v>1</v>
      </c>
      <c r="F112" s="112"/>
      <c r="G112" s="249">
        <f t="shared" si="17"/>
        <v>0</v>
      </c>
    </row>
    <row r="113" spans="1:7" ht="102">
      <c r="B113" s="172" t="s">
        <v>375</v>
      </c>
      <c r="C113" s="258" t="s">
        <v>325</v>
      </c>
      <c r="D113" s="127" t="s">
        <v>2</v>
      </c>
      <c r="E113" s="259">
        <v>2</v>
      </c>
      <c r="F113" s="263"/>
      <c r="G113" s="260">
        <f>+ROUND((E113*F113),2)</f>
        <v>0</v>
      </c>
    </row>
    <row r="114" spans="1:7" ht="108.75" customHeight="1">
      <c r="B114" s="172" t="s">
        <v>376</v>
      </c>
      <c r="C114" s="258" t="s">
        <v>323</v>
      </c>
      <c r="D114" s="127" t="s">
        <v>2</v>
      </c>
      <c r="E114" s="259">
        <v>1</v>
      </c>
      <c r="F114" s="263"/>
      <c r="G114" s="260">
        <f t="shared" ref="G114" si="18">+ROUND((E114*F114),2)</f>
        <v>0</v>
      </c>
    </row>
    <row r="115" spans="1:7" ht="105.75" customHeight="1">
      <c r="B115" s="172" t="s">
        <v>377</v>
      </c>
      <c r="C115" s="258" t="s">
        <v>324</v>
      </c>
      <c r="D115" s="127" t="s">
        <v>2</v>
      </c>
      <c r="E115" s="259">
        <v>1</v>
      </c>
      <c r="F115" s="263"/>
      <c r="G115" s="260">
        <f t="shared" ref="G115" si="19">+ROUND((E115*F115),2)</f>
        <v>0</v>
      </c>
    </row>
    <row r="116" spans="1:7" ht="25.5">
      <c r="B116" s="172" t="s">
        <v>400</v>
      </c>
      <c r="C116" s="139" t="s">
        <v>398</v>
      </c>
      <c r="D116" s="123" t="s">
        <v>2</v>
      </c>
      <c r="E116" s="89">
        <v>1</v>
      </c>
      <c r="F116" s="264"/>
      <c r="G116" s="121">
        <f>+ROUND((E116*F116),2)</f>
        <v>0</v>
      </c>
    </row>
    <row r="117" spans="1:7" ht="25.5">
      <c r="B117" s="172" t="s">
        <v>401</v>
      </c>
      <c r="C117" s="139" t="s">
        <v>399</v>
      </c>
      <c r="D117" s="123" t="s">
        <v>2</v>
      </c>
      <c r="E117" s="89">
        <v>1</v>
      </c>
      <c r="F117" s="264"/>
      <c r="G117" s="121">
        <f>+ROUND((E117*F117),2)</f>
        <v>0</v>
      </c>
    </row>
    <row r="118" spans="1:7">
      <c r="B118" s="172" t="s">
        <v>95</v>
      </c>
      <c r="C118" s="201" t="s">
        <v>318</v>
      </c>
      <c r="D118" s="174"/>
      <c r="E118" s="123"/>
      <c r="F118" s="112"/>
      <c r="G118" s="249"/>
    </row>
    <row r="119" spans="1:7" ht="51">
      <c r="B119" s="172" t="s">
        <v>349</v>
      </c>
      <c r="C119" s="201" t="s">
        <v>319</v>
      </c>
      <c r="D119" s="174" t="s">
        <v>22</v>
      </c>
      <c r="E119" s="229">
        <v>1</v>
      </c>
      <c r="F119" s="112"/>
      <c r="G119" s="249">
        <f t="shared" ref="G119:G128" si="20">+ROUND((E119*F119),2)</f>
        <v>0</v>
      </c>
    </row>
    <row r="120" spans="1:7" ht="38.25">
      <c r="B120" s="172" t="s">
        <v>350</v>
      </c>
      <c r="C120" s="201" t="s">
        <v>536</v>
      </c>
      <c r="D120" s="174" t="s">
        <v>22</v>
      </c>
      <c r="E120" s="229">
        <v>1</v>
      </c>
      <c r="F120" s="112"/>
      <c r="G120" s="249">
        <f t="shared" si="20"/>
        <v>0</v>
      </c>
    </row>
    <row r="121" spans="1:7" ht="25.5">
      <c r="B121" s="172" t="s">
        <v>351</v>
      </c>
      <c r="C121" s="132" t="s">
        <v>521</v>
      </c>
      <c r="D121" s="230" t="s">
        <v>4</v>
      </c>
      <c r="E121" s="230">
        <v>0.41000000000000003</v>
      </c>
      <c r="F121" s="112"/>
      <c r="G121" s="261">
        <f>+E121*F121</f>
        <v>0</v>
      </c>
    </row>
    <row r="122" spans="1:7">
      <c r="B122" s="172" t="s">
        <v>98</v>
      </c>
      <c r="C122" s="201" t="s">
        <v>99</v>
      </c>
      <c r="D122" s="174"/>
      <c r="E122" s="123"/>
      <c r="F122" s="112"/>
      <c r="G122" s="249"/>
    </row>
    <row r="123" spans="1:7">
      <c r="B123" s="172" t="s">
        <v>352</v>
      </c>
      <c r="C123" s="201" t="s">
        <v>97</v>
      </c>
      <c r="D123" s="174" t="s">
        <v>1</v>
      </c>
      <c r="E123" s="123">
        <v>59.94</v>
      </c>
      <c r="F123" s="112"/>
      <c r="G123" s="249">
        <f t="shared" si="20"/>
        <v>0</v>
      </c>
    </row>
    <row r="124" spans="1:7" ht="38.25">
      <c r="B124" s="172" t="s">
        <v>353</v>
      </c>
      <c r="C124" s="201" t="s">
        <v>100</v>
      </c>
      <c r="D124" s="174" t="s">
        <v>1</v>
      </c>
      <c r="E124" s="123">
        <v>59.94</v>
      </c>
      <c r="F124" s="112"/>
      <c r="G124" s="249">
        <f t="shared" si="20"/>
        <v>0</v>
      </c>
    </row>
    <row r="125" spans="1:7" ht="51">
      <c r="A125" s="167"/>
      <c r="B125" s="172" t="s">
        <v>354</v>
      </c>
      <c r="C125" s="201" t="s">
        <v>290</v>
      </c>
      <c r="D125" s="174" t="s">
        <v>1</v>
      </c>
      <c r="E125" s="123">
        <v>59.94</v>
      </c>
      <c r="F125" s="112"/>
      <c r="G125" s="249">
        <f t="shared" si="20"/>
        <v>0</v>
      </c>
    </row>
    <row r="126" spans="1:7">
      <c r="A126" s="167"/>
      <c r="B126" s="172" t="s">
        <v>102</v>
      </c>
      <c r="C126" s="201" t="s">
        <v>103</v>
      </c>
      <c r="D126" s="174"/>
      <c r="E126" s="123"/>
      <c r="F126" s="112"/>
      <c r="G126" s="249"/>
    </row>
    <row r="127" spans="1:7" ht="76.5">
      <c r="A127" s="167"/>
      <c r="B127" s="172" t="s">
        <v>356</v>
      </c>
      <c r="C127" s="133" t="s">
        <v>291</v>
      </c>
      <c r="D127" s="134" t="s">
        <v>22</v>
      </c>
      <c r="E127" s="135">
        <v>2</v>
      </c>
      <c r="F127" s="112"/>
      <c r="G127" s="140">
        <f>F127*E127</f>
        <v>0</v>
      </c>
    </row>
    <row r="128" spans="1:7" ht="63.75">
      <c r="B128" s="73" t="s">
        <v>357</v>
      </c>
      <c r="C128" s="201" t="s">
        <v>292</v>
      </c>
      <c r="D128" s="174" t="s">
        <v>1</v>
      </c>
      <c r="E128" s="123">
        <v>12</v>
      </c>
      <c r="F128" s="112"/>
      <c r="G128" s="249">
        <f t="shared" si="20"/>
        <v>0</v>
      </c>
    </row>
    <row r="129" spans="1:7" ht="38.25">
      <c r="B129" s="73" t="s">
        <v>358</v>
      </c>
      <c r="C129" s="201" t="s">
        <v>26</v>
      </c>
      <c r="D129" s="174"/>
      <c r="E129" s="123"/>
      <c r="F129" s="112"/>
      <c r="G129" s="249">
        <f>+ROUND((SUM(G99:G128)*0.1),-1)</f>
        <v>0</v>
      </c>
    </row>
    <row r="130" spans="1:7">
      <c r="B130" s="232" t="s">
        <v>90</v>
      </c>
      <c r="C130" s="177" t="s">
        <v>104</v>
      </c>
      <c r="D130" s="174"/>
      <c r="E130" s="123"/>
      <c r="F130" s="112"/>
      <c r="G130" s="250">
        <f>SUM(G99:G129)</f>
        <v>0</v>
      </c>
    </row>
    <row r="131" spans="1:7">
      <c r="B131" s="232" t="s">
        <v>105</v>
      </c>
      <c r="C131" s="177" t="s">
        <v>321</v>
      </c>
      <c r="D131" s="174"/>
      <c r="E131" s="123"/>
      <c r="F131" s="112"/>
      <c r="G131" s="249"/>
    </row>
    <row r="132" spans="1:7" ht="76.5">
      <c r="B132" s="172" t="s">
        <v>444</v>
      </c>
      <c r="C132" s="201" t="s">
        <v>407</v>
      </c>
      <c r="D132" s="174" t="s">
        <v>22</v>
      </c>
      <c r="E132" s="229">
        <v>2</v>
      </c>
      <c r="F132" s="112"/>
      <c r="G132" s="249">
        <f t="shared" ref="G132" si="21">+ROUND((E132*F132),2)</f>
        <v>0</v>
      </c>
    </row>
    <row r="133" spans="1:7" ht="76.5">
      <c r="B133" s="172" t="s">
        <v>445</v>
      </c>
      <c r="C133" s="201" t="s">
        <v>406</v>
      </c>
      <c r="D133" s="174" t="s">
        <v>22</v>
      </c>
      <c r="E133" s="229">
        <v>3</v>
      </c>
      <c r="F133" s="112"/>
      <c r="G133" s="249">
        <f t="shared" ref="G133" si="22">+ROUND((E133*F133),2)</f>
        <v>0</v>
      </c>
    </row>
    <row r="134" spans="1:7">
      <c r="B134" s="172" t="s">
        <v>446</v>
      </c>
      <c r="C134" s="201" t="s">
        <v>97</v>
      </c>
      <c r="D134" s="174" t="s">
        <v>1</v>
      </c>
      <c r="E134" s="123">
        <v>15</v>
      </c>
      <c r="F134" s="112"/>
      <c r="G134" s="249">
        <f>+ROUND((E134*F134),2)</f>
        <v>0</v>
      </c>
    </row>
    <row r="135" spans="1:7" ht="38.25">
      <c r="B135" s="172" t="s">
        <v>447</v>
      </c>
      <c r="C135" s="201" t="s">
        <v>100</v>
      </c>
      <c r="D135" s="174" t="s">
        <v>1</v>
      </c>
      <c r="E135" s="123">
        <v>15</v>
      </c>
      <c r="F135" s="112"/>
      <c r="G135" s="249">
        <f>+ROUND((E135*F135),2)</f>
        <v>0</v>
      </c>
    </row>
    <row r="136" spans="1:7" ht="51">
      <c r="A136" s="167"/>
      <c r="B136" s="172" t="s">
        <v>448</v>
      </c>
      <c r="C136" s="201" t="s">
        <v>290</v>
      </c>
      <c r="D136" s="174" t="s">
        <v>1</v>
      </c>
      <c r="E136" s="123">
        <v>26</v>
      </c>
      <c r="F136" s="112"/>
      <c r="G136" s="249">
        <f>+ROUND((E136*F136),2)</f>
        <v>0</v>
      </c>
    </row>
    <row r="137" spans="1:7" ht="38.25">
      <c r="B137" s="73" t="s">
        <v>449</v>
      </c>
      <c r="C137" s="201" t="s">
        <v>26</v>
      </c>
      <c r="D137" s="174"/>
      <c r="E137" s="123"/>
      <c r="F137" s="243"/>
      <c r="G137" s="249">
        <f>+ROUND((SUM(G132:G136)*0.1),-1)</f>
        <v>0</v>
      </c>
    </row>
    <row r="138" spans="1:7">
      <c r="B138" s="232" t="s">
        <v>105</v>
      </c>
      <c r="C138" s="177" t="s">
        <v>108</v>
      </c>
      <c r="D138" s="174"/>
      <c r="E138" s="123"/>
      <c r="F138" s="243"/>
      <c r="G138" s="250">
        <f>SUM(G132:G137)</f>
        <v>0</v>
      </c>
    </row>
    <row r="141" spans="1:7">
      <c r="C141" s="65"/>
      <c r="E141" s="104"/>
    </row>
    <row r="142" spans="1:7">
      <c r="C142" s="65"/>
      <c r="E142" s="104"/>
    </row>
    <row r="143" spans="1:7">
      <c r="C143" s="65"/>
      <c r="E143" s="104"/>
    </row>
    <row r="144" spans="1:7">
      <c r="C144" s="65"/>
      <c r="E144" s="104"/>
    </row>
    <row r="145" spans="2:5">
      <c r="B145" s="144"/>
      <c r="C145" s="65"/>
      <c r="D145" s="104"/>
      <c r="E145" s="233"/>
    </row>
    <row r="146" spans="2:5">
      <c r="C146" s="65"/>
      <c r="E146" s="104"/>
    </row>
    <row r="147" spans="2:5">
      <c r="B147" s="144"/>
      <c r="C147" s="67"/>
      <c r="E147" s="104"/>
    </row>
    <row r="148" spans="2:5">
      <c r="B148" s="144"/>
      <c r="C148" s="66"/>
      <c r="D148" s="104"/>
      <c r="E148" s="104"/>
    </row>
    <row r="149" spans="2:5">
      <c r="B149" s="144"/>
      <c r="C149" s="146"/>
      <c r="E149" s="104"/>
    </row>
    <row r="150" spans="2:5">
      <c r="B150" s="144"/>
      <c r="D150" s="104"/>
      <c r="E150" s="104"/>
    </row>
    <row r="151" spans="2:5">
      <c r="C151" s="65"/>
      <c r="E151" s="104"/>
    </row>
    <row r="152" spans="2:5">
      <c r="B152" s="166"/>
      <c r="C152" s="146"/>
      <c r="E152" s="104"/>
    </row>
    <row r="153" spans="2:5">
      <c r="B153" s="166"/>
      <c r="C153" s="65"/>
      <c r="E153" s="104"/>
    </row>
    <row r="154" spans="2:5">
      <c r="B154" s="166"/>
      <c r="C154" s="65"/>
      <c r="E154" s="104"/>
    </row>
    <row r="155" spans="2:5">
      <c r="B155" s="166"/>
      <c r="C155" s="146"/>
      <c r="D155" s="104"/>
      <c r="E155" s="104"/>
    </row>
    <row r="156" spans="2:5">
      <c r="B156" s="166"/>
      <c r="C156" s="65"/>
      <c r="E156" s="104"/>
    </row>
    <row r="157" spans="2:5">
      <c r="B157" s="166"/>
    </row>
    <row r="158" spans="2:5">
      <c r="B158" s="166"/>
      <c r="D158" s="144"/>
    </row>
    <row r="159" spans="2:5">
      <c r="B159" s="166"/>
      <c r="C159" s="65"/>
      <c r="E159" s="104"/>
    </row>
    <row r="160" spans="2:5">
      <c r="B160" s="166"/>
      <c r="D160" s="144"/>
    </row>
    <row r="161" spans="2:7">
      <c r="B161" s="166"/>
      <c r="D161" s="144"/>
    </row>
    <row r="162" spans="2:7">
      <c r="B162" s="166"/>
      <c r="D162" s="144"/>
    </row>
    <row r="163" spans="2:7">
      <c r="B163" s="166"/>
      <c r="D163" s="144"/>
    </row>
    <row r="164" spans="2:7">
      <c r="D164" s="104"/>
      <c r="E164" s="104"/>
    </row>
    <row r="165" spans="2:7">
      <c r="C165" s="167"/>
      <c r="D165" s="168"/>
      <c r="E165" s="168"/>
      <c r="F165" s="262"/>
      <c r="G165" s="262"/>
    </row>
    <row r="166" spans="2:7">
      <c r="C166" s="167"/>
      <c r="D166" s="168"/>
      <c r="E166" s="168"/>
      <c r="F166" s="262"/>
      <c r="G166" s="262"/>
    </row>
    <row r="167" spans="2:7">
      <c r="C167" s="167"/>
      <c r="D167" s="168"/>
      <c r="E167" s="168"/>
      <c r="F167" s="262"/>
      <c r="G167" s="262"/>
    </row>
    <row r="168" spans="2:7">
      <c r="C168" s="167"/>
      <c r="D168" s="168"/>
      <c r="E168" s="168"/>
      <c r="F168" s="262"/>
      <c r="G168" s="262"/>
    </row>
    <row r="169" spans="2:7">
      <c r="C169" s="167"/>
      <c r="D169" s="168"/>
      <c r="E169" s="168"/>
      <c r="F169" s="262"/>
      <c r="G169" s="262"/>
    </row>
    <row r="170" spans="2:7">
      <c r="C170" s="167"/>
      <c r="D170" s="168"/>
      <c r="E170" s="168"/>
      <c r="F170" s="262"/>
      <c r="G170" s="262"/>
    </row>
    <row r="171" spans="2:7">
      <c r="C171" s="167"/>
      <c r="D171" s="168"/>
      <c r="E171" s="168"/>
      <c r="F171" s="262"/>
      <c r="G171" s="262"/>
    </row>
    <row r="172" spans="2:7">
      <c r="C172" s="167"/>
      <c r="D172" s="168"/>
      <c r="E172" s="168"/>
      <c r="F172" s="262"/>
      <c r="G172" s="262"/>
    </row>
    <row r="173" spans="2:7">
      <c r="C173" s="167"/>
      <c r="D173" s="168"/>
      <c r="E173" s="168"/>
      <c r="F173" s="262"/>
      <c r="G173" s="262"/>
    </row>
    <row r="174" spans="2:7">
      <c r="C174" s="167"/>
      <c r="D174" s="168"/>
      <c r="E174" s="168"/>
      <c r="F174" s="262"/>
      <c r="G174" s="262"/>
    </row>
    <row r="175" spans="2:7">
      <c r="C175" s="167"/>
      <c r="D175" s="168"/>
      <c r="E175" s="168"/>
      <c r="F175" s="262"/>
      <c r="G175" s="262"/>
    </row>
    <row r="176" spans="2:7">
      <c r="C176" s="167"/>
      <c r="D176" s="168"/>
      <c r="E176" s="168"/>
      <c r="F176" s="262"/>
      <c r="G176" s="262"/>
    </row>
  </sheetData>
  <sheetProtection algorithmName="SHA-512" hashValue="sTci1Royg5a6KdKoOGJvptkCDXSyaa0EBcwcUc9VV9ym6OKXXTmKP8rwUP12v1HFQxEl0NZBrQ8Bp1t3Vb4fCg==" saltValue="ixGpH6uXfdMhptc/89VK9A==" spinCount="100000" sheet="1" objects="1" scenarios="1"/>
  <mergeCells count="6">
    <mergeCell ref="C13:G13"/>
    <mergeCell ref="B46:B47"/>
    <mergeCell ref="B51:B52"/>
    <mergeCell ref="B110:B112"/>
    <mergeCell ref="B104:B108"/>
    <mergeCell ref="C100:F100"/>
  </mergeCells>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26"/>
  <sheetViews>
    <sheetView view="pageBreakPreview" topLeftCell="B88" zoomScaleNormal="115" zoomScaleSheetLayoutView="100" workbookViewId="0">
      <selection activeCell="C93" sqref="C93:C102"/>
    </sheetView>
  </sheetViews>
  <sheetFormatPr defaultColWidth="9.33203125" defaultRowHeight="12.75"/>
  <cols>
    <col min="1" max="1" width="1.83203125" style="268" hidden="1" customWidth="1"/>
    <col min="2" max="2" width="12" style="269" customWidth="1"/>
    <col min="3" max="3" width="58.5" style="268" customWidth="1"/>
    <col min="4" max="4" width="7.6640625" style="324" bestFit="1" customWidth="1"/>
    <col min="5" max="5" width="9.5" style="324" bestFit="1" customWidth="1"/>
    <col min="6" max="6" width="12" style="324" customWidth="1"/>
    <col min="7" max="7" width="13.6640625" style="268" bestFit="1" customWidth="1"/>
    <col min="8" max="8" width="6.6640625" style="268" customWidth="1"/>
    <col min="9" max="17" width="9.33203125" style="327"/>
    <col min="18" max="21" width="9.33203125" style="325"/>
    <col min="22" max="16384" width="9.33203125" style="268"/>
  </cols>
  <sheetData>
    <row r="1" spans="2:7">
      <c r="B1" s="265" t="s">
        <v>25</v>
      </c>
      <c r="C1" s="142" t="s">
        <v>389</v>
      </c>
      <c r="D1" s="266"/>
      <c r="E1" s="267"/>
      <c r="F1" s="267"/>
      <c r="G1" s="266"/>
    </row>
    <row r="2" spans="2:7">
      <c r="C2" s="145"/>
      <c r="D2" s="270"/>
      <c r="E2" s="270"/>
      <c r="F2" s="270"/>
    </row>
    <row r="3" spans="2:7">
      <c r="B3" s="271" t="s">
        <v>12</v>
      </c>
      <c r="C3" s="272" t="s">
        <v>6</v>
      </c>
      <c r="D3" s="273"/>
      <c r="E3" s="273"/>
      <c r="F3" s="273"/>
      <c r="G3" s="274">
        <f>+G24</f>
        <v>0</v>
      </c>
    </row>
    <row r="4" spans="2:7">
      <c r="B4" s="271" t="s">
        <v>13</v>
      </c>
      <c r="C4" s="272" t="s">
        <v>8</v>
      </c>
      <c r="D4" s="273"/>
      <c r="E4" s="273"/>
      <c r="F4" s="273"/>
      <c r="G4" s="274">
        <f>+G34</f>
        <v>0</v>
      </c>
    </row>
    <row r="5" spans="2:7">
      <c r="B5" s="271" t="s">
        <v>14</v>
      </c>
      <c r="C5" s="272" t="s">
        <v>9</v>
      </c>
      <c r="D5" s="273"/>
      <c r="E5" s="273"/>
      <c r="F5" s="273"/>
      <c r="G5" s="274">
        <f>+G64</f>
        <v>0</v>
      </c>
    </row>
    <row r="6" spans="2:7">
      <c r="B6" s="271" t="s">
        <v>31</v>
      </c>
      <c r="C6" s="272" t="s">
        <v>158</v>
      </c>
      <c r="D6" s="273"/>
      <c r="E6" s="273"/>
      <c r="F6" s="273"/>
      <c r="G6" s="274">
        <f>G74</f>
        <v>0</v>
      </c>
    </row>
    <row r="7" spans="2:7">
      <c r="B7" s="271" t="s">
        <v>81</v>
      </c>
      <c r="C7" s="272" t="s">
        <v>132</v>
      </c>
      <c r="D7" s="273"/>
      <c r="E7" s="273"/>
      <c r="F7" s="273"/>
      <c r="G7" s="274">
        <f>+G90</f>
        <v>0</v>
      </c>
    </row>
    <row r="8" spans="2:7">
      <c r="B8" s="271" t="s">
        <v>90</v>
      </c>
      <c r="C8" s="272" t="s">
        <v>133</v>
      </c>
      <c r="D8" s="273"/>
      <c r="E8" s="273"/>
      <c r="F8" s="273"/>
      <c r="G8" s="274">
        <f>+G125</f>
        <v>0</v>
      </c>
    </row>
    <row r="9" spans="2:7">
      <c r="B9" s="271"/>
      <c r="C9" s="275" t="s">
        <v>0</v>
      </c>
      <c r="D9" s="276"/>
      <c r="E9" s="277"/>
      <c r="F9" s="276"/>
      <c r="G9" s="278">
        <f>SUM(G3:G8)</f>
        <v>0</v>
      </c>
    </row>
    <row r="10" spans="2:7">
      <c r="C10" s="279"/>
      <c r="D10" s="280"/>
      <c r="E10" s="281"/>
      <c r="F10" s="280"/>
      <c r="G10" s="282"/>
    </row>
    <row r="11" spans="2:7">
      <c r="C11" s="279"/>
      <c r="D11" s="280"/>
      <c r="E11" s="281"/>
      <c r="F11" s="280"/>
      <c r="G11" s="282"/>
    </row>
    <row r="12" spans="2:7" ht="25.5">
      <c r="B12" s="283" t="s">
        <v>15</v>
      </c>
      <c r="C12" s="284" t="s">
        <v>16</v>
      </c>
      <c r="D12" s="283" t="s">
        <v>17</v>
      </c>
      <c r="E12" s="283" t="s">
        <v>18</v>
      </c>
      <c r="F12" s="284" t="s">
        <v>47</v>
      </c>
      <c r="G12" s="283" t="s">
        <v>48</v>
      </c>
    </row>
    <row r="13" spans="2:7">
      <c r="B13" s="285" t="s">
        <v>12</v>
      </c>
      <c r="C13" s="286" t="s">
        <v>83</v>
      </c>
      <c r="D13" s="273"/>
      <c r="E13" s="273"/>
      <c r="F13" s="273"/>
      <c r="G13" s="272"/>
    </row>
    <row r="14" spans="2:7" ht="51">
      <c r="B14" s="283">
        <v>1001</v>
      </c>
      <c r="C14" s="287" t="s">
        <v>154</v>
      </c>
      <c r="D14" s="288" t="s">
        <v>3</v>
      </c>
      <c r="E14" s="288">
        <v>107</v>
      </c>
      <c r="F14" s="116"/>
      <c r="G14" s="289">
        <f>+ROUND((E14*F14),2)</f>
        <v>0</v>
      </c>
    </row>
    <row r="15" spans="2:7" ht="25.5">
      <c r="B15" s="271" t="s">
        <v>450</v>
      </c>
      <c r="C15" s="290" t="s">
        <v>153</v>
      </c>
      <c r="D15" s="273" t="s">
        <v>22</v>
      </c>
      <c r="E15" s="288">
        <v>4</v>
      </c>
      <c r="F15" s="116"/>
      <c r="G15" s="289">
        <f>+ROUND((E15*F15),2)</f>
        <v>0</v>
      </c>
    </row>
    <row r="16" spans="2:7" ht="51">
      <c r="B16" s="271" t="s">
        <v>451</v>
      </c>
      <c r="C16" s="290" t="s">
        <v>129</v>
      </c>
      <c r="D16" s="273" t="s">
        <v>37</v>
      </c>
      <c r="E16" s="288">
        <v>1</v>
      </c>
      <c r="F16" s="116"/>
      <c r="G16" s="289">
        <f>+ROUND((E16*F16),2)</f>
        <v>0</v>
      </c>
    </row>
    <row r="17" spans="2:7" ht="25.5">
      <c r="B17" s="271" t="s">
        <v>452</v>
      </c>
      <c r="C17" s="291" t="s">
        <v>219</v>
      </c>
      <c r="D17" s="273" t="s">
        <v>11</v>
      </c>
      <c r="E17" s="288">
        <v>10</v>
      </c>
      <c r="F17" s="116"/>
      <c r="G17" s="289">
        <f>+ROUND((E17*F17),2)</f>
        <v>0</v>
      </c>
    </row>
    <row r="18" spans="2:7" ht="38.25">
      <c r="B18" s="271" t="s">
        <v>453</v>
      </c>
      <c r="C18" s="291" t="s">
        <v>383</v>
      </c>
      <c r="D18" s="127" t="s">
        <v>11</v>
      </c>
      <c r="E18" s="127">
        <v>4</v>
      </c>
      <c r="F18" s="116"/>
      <c r="G18" s="289">
        <f>E18*F18</f>
        <v>0</v>
      </c>
    </row>
    <row r="19" spans="2:7" ht="38.25">
      <c r="B19" s="271" t="s">
        <v>454</v>
      </c>
      <c r="C19" s="291" t="s">
        <v>384</v>
      </c>
      <c r="D19" s="273" t="s">
        <v>3</v>
      </c>
      <c r="E19" s="288">
        <v>61</v>
      </c>
      <c r="F19" s="116"/>
      <c r="G19" s="289">
        <f>+ROUND((E19*F19),2)</f>
        <v>0</v>
      </c>
    </row>
    <row r="20" spans="2:7" ht="63.75">
      <c r="B20" s="271" t="s">
        <v>455</v>
      </c>
      <c r="C20" s="291" t="s">
        <v>409</v>
      </c>
      <c r="D20" s="273" t="s">
        <v>2</v>
      </c>
      <c r="E20" s="292">
        <v>1</v>
      </c>
      <c r="F20" s="116"/>
      <c r="G20" s="289">
        <f>+ROUND((E20*F20),2)</f>
        <v>0</v>
      </c>
    </row>
    <row r="21" spans="2:7" ht="38.25">
      <c r="B21" s="271" t="s">
        <v>456</v>
      </c>
      <c r="C21" s="291" t="s">
        <v>410</v>
      </c>
      <c r="D21" s="273" t="s">
        <v>3</v>
      </c>
      <c r="E21" s="288">
        <v>40</v>
      </c>
      <c r="F21" s="116"/>
      <c r="G21" s="289">
        <f>+ROUND((E21*F21),2)</f>
        <v>0</v>
      </c>
    </row>
    <row r="22" spans="2:7" ht="38.25">
      <c r="B22" s="271" t="s">
        <v>457</v>
      </c>
      <c r="C22" s="291" t="s">
        <v>411</v>
      </c>
      <c r="D22" s="273" t="s">
        <v>3</v>
      </c>
      <c r="E22" s="288">
        <v>10</v>
      </c>
      <c r="F22" s="116"/>
      <c r="G22" s="289">
        <f>+ROUND((E22*F22),2)</f>
        <v>0</v>
      </c>
    </row>
    <row r="23" spans="2:7" ht="38.25">
      <c r="B23" s="271" t="s">
        <v>458</v>
      </c>
      <c r="C23" s="291" t="s">
        <v>26</v>
      </c>
      <c r="D23" s="273"/>
      <c r="E23" s="288"/>
      <c r="F23" s="116"/>
      <c r="G23" s="289">
        <f>+ROUND((SUM(G14:G20)*0.1),-1)</f>
        <v>0</v>
      </c>
    </row>
    <row r="24" spans="2:7">
      <c r="B24" s="293" t="s">
        <v>12</v>
      </c>
      <c r="C24" s="286" t="s">
        <v>7</v>
      </c>
      <c r="D24" s="273"/>
      <c r="E24" s="288"/>
      <c r="F24" s="116"/>
      <c r="G24" s="294">
        <f>SUM(G14:G23)</f>
        <v>0</v>
      </c>
    </row>
    <row r="25" spans="2:7">
      <c r="B25" s="285" t="s">
        <v>13</v>
      </c>
      <c r="C25" s="295" t="s">
        <v>8</v>
      </c>
      <c r="D25" s="127"/>
      <c r="E25" s="127"/>
      <c r="F25" s="116"/>
      <c r="G25" s="289"/>
    </row>
    <row r="26" spans="2:7">
      <c r="B26" s="271" t="s">
        <v>20</v>
      </c>
      <c r="C26" s="291" t="s">
        <v>231</v>
      </c>
      <c r="D26" s="273"/>
      <c r="E26" s="288"/>
      <c r="F26" s="116"/>
      <c r="G26" s="289"/>
    </row>
    <row r="27" spans="2:7" ht="51">
      <c r="B27" s="271" t="s">
        <v>134</v>
      </c>
      <c r="C27" s="291" t="s">
        <v>226</v>
      </c>
      <c r="D27" s="273" t="s">
        <v>4</v>
      </c>
      <c r="E27" s="288">
        <v>46.800000000000004</v>
      </c>
      <c r="F27" s="116"/>
      <c r="G27" s="289">
        <f t="shared" ref="G27:G32" si="0">+ROUND((E27*F27),2)</f>
        <v>0</v>
      </c>
    </row>
    <row r="28" spans="2:7" ht="51">
      <c r="B28" s="271" t="s">
        <v>135</v>
      </c>
      <c r="C28" s="291" t="s">
        <v>227</v>
      </c>
      <c r="D28" s="273" t="s">
        <v>4</v>
      </c>
      <c r="E28" s="288">
        <v>25.2</v>
      </c>
      <c r="F28" s="116"/>
      <c r="G28" s="289">
        <f t="shared" si="0"/>
        <v>0</v>
      </c>
    </row>
    <row r="29" spans="2:7" ht="25.5">
      <c r="B29" s="271" t="s">
        <v>136</v>
      </c>
      <c r="C29" s="291" t="s">
        <v>412</v>
      </c>
      <c r="D29" s="127" t="s">
        <v>4</v>
      </c>
      <c r="E29" s="127">
        <v>3.6</v>
      </c>
      <c r="F29" s="116"/>
      <c r="G29" s="289">
        <f t="shared" si="0"/>
        <v>0</v>
      </c>
    </row>
    <row r="30" spans="2:7">
      <c r="B30" s="271" t="s">
        <v>137</v>
      </c>
      <c r="C30" s="291" t="s">
        <v>413</v>
      </c>
      <c r="D30" s="273" t="s">
        <v>4</v>
      </c>
      <c r="E30" s="288">
        <v>27</v>
      </c>
      <c r="F30" s="116"/>
      <c r="G30" s="289">
        <f t="shared" si="0"/>
        <v>0</v>
      </c>
    </row>
    <row r="31" spans="2:7" ht="25.5">
      <c r="B31" s="271" t="s">
        <v>138</v>
      </c>
      <c r="C31" s="129" t="s">
        <v>76</v>
      </c>
      <c r="D31" s="127" t="s">
        <v>11</v>
      </c>
      <c r="E31" s="127">
        <v>50</v>
      </c>
      <c r="F31" s="116"/>
      <c r="G31" s="289">
        <f t="shared" si="0"/>
        <v>0</v>
      </c>
    </row>
    <row r="32" spans="2:7" ht="25.5">
      <c r="B32" s="271" t="s">
        <v>414</v>
      </c>
      <c r="C32" s="129" t="s">
        <v>415</v>
      </c>
      <c r="D32" s="127" t="s">
        <v>4</v>
      </c>
      <c r="E32" s="127">
        <v>0.6</v>
      </c>
      <c r="F32" s="116"/>
      <c r="G32" s="289">
        <f t="shared" si="0"/>
        <v>0</v>
      </c>
    </row>
    <row r="33" spans="2:7" ht="38.25">
      <c r="B33" s="271" t="s">
        <v>416</v>
      </c>
      <c r="C33" s="291" t="s">
        <v>26</v>
      </c>
      <c r="D33" s="273"/>
      <c r="E33" s="288"/>
      <c r="F33" s="116"/>
      <c r="G33" s="289">
        <f>+ROUND((SUM(G27:G31)*0.1),-1)</f>
        <v>0</v>
      </c>
    </row>
    <row r="34" spans="2:7">
      <c r="B34" s="293" t="s">
        <v>13</v>
      </c>
      <c r="C34" s="286" t="s">
        <v>80</v>
      </c>
      <c r="D34" s="273"/>
      <c r="E34" s="288"/>
      <c r="F34" s="116"/>
      <c r="G34" s="294">
        <f>SUM(G27:G33)</f>
        <v>0</v>
      </c>
    </row>
    <row r="35" spans="2:7">
      <c r="B35" s="285" t="s">
        <v>14</v>
      </c>
      <c r="C35" s="286" t="s">
        <v>9</v>
      </c>
      <c r="D35" s="273"/>
      <c r="E35" s="288"/>
      <c r="F35" s="116"/>
      <c r="G35" s="289"/>
    </row>
    <row r="36" spans="2:7">
      <c r="B36" s="271" t="s">
        <v>68</v>
      </c>
      <c r="C36" s="296" t="s">
        <v>142</v>
      </c>
      <c r="D36" s="273"/>
      <c r="E36" s="288"/>
      <c r="F36" s="116"/>
      <c r="G36" s="289"/>
    </row>
    <row r="37" spans="2:7" ht="25.5">
      <c r="B37" s="283">
        <v>3101</v>
      </c>
      <c r="C37" s="290" t="s">
        <v>151</v>
      </c>
      <c r="D37" s="288" t="s">
        <v>4</v>
      </c>
      <c r="E37" s="288">
        <v>1.4300000000000002</v>
      </c>
      <c r="F37" s="116"/>
      <c r="G37" s="289">
        <f t="shared" ref="G37:G51" si="1">+ROUND((E37*F37),2)</f>
        <v>0</v>
      </c>
    </row>
    <row r="38" spans="2:7" ht="38.25">
      <c r="B38" s="283">
        <v>3102</v>
      </c>
      <c r="C38" s="290" t="s">
        <v>143</v>
      </c>
      <c r="D38" s="273" t="s">
        <v>4</v>
      </c>
      <c r="E38" s="288">
        <v>1.75</v>
      </c>
      <c r="F38" s="116"/>
      <c r="G38" s="289">
        <f t="shared" si="1"/>
        <v>0</v>
      </c>
    </row>
    <row r="39" spans="2:7" ht="25.5">
      <c r="B39" s="283">
        <v>3103</v>
      </c>
      <c r="C39" s="290" t="s">
        <v>417</v>
      </c>
      <c r="D39" s="273" t="s">
        <v>4</v>
      </c>
      <c r="E39" s="288">
        <v>1.45</v>
      </c>
      <c r="F39" s="116"/>
      <c r="G39" s="289">
        <f t="shared" si="1"/>
        <v>0</v>
      </c>
    </row>
    <row r="40" spans="2:7" ht="38.25">
      <c r="B40" s="283">
        <v>3104</v>
      </c>
      <c r="C40" s="290" t="s">
        <v>144</v>
      </c>
      <c r="D40" s="273" t="s">
        <v>4</v>
      </c>
      <c r="E40" s="288">
        <v>0.45600000000000002</v>
      </c>
      <c r="F40" s="116"/>
      <c r="G40" s="289">
        <f t="shared" si="1"/>
        <v>0</v>
      </c>
    </row>
    <row r="41" spans="2:7" ht="38.25">
      <c r="B41" s="283">
        <v>3105</v>
      </c>
      <c r="C41" s="290" t="s">
        <v>145</v>
      </c>
      <c r="D41" s="273" t="s">
        <v>4</v>
      </c>
      <c r="E41" s="288">
        <v>0.28000000000000003</v>
      </c>
      <c r="F41" s="116"/>
      <c r="G41" s="289">
        <f t="shared" si="1"/>
        <v>0</v>
      </c>
    </row>
    <row r="42" spans="2:7" ht="38.25">
      <c r="B42" s="283">
        <v>3106</v>
      </c>
      <c r="C42" s="290" t="s">
        <v>146</v>
      </c>
      <c r="D42" s="273" t="s">
        <v>4</v>
      </c>
      <c r="E42" s="288">
        <v>0.9</v>
      </c>
      <c r="F42" s="116"/>
      <c r="G42" s="289">
        <f t="shared" si="1"/>
        <v>0</v>
      </c>
    </row>
    <row r="43" spans="2:7" ht="63.75">
      <c r="B43" s="283">
        <v>3107</v>
      </c>
      <c r="C43" s="290" t="s">
        <v>418</v>
      </c>
      <c r="D43" s="273" t="s">
        <v>22</v>
      </c>
      <c r="E43" s="292">
        <v>6</v>
      </c>
      <c r="F43" s="116"/>
      <c r="G43" s="289">
        <f t="shared" si="1"/>
        <v>0</v>
      </c>
    </row>
    <row r="44" spans="2:7" ht="38.25">
      <c r="B44" s="691">
        <v>3108</v>
      </c>
      <c r="C44" s="290" t="s">
        <v>587</v>
      </c>
      <c r="D44" s="273" t="s">
        <v>22</v>
      </c>
      <c r="E44" s="292">
        <v>1</v>
      </c>
      <c r="F44" s="116"/>
      <c r="G44" s="289">
        <f t="shared" ref="G44" si="2">+ROUND((E44*F44),2)</f>
        <v>0</v>
      </c>
    </row>
    <row r="45" spans="2:7">
      <c r="B45" s="692"/>
      <c r="C45" s="290" t="s">
        <v>569</v>
      </c>
      <c r="D45" s="273" t="s">
        <v>4</v>
      </c>
      <c r="E45" s="288">
        <v>0.89407499999999995</v>
      </c>
      <c r="F45" s="116"/>
      <c r="G45" s="288" t="s">
        <v>571</v>
      </c>
    </row>
    <row r="46" spans="2:7">
      <c r="B46" s="692"/>
      <c r="C46" s="290" t="s">
        <v>570</v>
      </c>
      <c r="D46" s="273" t="s">
        <v>35</v>
      </c>
      <c r="E46" s="288">
        <v>13.978999999999999</v>
      </c>
      <c r="F46" s="116"/>
      <c r="G46" s="288" t="s">
        <v>571</v>
      </c>
    </row>
    <row r="47" spans="2:7">
      <c r="B47" s="693"/>
      <c r="C47" s="290" t="s">
        <v>581</v>
      </c>
      <c r="D47" s="273" t="s">
        <v>35</v>
      </c>
      <c r="E47" s="292">
        <v>10.199999999999999</v>
      </c>
      <c r="F47" s="116"/>
      <c r="G47" s="288" t="s">
        <v>571</v>
      </c>
    </row>
    <row r="48" spans="2:7" ht="51">
      <c r="B48" s="283">
        <v>3109</v>
      </c>
      <c r="C48" s="290" t="s">
        <v>147</v>
      </c>
      <c r="D48" s="273" t="s">
        <v>35</v>
      </c>
      <c r="E48" s="288">
        <v>253.97</v>
      </c>
      <c r="F48" s="116"/>
      <c r="G48" s="289">
        <f t="shared" si="1"/>
        <v>0</v>
      </c>
    </row>
    <row r="49" spans="2:7" ht="51">
      <c r="B49" s="283">
        <v>3110</v>
      </c>
      <c r="C49" s="290" t="s">
        <v>148</v>
      </c>
      <c r="D49" s="273" t="s">
        <v>35</v>
      </c>
      <c r="E49" s="288">
        <v>136.63</v>
      </c>
      <c r="F49" s="116"/>
      <c r="G49" s="289">
        <f t="shared" si="1"/>
        <v>0</v>
      </c>
    </row>
    <row r="50" spans="2:7" ht="51">
      <c r="B50" s="283">
        <v>3111</v>
      </c>
      <c r="C50" s="290" t="s">
        <v>149</v>
      </c>
      <c r="D50" s="273" t="s">
        <v>35</v>
      </c>
      <c r="E50" s="288">
        <v>66.55</v>
      </c>
      <c r="F50" s="116"/>
      <c r="G50" s="289">
        <f t="shared" si="1"/>
        <v>0</v>
      </c>
    </row>
    <row r="51" spans="2:7" ht="51">
      <c r="B51" s="283">
        <v>3112</v>
      </c>
      <c r="C51" s="290" t="s">
        <v>150</v>
      </c>
      <c r="D51" s="273" t="s">
        <v>35</v>
      </c>
      <c r="E51" s="288">
        <v>23.247</v>
      </c>
      <c r="F51" s="116"/>
      <c r="G51" s="289">
        <f t="shared" si="1"/>
        <v>0</v>
      </c>
    </row>
    <row r="52" spans="2:7">
      <c r="B52" s="283" t="s">
        <v>70</v>
      </c>
      <c r="C52" s="296" t="s">
        <v>152</v>
      </c>
      <c r="D52" s="273"/>
      <c r="E52" s="288"/>
      <c r="F52" s="116"/>
      <c r="G52" s="289"/>
    </row>
    <row r="53" spans="2:7" ht="51">
      <c r="B53" s="283">
        <v>3201</v>
      </c>
      <c r="C53" s="291" t="s">
        <v>419</v>
      </c>
      <c r="D53" s="273" t="s">
        <v>3</v>
      </c>
      <c r="E53" s="288">
        <v>10</v>
      </c>
      <c r="F53" s="116"/>
      <c r="G53" s="289">
        <f>+ROUND((E53*F53),2)</f>
        <v>0</v>
      </c>
    </row>
    <row r="54" spans="2:7" ht="76.5">
      <c r="B54" s="283">
        <v>3202</v>
      </c>
      <c r="C54" s="291" t="s">
        <v>155</v>
      </c>
      <c r="D54" s="273" t="s">
        <v>3</v>
      </c>
      <c r="E54" s="288">
        <v>1.76</v>
      </c>
      <c r="F54" s="116"/>
      <c r="G54" s="289">
        <f>+ROUND((E54*F54),2)</f>
        <v>0</v>
      </c>
    </row>
    <row r="55" spans="2:7" ht="63.75">
      <c r="B55" s="283">
        <v>3203</v>
      </c>
      <c r="C55" s="291" t="s">
        <v>156</v>
      </c>
      <c r="D55" s="273" t="s">
        <v>3</v>
      </c>
      <c r="E55" s="288">
        <v>5.24</v>
      </c>
      <c r="F55" s="116"/>
      <c r="G55" s="289">
        <f>+ROUND((E55*F55),2)</f>
        <v>0</v>
      </c>
    </row>
    <row r="56" spans="2:7">
      <c r="B56" s="297" t="s">
        <v>73</v>
      </c>
      <c r="C56" s="298" t="s">
        <v>160</v>
      </c>
      <c r="D56" s="299"/>
      <c r="E56" s="300"/>
      <c r="F56" s="329"/>
      <c r="G56" s="301"/>
    </row>
    <row r="57" spans="2:7" ht="25.5">
      <c r="B57" s="271" t="s">
        <v>372</v>
      </c>
      <c r="C57" s="302" t="s">
        <v>161</v>
      </c>
      <c r="D57" s="273" t="s">
        <v>4</v>
      </c>
      <c r="E57" s="288">
        <v>11</v>
      </c>
      <c r="F57" s="116"/>
      <c r="G57" s="289">
        <f t="shared" ref="G57:G61" si="3">E57*F57</f>
        <v>0</v>
      </c>
    </row>
    <row r="58" spans="2:7" ht="38.25">
      <c r="B58" s="303" t="s">
        <v>459</v>
      </c>
      <c r="C58" s="304" t="s">
        <v>572</v>
      </c>
      <c r="D58" s="305" t="s">
        <v>4</v>
      </c>
      <c r="E58" s="306">
        <v>3.0599999999999996</v>
      </c>
      <c r="F58" s="117"/>
      <c r="G58" s="307">
        <f t="shared" si="3"/>
        <v>0</v>
      </c>
    </row>
    <row r="59" spans="2:7" ht="38.25">
      <c r="B59" s="271" t="s">
        <v>326</v>
      </c>
      <c r="C59" s="302" t="s">
        <v>586</v>
      </c>
      <c r="D59" s="273" t="s">
        <v>1</v>
      </c>
      <c r="E59" s="288">
        <v>25</v>
      </c>
      <c r="F59" s="116"/>
      <c r="G59" s="289">
        <f t="shared" si="3"/>
        <v>0</v>
      </c>
    </row>
    <row r="60" spans="2:7" ht="63.75">
      <c r="B60" s="271" t="s">
        <v>460</v>
      </c>
      <c r="C60" s="302" t="s">
        <v>162</v>
      </c>
      <c r="D60" s="273" t="s">
        <v>1</v>
      </c>
      <c r="E60" s="288">
        <v>22.5</v>
      </c>
      <c r="F60" s="116"/>
      <c r="G60" s="289">
        <f t="shared" si="3"/>
        <v>0</v>
      </c>
    </row>
    <row r="61" spans="2:7">
      <c r="B61" s="271" t="s">
        <v>461</v>
      </c>
      <c r="C61" s="302" t="s">
        <v>163</v>
      </c>
      <c r="D61" s="273" t="s">
        <v>1</v>
      </c>
      <c r="E61" s="288">
        <f>E59</f>
        <v>25</v>
      </c>
      <c r="F61" s="116"/>
      <c r="G61" s="289">
        <f t="shared" si="3"/>
        <v>0</v>
      </c>
    </row>
    <row r="62" spans="2:7" ht="38.25">
      <c r="B62" s="271" t="s">
        <v>462</v>
      </c>
      <c r="C62" s="302" t="s">
        <v>391</v>
      </c>
      <c r="D62" s="288" t="s">
        <v>4</v>
      </c>
      <c r="E62" s="288">
        <v>7.94</v>
      </c>
      <c r="F62" s="116"/>
      <c r="G62" s="289">
        <f>+ROUND((E62*F62),2)</f>
        <v>0</v>
      </c>
    </row>
    <row r="63" spans="2:7" ht="38.25">
      <c r="B63" s="271" t="s">
        <v>463</v>
      </c>
      <c r="C63" s="291" t="s">
        <v>26</v>
      </c>
      <c r="D63" s="273"/>
      <c r="E63" s="288"/>
      <c r="F63" s="116"/>
      <c r="G63" s="289">
        <f>+ROUND((SUM(G36:G62)*0.1),-1)</f>
        <v>0</v>
      </c>
    </row>
    <row r="64" spans="2:7">
      <c r="B64" s="293" t="s">
        <v>14</v>
      </c>
      <c r="C64" s="286" t="s">
        <v>89</v>
      </c>
      <c r="D64" s="273"/>
      <c r="E64" s="288"/>
      <c r="F64" s="116"/>
      <c r="G64" s="294">
        <f>SUM(G36:G63)</f>
        <v>0</v>
      </c>
    </row>
    <row r="65" spans="2:21">
      <c r="B65" s="285" t="s">
        <v>31</v>
      </c>
      <c r="C65" s="286" t="s">
        <v>158</v>
      </c>
      <c r="D65" s="273"/>
      <c r="E65" s="288"/>
      <c r="F65" s="116"/>
      <c r="G65" s="294"/>
    </row>
    <row r="66" spans="2:21" ht="186.75" customHeight="1">
      <c r="B66" s="308">
        <v>4001</v>
      </c>
      <c r="C66" s="290" t="s">
        <v>537</v>
      </c>
      <c r="D66" s="273" t="s">
        <v>37</v>
      </c>
      <c r="E66" s="288">
        <v>1</v>
      </c>
      <c r="F66" s="116"/>
      <c r="G66" s="289">
        <f>F66*E66</f>
        <v>0</v>
      </c>
    </row>
    <row r="67" spans="2:21" s="309" customFormat="1" ht="111" customHeight="1">
      <c r="B67" s="308">
        <v>4002</v>
      </c>
      <c r="C67" s="290" t="s">
        <v>421</v>
      </c>
      <c r="D67" s="273" t="s">
        <v>22</v>
      </c>
      <c r="E67" s="273">
        <v>1</v>
      </c>
      <c r="F67" s="116"/>
      <c r="G67" s="289">
        <f t="shared" ref="G67:G72" si="4">+ROUND((E67*F67),2)</f>
        <v>0</v>
      </c>
      <c r="I67" s="328"/>
      <c r="J67" s="328"/>
      <c r="K67" s="328"/>
      <c r="L67" s="328"/>
      <c r="M67" s="328"/>
      <c r="N67" s="328"/>
      <c r="O67" s="328"/>
      <c r="P67" s="328"/>
      <c r="Q67" s="328"/>
      <c r="R67" s="326"/>
      <c r="S67" s="326"/>
      <c r="T67" s="326"/>
      <c r="U67" s="326"/>
    </row>
    <row r="68" spans="2:21" ht="102">
      <c r="B68" s="308">
        <v>4003</v>
      </c>
      <c r="C68" s="290" t="s">
        <v>422</v>
      </c>
      <c r="D68" s="273" t="s">
        <v>1</v>
      </c>
      <c r="E68" s="273">
        <v>14.3</v>
      </c>
      <c r="F68" s="116"/>
      <c r="G68" s="289">
        <f t="shared" si="4"/>
        <v>0</v>
      </c>
    </row>
    <row r="69" spans="2:21" ht="76.5">
      <c r="B69" s="308">
        <v>4004</v>
      </c>
      <c r="C69" s="290" t="s">
        <v>423</v>
      </c>
      <c r="D69" s="273" t="s">
        <v>37</v>
      </c>
      <c r="E69" s="273">
        <v>1</v>
      </c>
      <c r="F69" s="116"/>
      <c r="G69" s="289">
        <f t="shared" si="4"/>
        <v>0</v>
      </c>
    </row>
    <row r="70" spans="2:21" ht="76.5">
      <c r="B70" s="308">
        <v>4005</v>
      </c>
      <c r="C70" s="290" t="s">
        <v>573</v>
      </c>
      <c r="D70" s="273" t="s">
        <v>2</v>
      </c>
      <c r="E70" s="273">
        <v>1</v>
      </c>
      <c r="F70" s="116"/>
      <c r="G70" s="289">
        <f t="shared" si="4"/>
        <v>0</v>
      </c>
    </row>
    <row r="71" spans="2:21" ht="25.5">
      <c r="B71" s="308">
        <v>4006</v>
      </c>
      <c r="C71" s="290" t="s">
        <v>578</v>
      </c>
      <c r="D71" s="273" t="s">
        <v>2</v>
      </c>
      <c r="E71" s="273">
        <v>1</v>
      </c>
      <c r="F71" s="116"/>
      <c r="G71" s="289">
        <f t="shared" si="4"/>
        <v>0</v>
      </c>
    </row>
    <row r="72" spans="2:21" ht="25.5">
      <c r="B72" s="308">
        <v>4007</v>
      </c>
      <c r="C72" s="290" t="s">
        <v>203</v>
      </c>
      <c r="D72" s="273" t="s">
        <v>2</v>
      </c>
      <c r="E72" s="273">
        <v>1</v>
      </c>
      <c r="F72" s="116"/>
      <c r="G72" s="289">
        <f t="shared" si="4"/>
        <v>0</v>
      </c>
    </row>
    <row r="73" spans="2:21" ht="38.25">
      <c r="B73" s="308">
        <v>4008</v>
      </c>
      <c r="C73" s="291" t="s">
        <v>26</v>
      </c>
      <c r="D73" s="273"/>
      <c r="E73" s="288"/>
      <c r="F73" s="116"/>
      <c r="G73" s="289">
        <f>+ROUND((SUM(G66:G72)*0.1),-1)</f>
        <v>0</v>
      </c>
    </row>
    <row r="74" spans="2:21">
      <c r="B74" s="293" t="s">
        <v>31</v>
      </c>
      <c r="C74" s="286" t="s">
        <v>159</v>
      </c>
      <c r="D74" s="273"/>
      <c r="E74" s="288"/>
      <c r="F74" s="116"/>
      <c r="G74" s="294">
        <f>SUM(G66:G73)</f>
        <v>0</v>
      </c>
    </row>
    <row r="75" spans="2:21">
      <c r="B75" s="285" t="s">
        <v>81</v>
      </c>
      <c r="C75" s="286" t="s">
        <v>132</v>
      </c>
      <c r="D75" s="310"/>
      <c r="E75" s="310"/>
      <c r="F75" s="330"/>
      <c r="G75" s="311"/>
      <c r="H75" s="312"/>
    </row>
    <row r="76" spans="2:21" ht="51">
      <c r="B76" s="271" t="s">
        <v>468</v>
      </c>
      <c r="C76" s="291" t="s">
        <v>166</v>
      </c>
      <c r="D76" s="273" t="s">
        <v>3</v>
      </c>
      <c r="E76" s="288">
        <v>70</v>
      </c>
      <c r="F76" s="116"/>
      <c r="G76" s="289">
        <f t="shared" ref="G76:G86" si="5">+ROUND((E76*F76),2)</f>
        <v>0</v>
      </c>
    </row>
    <row r="77" spans="2:21" ht="25.5">
      <c r="B77" s="271" t="s">
        <v>469</v>
      </c>
      <c r="C77" s="291" t="s">
        <v>165</v>
      </c>
      <c r="D77" s="273" t="s">
        <v>3</v>
      </c>
      <c r="E77" s="288">
        <v>70</v>
      </c>
      <c r="F77" s="116"/>
      <c r="G77" s="289">
        <f t="shared" si="5"/>
        <v>0</v>
      </c>
    </row>
    <row r="78" spans="2:21" ht="25.5">
      <c r="B78" s="271" t="s">
        <v>470</v>
      </c>
      <c r="C78" s="291" t="s">
        <v>424</v>
      </c>
      <c r="D78" s="273" t="s">
        <v>4</v>
      </c>
      <c r="E78" s="288">
        <v>39.1</v>
      </c>
      <c r="F78" s="116"/>
      <c r="G78" s="289">
        <f t="shared" si="5"/>
        <v>0</v>
      </c>
    </row>
    <row r="79" spans="2:21" ht="25.5">
      <c r="B79" s="271" t="s">
        <v>471</v>
      </c>
      <c r="C79" s="291" t="s">
        <v>61</v>
      </c>
      <c r="D79" s="273" t="s">
        <v>4</v>
      </c>
      <c r="E79" s="288">
        <v>2.9</v>
      </c>
      <c r="F79" s="116"/>
      <c r="G79" s="289">
        <f t="shared" si="5"/>
        <v>0</v>
      </c>
    </row>
    <row r="80" spans="2:21" ht="38.25">
      <c r="B80" s="271" t="s">
        <v>472</v>
      </c>
      <c r="C80" s="291" t="s">
        <v>62</v>
      </c>
      <c r="D80" s="273" t="s">
        <v>4</v>
      </c>
      <c r="E80" s="288">
        <v>3</v>
      </c>
      <c r="F80" s="116"/>
      <c r="G80" s="289">
        <f t="shared" si="5"/>
        <v>0</v>
      </c>
    </row>
    <row r="81" spans="2:7" ht="25.5">
      <c r="B81" s="271" t="s">
        <v>473</v>
      </c>
      <c r="C81" s="302" t="s">
        <v>176</v>
      </c>
      <c r="D81" s="273" t="s">
        <v>3</v>
      </c>
      <c r="E81" s="313">
        <v>70</v>
      </c>
      <c r="F81" s="116"/>
      <c r="G81" s="289">
        <f t="shared" si="5"/>
        <v>0</v>
      </c>
    </row>
    <row r="82" spans="2:7" ht="51">
      <c r="B82" s="271" t="s">
        <v>474</v>
      </c>
      <c r="C82" s="291" t="s">
        <v>425</v>
      </c>
      <c r="D82" s="273" t="s">
        <v>3</v>
      </c>
      <c r="E82" s="288">
        <v>17.3</v>
      </c>
      <c r="F82" s="116"/>
      <c r="G82" s="289">
        <f t="shared" si="5"/>
        <v>0</v>
      </c>
    </row>
    <row r="83" spans="2:7" ht="25.5">
      <c r="B83" s="271" t="s">
        <v>475</v>
      </c>
      <c r="C83" s="291" t="s">
        <v>64</v>
      </c>
      <c r="D83" s="273" t="s">
        <v>1</v>
      </c>
      <c r="E83" s="288">
        <v>8</v>
      </c>
      <c r="F83" s="116"/>
      <c r="G83" s="289">
        <f t="shared" si="5"/>
        <v>0</v>
      </c>
    </row>
    <row r="84" spans="2:7" ht="25.5">
      <c r="B84" s="271" t="s">
        <v>541</v>
      </c>
      <c r="C84" s="291" t="s">
        <v>171</v>
      </c>
      <c r="D84" s="273" t="s">
        <v>1</v>
      </c>
      <c r="E84" s="288">
        <v>15</v>
      </c>
      <c r="F84" s="116"/>
      <c r="G84" s="289">
        <f t="shared" si="5"/>
        <v>0</v>
      </c>
    </row>
    <row r="85" spans="2:7" ht="38.25">
      <c r="B85" s="271" t="s">
        <v>542</v>
      </c>
      <c r="C85" s="290" t="s">
        <v>177</v>
      </c>
      <c r="D85" s="288" t="s">
        <v>3</v>
      </c>
      <c r="E85" s="288">
        <v>10</v>
      </c>
      <c r="F85" s="116"/>
      <c r="G85" s="289">
        <f t="shared" si="5"/>
        <v>0</v>
      </c>
    </row>
    <row r="86" spans="2:7">
      <c r="B86" s="271" t="s">
        <v>543</v>
      </c>
      <c r="C86" s="290" t="s">
        <v>426</v>
      </c>
      <c r="D86" s="288" t="s">
        <v>3</v>
      </c>
      <c r="E86" s="288">
        <v>5.5</v>
      </c>
      <c r="F86" s="116"/>
      <c r="G86" s="289">
        <f t="shared" si="5"/>
        <v>0</v>
      </c>
    </row>
    <row r="87" spans="2:7" ht="25.5">
      <c r="B87" s="271" t="s">
        <v>544</v>
      </c>
      <c r="C87" s="291" t="s">
        <v>178</v>
      </c>
      <c r="D87" s="273" t="s">
        <v>3</v>
      </c>
      <c r="E87" s="313">
        <v>37</v>
      </c>
      <c r="F87" s="116"/>
      <c r="G87" s="289">
        <f>E87*F87</f>
        <v>0</v>
      </c>
    </row>
    <row r="88" spans="2:7" ht="25.5">
      <c r="B88" s="271" t="s">
        <v>545</v>
      </c>
      <c r="C88" s="291" t="s">
        <v>179</v>
      </c>
      <c r="D88" s="273" t="s">
        <v>3</v>
      </c>
      <c r="E88" s="313">
        <v>37</v>
      </c>
      <c r="F88" s="116"/>
      <c r="G88" s="289">
        <f>E88*F88</f>
        <v>0</v>
      </c>
    </row>
    <row r="89" spans="2:7" ht="38.25">
      <c r="B89" s="271" t="s">
        <v>546</v>
      </c>
      <c r="C89" s="291" t="s">
        <v>26</v>
      </c>
      <c r="D89" s="273"/>
      <c r="E89" s="288"/>
      <c r="F89" s="116"/>
      <c r="G89" s="289">
        <f>+ROUND((SUM(G76:G88)*0.1),-1)</f>
        <v>0</v>
      </c>
    </row>
    <row r="90" spans="2:7">
      <c r="B90" s="285" t="s">
        <v>81</v>
      </c>
      <c r="C90" s="286" t="s">
        <v>157</v>
      </c>
      <c r="D90" s="273"/>
      <c r="E90" s="288"/>
      <c r="F90" s="116"/>
      <c r="G90" s="294">
        <f>SUM(G76:G89)</f>
        <v>0</v>
      </c>
    </row>
    <row r="91" spans="2:7">
      <c r="B91" s="285" t="s">
        <v>90</v>
      </c>
      <c r="C91" s="286" t="s">
        <v>133</v>
      </c>
      <c r="D91" s="310"/>
      <c r="E91" s="310"/>
      <c r="F91" s="330"/>
      <c r="G91" s="311"/>
    </row>
    <row r="92" spans="2:7" ht="76.5">
      <c r="B92" s="271"/>
      <c r="C92" s="314" t="s">
        <v>191</v>
      </c>
      <c r="D92" s="273"/>
      <c r="E92" s="288"/>
      <c r="F92" s="116"/>
      <c r="G92" s="289"/>
    </row>
    <row r="93" spans="2:7" ht="218.25" customHeight="1">
      <c r="B93" s="685" t="s">
        <v>464</v>
      </c>
      <c r="C93" s="670" t="s">
        <v>1428</v>
      </c>
      <c r="D93" s="273"/>
      <c r="E93" s="288"/>
      <c r="F93" s="116"/>
      <c r="G93" s="289"/>
    </row>
    <row r="94" spans="2:7" ht="26.25" thickBot="1">
      <c r="B94" s="686"/>
      <c r="C94" s="671" t="s">
        <v>1429</v>
      </c>
      <c r="D94" s="316"/>
      <c r="E94" s="317"/>
      <c r="F94" s="116"/>
      <c r="G94" s="289"/>
    </row>
    <row r="95" spans="2:7" ht="26.25" thickBot="1">
      <c r="B95" s="686"/>
      <c r="C95" s="671" t="s">
        <v>1424</v>
      </c>
      <c r="D95" s="316"/>
      <c r="E95" s="317"/>
      <c r="F95" s="116"/>
      <c r="G95" s="289"/>
    </row>
    <row r="96" spans="2:7" ht="13.5" thickBot="1">
      <c r="B96" s="686"/>
      <c r="C96" s="671" t="s">
        <v>185</v>
      </c>
      <c r="D96" s="316"/>
      <c r="E96" s="317"/>
      <c r="F96" s="116"/>
      <c r="G96" s="289"/>
    </row>
    <row r="97" spans="2:21" ht="13.5" thickBot="1">
      <c r="B97" s="686"/>
      <c r="C97" s="671" t="s">
        <v>186</v>
      </c>
      <c r="D97" s="316"/>
      <c r="E97" s="317"/>
      <c r="F97" s="116"/>
      <c r="G97" s="289"/>
    </row>
    <row r="98" spans="2:21" ht="13.5" thickBot="1">
      <c r="B98" s="686"/>
      <c r="C98" s="671" t="s">
        <v>1425</v>
      </c>
      <c r="D98" s="316"/>
      <c r="E98" s="317"/>
      <c r="F98" s="116"/>
      <c r="G98" s="289"/>
    </row>
    <row r="99" spans="2:21" ht="13.5" thickBot="1">
      <c r="B99" s="686"/>
      <c r="C99" s="671" t="s">
        <v>187</v>
      </c>
      <c r="D99" s="316"/>
      <c r="E99" s="317"/>
      <c r="F99" s="116"/>
      <c r="G99" s="289"/>
    </row>
    <row r="100" spans="2:21" ht="13.5" thickBot="1">
      <c r="B100" s="686"/>
      <c r="C100" s="671" t="s">
        <v>188</v>
      </c>
      <c r="D100" s="316"/>
      <c r="E100" s="317"/>
      <c r="F100" s="116"/>
      <c r="G100" s="289"/>
    </row>
    <row r="101" spans="2:21" ht="13.5" thickBot="1">
      <c r="B101" s="686"/>
      <c r="C101" s="671" t="s">
        <v>189</v>
      </c>
      <c r="D101" s="316"/>
      <c r="E101" s="317"/>
      <c r="F101" s="116"/>
      <c r="G101" s="289"/>
    </row>
    <row r="102" spans="2:21" ht="13.5" thickBot="1">
      <c r="B102" s="686"/>
      <c r="C102" s="671" t="s">
        <v>190</v>
      </c>
      <c r="D102" s="316"/>
      <c r="E102" s="317"/>
      <c r="F102" s="116"/>
      <c r="G102" s="289"/>
    </row>
    <row r="103" spans="2:21">
      <c r="B103" s="687"/>
      <c r="C103" s="318" t="s">
        <v>181</v>
      </c>
      <c r="D103" s="273" t="s">
        <v>37</v>
      </c>
      <c r="E103" s="288">
        <v>1</v>
      </c>
      <c r="F103" s="116"/>
      <c r="G103" s="289">
        <f>E103*F103</f>
        <v>0</v>
      </c>
    </row>
    <row r="104" spans="2:21" s="144" customFormat="1" ht="72" customHeight="1">
      <c r="B104" s="172"/>
      <c r="C104" s="682" t="s">
        <v>590</v>
      </c>
      <c r="D104" s="683"/>
      <c r="E104" s="683"/>
      <c r="F104" s="684"/>
      <c r="G104" s="181"/>
      <c r="I104" s="167"/>
      <c r="J104" s="167"/>
      <c r="K104" s="168"/>
      <c r="L104" s="167"/>
      <c r="M104" s="167"/>
      <c r="N104" s="167"/>
      <c r="O104" s="167"/>
      <c r="P104" s="167"/>
      <c r="Q104" s="167"/>
      <c r="R104" s="167"/>
      <c r="S104" s="167"/>
      <c r="T104" s="167"/>
      <c r="U104" s="167"/>
    </row>
    <row r="105" spans="2:21" ht="76.5">
      <c r="B105" s="271" t="s">
        <v>465</v>
      </c>
      <c r="C105" s="291" t="s">
        <v>427</v>
      </c>
      <c r="D105" s="273" t="s">
        <v>22</v>
      </c>
      <c r="E105" s="288">
        <v>2</v>
      </c>
      <c r="F105" s="116"/>
      <c r="G105" s="289">
        <f>E105*F105</f>
        <v>0</v>
      </c>
    </row>
    <row r="106" spans="2:21" ht="63.75">
      <c r="B106" s="685" t="s">
        <v>466</v>
      </c>
      <c r="C106" s="319" t="s">
        <v>180</v>
      </c>
      <c r="D106" s="273"/>
      <c r="E106" s="288"/>
      <c r="F106" s="116"/>
      <c r="G106" s="289"/>
    </row>
    <row r="107" spans="2:21">
      <c r="B107" s="686"/>
      <c r="C107" s="315" t="s">
        <v>428</v>
      </c>
      <c r="D107" s="273" t="s">
        <v>22</v>
      </c>
      <c r="E107" s="288">
        <v>1</v>
      </c>
      <c r="F107" s="116"/>
      <c r="G107" s="289">
        <f>E107*F107</f>
        <v>0</v>
      </c>
    </row>
    <row r="108" spans="2:21" ht="27" customHeight="1">
      <c r="B108" s="686"/>
      <c r="C108" s="315" t="s">
        <v>539</v>
      </c>
      <c r="D108" s="273" t="s">
        <v>22</v>
      </c>
      <c r="E108" s="288">
        <v>1</v>
      </c>
      <c r="F108" s="116"/>
      <c r="G108" s="289">
        <f>E108*F108</f>
        <v>0</v>
      </c>
      <c r="I108" s="327" t="s">
        <v>540</v>
      </c>
    </row>
    <row r="109" spans="2:21" ht="30.75" customHeight="1">
      <c r="B109" s="686"/>
      <c r="C109" s="315" t="s">
        <v>538</v>
      </c>
      <c r="D109" s="273" t="s">
        <v>22</v>
      </c>
      <c r="E109" s="288">
        <v>1</v>
      </c>
      <c r="F109" s="116"/>
      <c r="G109" s="289">
        <f>E109*F109</f>
        <v>0</v>
      </c>
    </row>
    <row r="110" spans="2:21">
      <c r="B110" s="687"/>
      <c r="C110" s="315" t="s">
        <v>547</v>
      </c>
      <c r="D110" s="273" t="s">
        <v>22</v>
      </c>
      <c r="E110" s="288">
        <v>2</v>
      </c>
      <c r="F110" s="116"/>
      <c r="G110" s="289">
        <f>E110*F110</f>
        <v>0</v>
      </c>
    </row>
    <row r="111" spans="2:21" ht="25.5">
      <c r="B111" s="688">
        <v>6004</v>
      </c>
      <c r="C111" s="291" t="s">
        <v>184</v>
      </c>
      <c r="D111" s="273"/>
      <c r="E111" s="288"/>
      <c r="F111" s="116"/>
      <c r="G111" s="289"/>
    </row>
    <row r="112" spans="2:21">
      <c r="B112" s="689"/>
      <c r="C112" s="291" t="s">
        <v>551</v>
      </c>
      <c r="D112" s="273" t="s">
        <v>22</v>
      </c>
      <c r="E112" s="288">
        <v>1</v>
      </c>
      <c r="F112" s="116"/>
      <c r="G112" s="289">
        <f>+ROUND((E112*F112),2)</f>
        <v>0</v>
      </c>
    </row>
    <row r="113" spans="2:7">
      <c r="B113" s="689"/>
      <c r="C113" s="291" t="s">
        <v>552</v>
      </c>
      <c r="D113" s="273" t="s">
        <v>22</v>
      </c>
      <c r="E113" s="288">
        <v>1</v>
      </c>
      <c r="F113" s="116"/>
      <c r="G113" s="289">
        <f>+ROUND((E113*F113),2)</f>
        <v>0</v>
      </c>
    </row>
    <row r="114" spans="2:7">
      <c r="B114" s="689"/>
      <c r="C114" s="291" t="s">
        <v>430</v>
      </c>
      <c r="D114" s="273" t="s">
        <v>22</v>
      </c>
      <c r="E114" s="288">
        <v>1</v>
      </c>
      <c r="F114" s="116"/>
      <c r="G114" s="289">
        <f>+ROUND((E114*F114),2)</f>
        <v>0</v>
      </c>
    </row>
    <row r="115" spans="2:7">
      <c r="B115" s="690"/>
      <c r="C115" s="291" t="s">
        <v>553</v>
      </c>
      <c r="D115" s="273" t="s">
        <v>22</v>
      </c>
      <c r="E115" s="288">
        <v>1</v>
      </c>
      <c r="F115" s="116"/>
      <c r="G115" s="289">
        <f>+ROUND((E115*F115),2)</f>
        <v>0</v>
      </c>
    </row>
    <row r="116" spans="2:7" ht="38.25">
      <c r="B116" s="308">
        <v>6005</v>
      </c>
      <c r="C116" s="291" t="s">
        <v>548</v>
      </c>
      <c r="D116" s="273" t="s">
        <v>22</v>
      </c>
      <c r="E116" s="288">
        <v>1</v>
      </c>
      <c r="F116" s="116"/>
      <c r="G116" s="289">
        <f>+ROUND((E116*F116),2)</f>
        <v>0</v>
      </c>
    </row>
    <row r="117" spans="2:7" ht="38.25">
      <c r="B117" s="308">
        <v>6006</v>
      </c>
      <c r="C117" s="291" t="s">
        <v>549</v>
      </c>
      <c r="D117" s="273" t="s">
        <v>22</v>
      </c>
      <c r="E117" s="288">
        <v>1</v>
      </c>
      <c r="F117" s="116"/>
      <c r="G117" s="289">
        <f>+E117*F117</f>
        <v>0</v>
      </c>
    </row>
    <row r="118" spans="2:7" ht="25.5">
      <c r="B118" s="308">
        <v>6007</v>
      </c>
      <c r="C118" s="291" t="s">
        <v>550</v>
      </c>
      <c r="D118" s="273" t="s">
        <v>22</v>
      </c>
      <c r="E118" s="288">
        <v>1</v>
      </c>
      <c r="F118" s="116"/>
      <c r="G118" s="289">
        <f>+E118*F118</f>
        <v>0</v>
      </c>
    </row>
    <row r="119" spans="2:7" ht="25.5">
      <c r="B119" s="308">
        <v>6008</v>
      </c>
      <c r="C119" s="291" t="s">
        <v>432</v>
      </c>
      <c r="D119" s="273" t="s">
        <v>22</v>
      </c>
      <c r="E119" s="288">
        <v>2</v>
      </c>
      <c r="F119" s="116"/>
      <c r="G119" s="289">
        <f>+E119*F119</f>
        <v>0</v>
      </c>
    </row>
    <row r="120" spans="2:7" ht="38.25">
      <c r="B120" s="308">
        <v>6009</v>
      </c>
      <c r="C120" s="291" t="s">
        <v>431</v>
      </c>
      <c r="D120" s="273" t="s">
        <v>22</v>
      </c>
      <c r="E120" s="288">
        <v>1</v>
      </c>
      <c r="F120" s="116"/>
      <c r="G120" s="289">
        <f>+ROUND((E120*F120),2)</f>
        <v>0</v>
      </c>
    </row>
    <row r="121" spans="2:7" ht="106.5" customHeight="1">
      <c r="B121" s="308">
        <v>6010</v>
      </c>
      <c r="C121" s="291" t="s">
        <v>182</v>
      </c>
      <c r="D121" s="273" t="s">
        <v>22</v>
      </c>
      <c r="E121" s="288">
        <v>1</v>
      </c>
      <c r="F121" s="116"/>
      <c r="G121" s="289">
        <f t="shared" ref="G121:G123" si="6">+ROUND((E121*F121),2)</f>
        <v>0</v>
      </c>
    </row>
    <row r="122" spans="2:7" ht="105" customHeight="1">
      <c r="B122" s="308">
        <v>6011</v>
      </c>
      <c r="C122" s="291" t="s">
        <v>183</v>
      </c>
      <c r="D122" s="273" t="s">
        <v>22</v>
      </c>
      <c r="E122" s="288">
        <v>1</v>
      </c>
      <c r="F122" s="116"/>
      <c r="G122" s="289">
        <f t="shared" si="6"/>
        <v>0</v>
      </c>
    </row>
    <row r="123" spans="2:7" ht="104.25" customHeight="1">
      <c r="B123" s="308">
        <v>6012</v>
      </c>
      <c r="C123" s="291" t="s">
        <v>433</v>
      </c>
      <c r="D123" s="273" t="s">
        <v>37</v>
      </c>
      <c r="E123" s="288">
        <v>1</v>
      </c>
      <c r="F123" s="116"/>
      <c r="G123" s="289">
        <f t="shared" si="6"/>
        <v>0</v>
      </c>
    </row>
    <row r="124" spans="2:7" ht="38.25">
      <c r="B124" s="308">
        <v>6013</v>
      </c>
      <c r="C124" s="291" t="s">
        <v>26</v>
      </c>
      <c r="D124" s="273"/>
      <c r="E124" s="288"/>
      <c r="F124" s="288"/>
      <c r="G124" s="289">
        <f>+ROUND((SUM(G93:G123)*0.1),-1)</f>
        <v>0</v>
      </c>
    </row>
    <row r="125" spans="2:7">
      <c r="B125" s="293" t="s">
        <v>90</v>
      </c>
      <c r="C125" s="286" t="s">
        <v>192</v>
      </c>
      <c r="D125" s="273"/>
      <c r="E125" s="288"/>
      <c r="F125" s="288"/>
      <c r="G125" s="294">
        <f>SUM(G93:G124)</f>
        <v>0</v>
      </c>
    </row>
    <row r="126" spans="2:7">
      <c r="B126" s="320"/>
      <c r="C126" s="321"/>
      <c r="D126" s="322"/>
      <c r="E126" s="322"/>
      <c r="F126" s="322"/>
      <c r="G126" s="323"/>
    </row>
  </sheetData>
  <sheetProtection algorithmName="SHA-512" hashValue="MwDgr32JeDGFwGO8PhZ23TN037/4Z1A+kVNv/xY4l0pFlrYiWOrmNJMGtOUduiBft7to3aFLCrLNbIlqpd8JDQ==" saltValue="hO0Xt5UIcojSXkBdwGvi5A==" spinCount="100000" sheet="1" objects="1" scenarios="1"/>
  <mergeCells count="5">
    <mergeCell ref="B93:B103"/>
    <mergeCell ref="B106:B110"/>
    <mergeCell ref="B111:B115"/>
    <mergeCell ref="B44:B47"/>
    <mergeCell ref="C104:F104"/>
  </mergeCells>
  <phoneticPr fontId="46" type="noConversion"/>
  <conditionalFormatting sqref="F18">
    <cfRule type="cellIs" dxfId="20" priority="9" operator="equal">
      <formula>0</formula>
    </cfRule>
  </conditionalFormatting>
  <conditionalFormatting sqref="F62">
    <cfRule type="cellIs" dxfId="19" priority="3" operator="equal">
      <formula>0</formula>
    </cfRule>
  </conditionalFormatting>
  <conditionalFormatting sqref="F57:F58">
    <cfRule type="cellIs" dxfId="18" priority="8" operator="equal">
      <formula>0</formula>
    </cfRule>
  </conditionalFormatting>
  <conditionalFormatting sqref="F59">
    <cfRule type="cellIs" dxfId="17" priority="7" operator="equal">
      <formula>0</formula>
    </cfRule>
  </conditionalFormatting>
  <conditionalFormatting sqref="F60">
    <cfRule type="cellIs" dxfId="16" priority="6" operator="equal">
      <formula>0</formula>
    </cfRule>
  </conditionalFormatting>
  <conditionalFormatting sqref="F61">
    <cfRule type="cellIs" dxfId="15" priority="5" operator="equal">
      <formula>0</formula>
    </cfRule>
  </conditionalFormatting>
  <conditionalFormatting sqref="F62">
    <cfRule type="cellIs" dxfId="14" priority="4" operator="equal">
      <formula>0</formula>
    </cfRule>
  </conditionalFormatting>
  <pageMargins left="0.70866141732283472" right="0.70866141732283472" top="0.74803149606299213" bottom="0.74803149606299213" header="0.31496062992125984" footer="0.31496062992125984"/>
  <pageSetup paperSize="9" scale="86" fitToHeight="15" orientation="portrait" r:id="rId1"/>
  <headerFooter>
    <oddFooter>&amp;L&amp;A&amp;RStran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4"/>
  <sheetViews>
    <sheetView view="pageBreakPreview" topLeftCell="A103" zoomScaleNormal="100" zoomScaleSheetLayoutView="100" workbookViewId="0">
      <selection activeCell="H133" sqref="H133"/>
    </sheetView>
  </sheetViews>
  <sheetFormatPr defaultRowHeight="12.75"/>
  <cols>
    <col min="1" max="1" width="6.33203125" style="474" customWidth="1"/>
    <col min="2" max="2" width="42.83203125" style="474" customWidth="1"/>
    <col min="3" max="3" width="5.1640625" style="474" customWidth="1"/>
    <col min="4" max="4" width="4.33203125" style="474" customWidth="1"/>
    <col min="5" max="5" width="8.1640625" style="532" customWidth="1"/>
    <col min="6" max="6" width="12.5" style="474" customWidth="1"/>
    <col min="7" max="7" width="12.5" style="532" customWidth="1"/>
    <col min="8" max="8" width="12.5" style="522" customWidth="1"/>
    <col min="9" max="9" width="12" style="532" customWidth="1"/>
    <col min="10" max="16384" width="9.33203125" style="474"/>
  </cols>
  <sheetData>
    <row r="1" spans="1:9" s="468" customFormat="1" ht="45" customHeight="1">
      <c r="A1" s="463" t="s">
        <v>728</v>
      </c>
      <c r="B1" s="464" t="s">
        <v>727</v>
      </c>
      <c r="C1" s="464"/>
      <c r="D1" s="465"/>
      <c r="E1" s="526" t="s">
        <v>726</v>
      </c>
      <c r="F1" s="466" t="s">
        <v>725</v>
      </c>
      <c r="G1" s="533" t="s">
        <v>724</v>
      </c>
      <c r="H1" s="467" t="s">
        <v>723</v>
      </c>
      <c r="I1" s="540" t="s">
        <v>722</v>
      </c>
    </row>
    <row r="2" spans="1:9">
      <c r="A2" s="469" t="s">
        <v>721</v>
      </c>
      <c r="B2" s="470" t="s">
        <v>720</v>
      </c>
      <c r="C2" s="470"/>
      <c r="D2" s="471"/>
      <c r="E2" s="527"/>
      <c r="F2" s="471"/>
      <c r="G2" s="534"/>
      <c r="H2" s="473"/>
      <c r="I2" s="527"/>
    </row>
    <row r="3" spans="1:9" s="468" customFormat="1" ht="247.5">
      <c r="A3" s="475"/>
      <c r="B3" s="476" t="s">
        <v>719</v>
      </c>
      <c r="C3" s="477"/>
      <c r="D3" s="478"/>
      <c r="E3" s="528"/>
      <c r="F3" s="478"/>
      <c r="G3" s="529"/>
      <c r="H3" s="480"/>
      <c r="I3" s="528"/>
    </row>
    <row r="4" spans="1:9" s="468" customFormat="1" ht="13.5" customHeight="1">
      <c r="A4" s="469"/>
      <c r="B4" s="481" t="s">
        <v>718</v>
      </c>
      <c r="C4" s="470" t="s">
        <v>37</v>
      </c>
      <c r="D4" s="471">
        <v>2</v>
      </c>
      <c r="E4" s="527"/>
      <c r="F4" s="471"/>
      <c r="G4" s="527"/>
      <c r="H4" s="473"/>
      <c r="I4" s="535"/>
    </row>
    <row r="5" spans="1:9">
      <c r="A5" s="469"/>
      <c r="B5" s="481" t="s">
        <v>717</v>
      </c>
      <c r="C5" s="470" t="s">
        <v>37</v>
      </c>
      <c r="D5" s="471">
        <v>2</v>
      </c>
      <c r="E5" s="527"/>
      <c r="F5" s="471"/>
      <c r="G5" s="527"/>
      <c r="H5" s="473"/>
      <c r="I5" s="535"/>
    </row>
    <row r="6" spans="1:9">
      <c r="A6" s="469"/>
      <c r="B6" s="481" t="s">
        <v>716</v>
      </c>
      <c r="C6" s="470" t="s">
        <v>37</v>
      </c>
      <c r="D6" s="471">
        <v>1</v>
      </c>
      <c r="E6" s="527"/>
      <c r="F6" s="471"/>
      <c r="G6" s="527"/>
      <c r="H6" s="473"/>
      <c r="I6" s="535"/>
    </row>
    <row r="7" spans="1:9" s="468" customFormat="1" ht="22.5">
      <c r="A7" s="475"/>
      <c r="B7" s="482" t="s">
        <v>715</v>
      </c>
      <c r="C7" s="477" t="s">
        <v>37</v>
      </c>
      <c r="D7" s="478">
        <v>1</v>
      </c>
      <c r="E7" s="528"/>
      <c r="F7" s="478"/>
      <c r="G7" s="528"/>
      <c r="H7" s="480"/>
      <c r="I7" s="541"/>
    </row>
    <row r="8" spans="1:9">
      <c r="A8" s="469"/>
      <c r="B8" s="481" t="s">
        <v>714</v>
      </c>
      <c r="C8" s="470" t="s">
        <v>37</v>
      </c>
      <c r="D8" s="471">
        <v>2</v>
      </c>
      <c r="E8" s="527"/>
      <c r="F8" s="471"/>
      <c r="G8" s="527"/>
      <c r="H8" s="473"/>
      <c r="I8" s="535"/>
    </row>
    <row r="9" spans="1:9">
      <c r="A9" s="469"/>
      <c r="B9" s="481" t="s">
        <v>713</v>
      </c>
      <c r="C9" s="470" t="s">
        <v>37</v>
      </c>
      <c r="D9" s="471">
        <v>1</v>
      </c>
      <c r="E9" s="527"/>
      <c r="F9" s="471"/>
      <c r="G9" s="527"/>
      <c r="H9" s="473"/>
      <c r="I9" s="535"/>
    </row>
    <row r="10" spans="1:9">
      <c r="A10" s="469"/>
      <c r="B10" s="481" t="s">
        <v>712</v>
      </c>
      <c r="C10" s="470" t="s">
        <v>37</v>
      </c>
      <c r="D10" s="471">
        <v>2</v>
      </c>
      <c r="E10" s="527"/>
      <c r="F10" s="471"/>
      <c r="G10" s="527"/>
      <c r="H10" s="473"/>
      <c r="I10" s="535"/>
    </row>
    <row r="11" spans="1:9">
      <c r="A11" s="469"/>
      <c r="B11" s="481" t="s">
        <v>711</v>
      </c>
      <c r="C11" s="470" t="s">
        <v>37</v>
      </c>
      <c r="D11" s="471">
        <v>6</v>
      </c>
      <c r="E11" s="527"/>
      <c r="F11" s="471"/>
      <c r="G11" s="527"/>
      <c r="H11" s="473"/>
      <c r="I11" s="535"/>
    </row>
    <row r="12" spans="1:9">
      <c r="A12" s="469"/>
      <c r="B12" s="481" t="s">
        <v>710</v>
      </c>
      <c r="C12" s="470" t="s">
        <v>27</v>
      </c>
      <c r="D12" s="478">
        <v>2</v>
      </c>
      <c r="E12" s="528"/>
      <c r="F12" s="478"/>
      <c r="G12" s="528"/>
      <c r="H12" s="480"/>
      <c r="I12" s="541"/>
    </row>
    <row r="13" spans="1:9">
      <c r="A13" s="469"/>
      <c r="B13" s="481" t="s">
        <v>709</v>
      </c>
      <c r="C13" s="470" t="s">
        <v>37</v>
      </c>
      <c r="D13" s="478">
        <v>1</v>
      </c>
      <c r="E13" s="550"/>
      <c r="F13" s="478">
        <f>(D13*E13)</f>
        <v>0</v>
      </c>
      <c r="G13" s="551"/>
      <c r="H13" s="480">
        <f>(F13+G13)</f>
        <v>0</v>
      </c>
      <c r="I13" s="541"/>
    </row>
    <row r="14" spans="1:9">
      <c r="A14" s="469"/>
      <c r="B14" s="481"/>
      <c r="C14" s="470"/>
      <c r="D14" s="478"/>
      <c r="E14" s="528"/>
      <c r="F14" s="478"/>
      <c r="G14" s="528"/>
      <c r="H14" s="480"/>
      <c r="I14" s="541"/>
    </row>
    <row r="15" spans="1:9" ht="38.25" customHeight="1">
      <c r="A15" s="469"/>
      <c r="B15" s="483" t="s">
        <v>708</v>
      </c>
      <c r="C15" s="470" t="s">
        <v>37</v>
      </c>
      <c r="D15" s="471">
        <v>1</v>
      </c>
      <c r="E15" s="551"/>
      <c r="F15" s="478">
        <f>(D15*E15)</f>
        <v>0</v>
      </c>
      <c r="G15" s="551"/>
      <c r="H15" s="480">
        <f>(F15+G15)</f>
        <v>0</v>
      </c>
      <c r="I15" s="535" t="s">
        <v>701</v>
      </c>
    </row>
    <row r="16" spans="1:9">
      <c r="A16" s="469"/>
      <c r="B16" s="481" t="s">
        <v>707</v>
      </c>
      <c r="C16" s="470"/>
      <c r="D16" s="471"/>
      <c r="E16" s="527"/>
      <c r="F16" s="471"/>
      <c r="G16" s="527"/>
      <c r="H16" s="473"/>
      <c r="I16" s="535"/>
    </row>
    <row r="17" spans="1:9" s="468" customFormat="1">
      <c r="A17" s="475"/>
      <c r="B17" s="482" t="s">
        <v>706</v>
      </c>
      <c r="C17" s="477" t="s">
        <v>37</v>
      </c>
      <c r="D17" s="478">
        <v>1</v>
      </c>
      <c r="E17" s="551"/>
      <c r="F17" s="478">
        <f>(D17*E17)</f>
        <v>0</v>
      </c>
      <c r="G17" s="551"/>
      <c r="H17" s="480">
        <f>(F17+G17)</f>
        <v>0</v>
      </c>
      <c r="I17" s="541" t="s">
        <v>705</v>
      </c>
    </row>
    <row r="18" spans="1:9">
      <c r="A18" s="469"/>
      <c r="B18" s="481" t="s">
        <v>704</v>
      </c>
      <c r="C18" s="470" t="s">
        <v>37</v>
      </c>
      <c r="D18" s="471">
        <v>1</v>
      </c>
      <c r="E18" s="551"/>
      <c r="F18" s="478">
        <f>(D18*E18)</f>
        <v>0</v>
      </c>
      <c r="G18" s="551"/>
      <c r="H18" s="480">
        <f>(F18+G18)</f>
        <v>0</v>
      </c>
      <c r="I18" s="535"/>
    </row>
    <row r="19" spans="1:9">
      <c r="A19" s="469"/>
      <c r="B19" s="481" t="s">
        <v>703</v>
      </c>
      <c r="C19" s="470" t="s">
        <v>37</v>
      </c>
      <c r="D19" s="471">
        <v>1</v>
      </c>
      <c r="E19" s="551"/>
      <c r="F19" s="478">
        <f>(D19*E19)</f>
        <v>0</v>
      </c>
      <c r="G19" s="551"/>
      <c r="H19" s="480">
        <f>(F19+G19)</f>
        <v>0</v>
      </c>
      <c r="I19" s="535"/>
    </row>
    <row r="20" spans="1:9" s="468" customFormat="1" ht="63" customHeight="1">
      <c r="A20" s="475"/>
      <c r="B20" s="482" t="s">
        <v>702</v>
      </c>
      <c r="C20" s="477" t="s">
        <v>37</v>
      </c>
      <c r="D20" s="478">
        <v>2</v>
      </c>
      <c r="E20" s="551"/>
      <c r="F20" s="478">
        <f>(D20*E20)</f>
        <v>0</v>
      </c>
      <c r="G20" s="551"/>
      <c r="H20" s="480">
        <f>(F20+G20)</f>
        <v>0</v>
      </c>
      <c r="I20" s="535" t="s">
        <v>701</v>
      </c>
    </row>
    <row r="21" spans="1:9" s="468" customFormat="1">
      <c r="A21" s="469"/>
      <c r="B21" s="481" t="s">
        <v>700</v>
      </c>
      <c r="C21" s="470"/>
      <c r="D21" s="471"/>
      <c r="E21" s="527"/>
      <c r="F21" s="471"/>
      <c r="G21" s="527"/>
      <c r="H21" s="473"/>
      <c r="I21" s="535"/>
    </row>
    <row r="22" spans="1:9" s="468" customFormat="1" ht="48.75" customHeight="1">
      <c r="A22" s="475"/>
      <c r="B22" s="482" t="s">
        <v>699</v>
      </c>
      <c r="C22" s="477" t="s">
        <v>37</v>
      </c>
      <c r="D22" s="478">
        <v>2</v>
      </c>
      <c r="E22" s="551"/>
      <c r="F22" s="478">
        <f>(D22*E22)</f>
        <v>0</v>
      </c>
      <c r="G22" s="551"/>
      <c r="H22" s="480">
        <f>(F22+G22)</f>
        <v>0</v>
      </c>
      <c r="I22" s="541" t="s">
        <v>698</v>
      </c>
    </row>
    <row r="23" spans="1:9">
      <c r="A23" s="469"/>
      <c r="B23" s="483" t="s">
        <v>697</v>
      </c>
      <c r="C23" s="470"/>
      <c r="D23" s="471"/>
      <c r="E23" s="527"/>
      <c r="F23" s="471"/>
      <c r="G23" s="527"/>
      <c r="H23" s="473"/>
      <c r="I23" s="535" t="s">
        <v>693</v>
      </c>
    </row>
    <row r="24" spans="1:9" s="468" customFormat="1">
      <c r="A24" s="469"/>
      <c r="B24" s="483" t="s">
        <v>696</v>
      </c>
      <c r="C24" s="470" t="s">
        <v>22</v>
      </c>
      <c r="D24" s="478">
        <v>30</v>
      </c>
      <c r="E24" s="551"/>
      <c r="F24" s="478">
        <f t="shared" ref="F24:F29" si="0">(D24*E24)</f>
        <v>0</v>
      </c>
      <c r="G24" s="551"/>
      <c r="H24" s="480">
        <f t="shared" ref="H24:H29" si="1">(F24+G24)</f>
        <v>0</v>
      </c>
      <c r="I24" s="535" t="s">
        <v>693</v>
      </c>
    </row>
    <row r="25" spans="1:9">
      <c r="A25" s="469"/>
      <c r="B25" s="483" t="s">
        <v>695</v>
      </c>
      <c r="C25" s="470" t="s">
        <v>22</v>
      </c>
      <c r="D25" s="478">
        <v>4</v>
      </c>
      <c r="E25" s="551"/>
      <c r="F25" s="478">
        <f t="shared" si="0"/>
        <v>0</v>
      </c>
      <c r="G25" s="551"/>
      <c r="H25" s="480">
        <f t="shared" si="1"/>
        <v>0</v>
      </c>
      <c r="I25" s="535" t="s">
        <v>693</v>
      </c>
    </row>
    <row r="26" spans="1:9" ht="22.5">
      <c r="A26" s="469"/>
      <c r="B26" s="483" t="s">
        <v>694</v>
      </c>
      <c r="C26" s="471" t="s">
        <v>37</v>
      </c>
      <c r="D26" s="471">
        <v>5</v>
      </c>
      <c r="E26" s="551"/>
      <c r="F26" s="478">
        <f t="shared" si="0"/>
        <v>0</v>
      </c>
      <c r="G26" s="551"/>
      <c r="H26" s="480">
        <f t="shared" si="1"/>
        <v>0</v>
      </c>
      <c r="I26" s="542" t="s">
        <v>693</v>
      </c>
    </row>
    <row r="27" spans="1:9">
      <c r="A27" s="469"/>
      <c r="B27" s="483" t="s">
        <v>692</v>
      </c>
      <c r="C27" s="470" t="s">
        <v>27</v>
      </c>
      <c r="D27" s="478">
        <v>2</v>
      </c>
      <c r="E27" s="551"/>
      <c r="F27" s="478">
        <f t="shared" si="0"/>
        <v>0</v>
      </c>
      <c r="G27" s="551"/>
      <c r="H27" s="480">
        <f t="shared" si="1"/>
        <v>0</v>
      </c>
      <c r="I27" s="535" t="s">
        <v>690</v>
      </c>
    </row>
    <row r="28" spans="1:9">
      <c r="A28" s="484"/>
      <c r="B28" s="483" t="s">
        <v>691</v>
      </c>
      <c r="C28" s="470" t="s">
        <v>27</v>
      </c>
      <c r="D28" s="478">
        <v>1</v>
      </c>
      <c r="E28" s="551"/>
      <c r="F28" s="478">
        <f t="shared" si="0"/>
        <v>0</v>
      </c>
      <c r="G28" s="551"/>
      <c r="H28" s="480">
        <f t="shared" si="1"/>
        <v>0</v>
      </c>
      <c r="I28" s="535" t="s">
        <v>690</v>
      </c>
    </row>
    <row r="29" spans="1:9">
      <c r="A29" s="469"/>
      <c r="B29" s="483" t="s">
        <v>689</v>
      </c>
      <c r="C29" s="470" t="s">
        <v>27</v>
      </c>
      <c r="D29" s="478">
        <v>1</v>
      </c>
      <c r="E29" s="551"/>
      <c r="F29" s="478">
        <f t="shared" si="0"/>
        <v>0</v>
      </c>
      <c r="G29" s="551"/>
      <c r="H29" s="480">
        <f t="shared" si="1"/>
        <v>0</v>
      </c>
      <c r="I29" s="535"/>
    </row>
    <row r="30" spans="1:9" ht="21">
      <c r="A30" s="469"/>
      <c r="B30" s="485" t="s">
        <v>688</v>
      </c>
      <c r="C30" s="470"/>
      <c r="D30" s="478"/>
      <c r="E30" s="528"/>
      <c r="F30" s="478"/>
      <c r="G30" s="528"/>
      <c r="H30" s="480"/>
      <c r="I30" s="535"/>
    </row>
    <row r="31" spans="1:9">
      <c r="A31" s="469"/>
      <c r="B31" s="483" t="s">
        <v>687</v>
      </c>
      <c r="C31" s="470"/>
      <c r="D31" s="478"/>
      <c r="E31" s="527"/>
      <c r="F31" s="471"/>
      <c r="G31" s="527"/>
      <c r="H31" s="473"/>
      <c r="I31" s="535"/>
    </row>
    <row r="32" spans="1:9">
      <c r="A32" s="484"/>
      <c r="B32" s="483" t="s">
        <v>686</v>
      </c>
      <c r="C32" s="470" t="s">
        <v>22</v>
      </c>
      <c r="D32" s="478">
        <v>1</v>
      </c>
      <c r="E32" s="551"/>
      <c r="F32" s="478">
        <f>(D32*E32)</f>
        <v>0</v>
      </c>
      <c r="G32" s="551"/>
      <c r="H32" s="480">
        <f>(F32+G32)</f>
        <v>0</v>
      </c>
      <c r="I32" s="535"/>
    </row>
    <row r="33" spans="1:9">
      <c r="A33" s="469"/>
      <c r="B33" s="483" t="s">
        <v>685</v>
      </c>
      <c r="C33" s="470" t="s">
        <v>22</v>
      </c>
      <c r="D33" s="478">
        <v>1</v>
      </c>
      <c r="E33" s="551"/>
      <c r="F33" s="478">
        <f>(D33*E33)</f>
        <v>0</v>
      </c>
      <c r="G33" s="551"/>
      <c r="H33" s="480">
        <f>(F33+G33)</f>
        <v>0</v>
      </c>
      <c r="I33" s="543"/>
    </row>
    <row r="34" spans="1:9">
      <c r="A34" s="469"/>
      <c r="B34" s="483" t="s">
        <v>684</v>
      </c>
      <c r="C34" s="471" t="s">
        <v>22</v>
      </c>
      <c r="D34" s="471">
        <v>1</v>
      </c>
      <c r="E34" s="551"/>
      <c r="F34" s="478">
        <f>(D34*E34)</f>
        <v>0</v>
      </c>
      <c r="G34" s="551"/>
      <c r="H34" s="480">
        <f>(F34+G34)</f>
        <v>0</v>
      </c>
      <c r="I34" s="542"/>
    </row>
    <row r="35" spans="1:9">
      <c r="A35" s="469"/>
      <c r="B35" s="483" t="s">
        <v>683</v>
      </c>
      <c r="C35" s="470"/>
      <c r="D35" s="471"/>
      <c r="E35" s="527"/>
      <c r="F35" s="471"/>
      <c r="G35" s="527"/>
      <c r="H35" s="473"/>
      <c r="I35" s="535"/>
    </row>
    <row r="36" spans="1:9">
      <c r="A36" s="469"/>
      <c r="B36" s="483" t="s">
        <v>682</v>
      </c>
      <c r="C36" s="470" t="s">
        <v>22</v>
      </c>
      <c r="D36" s="471">
        <v>2</v>
      </c>
      <c r="E36" s="551"/>
      <c r="F36" s="478">
        <f>(D36*E36)</f>
        <v>0</v>
      </c>
      <c r="G36" s="551"/>
      <c r="H36" s="480">
        <f>(F36+G36)</f>
        <v>0</v>
      </c>
      <c r="I36" s="535"/>
    </row>
    <row r="37" spans="1:9">
      <c r="A37" s="469"/>
      <c r="B37" s="483" t="s">
        <v>681</v>
      </c>
      <c r="C37" s="470"/>
      <c r="D37" s="471"/>
      <c r="E37" s="527"/>
      <c r="F37" s="471"/>
      <c r="G37" s="527"/>
      <c r="H37" s="473"/>
      <c r="I37" s="535"/>
    </row>
    <row r="38" spans="1:9">
      <c r="A38" s="469"/>
      <c r="B38" s="483" t="s">
        <v>680</v>
      </c>
      <c r="C38" s="470"/>
      <c r="D38" s="471"/>
      <c r="E38" s="527"/>
      <c r="F38" s="471"/>
      <c r="G38" s="527"/>
      <c r="H38" s="473"/>
      <c r="I38" s="535"/>
    </row>
    <row r="39" spans="1:9">
      <c r="A39" s="469"/>
      <c r="B39" s="483" t="s">
        <v>679</v>
      </c>
      <c r="C39" s="470" t="s">
        <v>22</v>
      </c>
      <c r="D39" s="471">
        <v>2</v>
      </c>
      <c r="E39" s="551"/>
      <c r="F39" s="478">
        <f>(D39*E39)</f>
        <v>0</v>
      </c>
      <c r="G39" s="551"/>
      <c r="H39" s="480">
        <f>(F39+G39)</f>
        <v>0</v>
      </c>
      <c r="I39" s="535"/>
    </row>
    <row r="40" spans="1:9">
      <c r="A40" s="469"/>
      <c r="B40" s="483" t="s">
        <v>678</v>
      </c>
      <c r="C40" s="470" t="s">
        <v>22</v>
      </c>
      <c r="D40" s="471">
        <v>2</v>
      </c>
      <c r="E40" s="551"/>
      <c r="F40" s="478">
        <f>(D40*E40)</f>
        <v>0</v>
      </c>
      <c r="G40" s="551"/>
      <c r="H40" s="480">
        <f>(F40+G40)</f>
        <v>0</v>
      </c>
      <c r="I40" s="535"/>
    </row>
    <row r="41" spans="1:9">
      <c r="A41" s="469"/>
      <c r="B41" s="483" t="s">
        <v>677</v>
      </c>
      <c r="C41" s="470" t="s">
        <v>22</v>
      </c>
      <c r="D41" s="471">
        <v>2</v>
      </c>
      <c r="E41" s="551"/>
      <c r="F41" s="478">
        <f>(D41*E41)</f>
        <v>0</v>
      </c>
      <c r="G41" s="551"/>
      <c r="H41" s="480">
        <f>(F41+G41)</f>
        <v>0</v>
      </c>
      <c r="I41" s="535"/>
    </row>
    <row r="42" spans="1:9" ht="45">
      <c r="A42" s="469"/>
      <c r="B42" s="483" t="s">
        <v>676</v>
      </c>
      <c r="C42" s="470" t="s">
        <v>37</v>
      </c>
      <c r="D42" s="471">
        <v>1</v>
      </c>
      <c r="E42" s="551"/>
      <c r="F42" s="478">
        <f>(D42*E42)</f>
        <v>0</v>
      </c>
      <c r="G42" s="551"/>
      <c r="H42" s="480">
        <f>(F42+G42)</f>
        <v>0</v>
      </c>
      <c r="I42" s="535"/>
    </row>
    <row r="43" spans="1:9" ht="22.5">
      <c r="A43" s="469"/>
      <c r="B43" s="483" t="s">
        <v>675</v>
      </c>
      <c r="C43" s="471" t="s">
        <v>37</v>
      </c>
      <c r="D43" s="471">
        <v>2</v>
      </c>
      <c r="E43" s="551"/>
      <c r="F43" s="478">
        <f>(D43*E43)</f>
        <v>0</v>
      </c>
      <c r="G43" s="551"/>
      <c r="H43" s="480">
        <f>(F43+G43)</f>
        <v>0</v>
      </c>
      <c r="I43" s="542"/>
    </row>
    <row r="44" spans="1:9">
      <c r="A44" s="469"/>
      <c r="B44" s="483"/>
      <c r="C44" s="471"/>
      <c r="D44" s="471"/>
      <c r="E44" s="528"/>
      <c r="F44" s="478"/>
      <c r="G44" s="528"/>
      <c r="H44" s="480"/>
      <c r="I44" s="542"/>
    </row>
    <row r="45" spans="1:9">
      <c r="A45" s="469"/>
      <c r="B45" s="483" t="s">
        <v>674</v>
      </c>
      <c r="C45" s="471"/>
      <c r="D45" s="471"/>
      <c r="E45" s="528"/>
      <c r="F45" s="478"/>
      <c r="G45" s="528"/>
      <c r="H45" s="486">
        <f>SUM(H13:H44)</f>
        <v>0</v>
      </c>
      <c r="I45" s="542"/>
    </row>
    <row r="46" spans="1:9">
      <c r="A46" s="469"/>
      <c r="B46" s="483"/>
      <c r="C46" s="471"/>
      <c r="D46" s="471"/>
      <c r="E46" s="528"/>
      <c r="F46" s="478"/>
      <c r="G46" s="528"/>
      <c r="H46" s="486"/>
      <c r="I46" s="542"/>
    </row>
    <row r="47" spans="1:9">
      <c r="A47" s="469" t="s">
        <v>673</v>
      </c>
      <c r="B47" s="481" t="s">
        <v>672</v>
      </c>
      <c r="C47" s="470"/>
      <c r="D47" s="471"/>
      <c r="E47" s="527"/>
      <c r="F47" s="471"/>
      <c r="G47" s="527"/>
      <c r="H47" s="473"/>
      <c r="I47" s="535" t="s">
        <v>671</v>
      </c>
    </row>
    <row r="48" spans="1:9">
      <c r="A48" s="469"/>
      <c r="B48" s="481" t="s">
        <v>670</v>
      </c>
      <c r="C48" s="470"/>
      <c r="D48" s="471"/>
      <c r="E48" s="527"/>
      <c r="F48" s="471"/>
      <c r="G48" s="527"/>
      <c r="H48" s="487"/>
      <c r="I48" s="535"/>
    </row>
    <row r="49" spans="1:9" ht="45">
      <c r="A49" s="488"/>
      <c r="B49" s="483" t="s">
        <v>669</v>
      </c>
      <c r="C49" s="489" t="s">
        <v>37</v>
      </c>
      <c r="D49" s="490">
        <v>1</v>
      </c>
      <c r="E49" s="551"/>
      <c r="F49" s="478">
        <f t="shared" ref="F49:F60" si="2">(D49*E49)</f>
        <v>0</v>
      </c>
      <c r="G49" s="551"/>
      <c r="H49" s="480">
        <f t="shared" ref="H49:H60" si="3">(F49+G49)</f>
        <v>0</v>
      </c>
      <c r="I49" s="535"/>
    </row>
    <row r="50" spans="1:9" ht="45">
      <c r="A50" s="488"/>
      <c r="B50" s="483" t="s">
        <v>668</v>
      </c>
      <c r="C50" s="489" t="s">
        <v>37</v>
      </c>
      <c r="D50" s="490">
        <v>1</v>
      </c>
      <c r="E50" s="551"/>
      <c r="F50" s="478">
        <f t="shared" si="2"/>
        <v>0</v>
      </c>
      <c r="G50" s="551"/>
      <c r="H50" s="480">
        <f t="shared" si="3"/>
        <v>0</v>
      </c>
      <c r="I50" s="535"/>
    </row>
    <row r="51" spans="1:9" ht="41.25" customHeight="1">
      <c r="A51" s="491"/>
      <c r="B51" s="483" t="s">
        <v>667</v>
      </c>
      <c r="C51" s="489" t="s">
        <v>37</v>
      </c>
      <c r="D51" s="490">
        <v>1</v>
      </c>
      <c r="E51" s="551"/>
      <c r="F51" s="478">
        <f t="shared" si="2"/>
        <v>0</v>
      </c>
      <c r="G51" s="551"/>
      <c r="H51" s="480">
        <f t="shared" si="3"/>
        <v>0</v>
      </c>
      <c r="I51" s="535"/>
    </row>
    <row r="52" spans="1:9" ht="24.75" customHeight="1">
      <c r="A52" s="469"/>
      <c r="B52" s="483" t="s">
        <v>666</v>
      </c>
      <c r="C52" s="471"/>
      <c r="D52" s="471">
        <v>1</v>
      </c>
      <c r="E52" s="552"/>
      <c r="F52" s="472">
        <f t="shared" si="2"/>
        <v>0</v>
      </c>
      <c r="G52" s="552"/>
      <c r="H52" s="473">
        <f t="shared" si="3"/>
        <v>0</v>
      </c>
      <c r="I52" s="542"/>
    </row>
    <row r="53" spans="1:9">
      <c r="A53" s="469"/>
      <c r="B53" s="483" t="s">
        <v>665</v>
      </c>
      <c r="C53" s="471" t="s">
        <v>37</v>
      </c>
      <c r="D53" s="471">
        <v>1</v>
      </c>
      <c r="E53" s="551"/>
      <c r="F53" s="478">
        <f t="shared" si="2"/>
        <v>0</v>
      </c>
      <c r="G53" s="551"/>
      <c r="H53" s="480">
        <f t="shared" si="3"/>
        <v>0</v>
      </c>
      <c r="I53" s="542"/>
    </row>
    <row r="54" spans="1:9">
      <c r="A54" s="469"/>
      <c r="B54" s="483" t="s">
        <v>664</v>
      </c>
      <c r="C54" s="471" t="s">
        <v>37</v>
      </c>
      <c r="D54" s="471">
        <v>1</v>
      </c>
      <c r="E54" s="551"/>
      <c r="F54" s="478">
        <f t="shared" si="2"/>
        <v>0</v>
      </c>
      <c r="G54" s="551"/>
      <c r="H54" s="480">
        <f t="shared" si="3"/>
        <v>0</v>
      </c>
      <c r="I54" s="542"/>
    </row>
    <row r="55" spans="1:9">
      <c r="A55" s="469"/>
      <c r="B55" s="483" t="s">
        <v>663</v>
      </c>
      <c r="C55" s="471" t="s">
        <v>37</v>
      </c>
      <c r="D55" s="471">
        <v>8</v>
      </c>
      <c r="E55" s="551"/>
      <c r="F55" s="478">
        <f t="shared" si="2"/>
        <v>0</v>
      </c>
      <c r="G55" s="551"/>
      <c r="H55" s="480">
        <f t="shared" si="3"/>
        <v>0</v>
      </c>
      <c r="I55" s="542" t="s">
        <v>660</v>
      </c>
    </row>
    <row r="56" spans="1:9">
      <c r="A56" s="469"/>
      <c r="B56" s="483" t="s">
        <v>662</v>
      </c>
      <c r="C56" s="471" t="s">
        <v>37</v>
      </c>
      <c r="D56" s="471">
        <v>2</v>
      </c>
      <c r="E56" s="551"/>
      <c r="F56" s="478">
        <f t="shared" si="2"/>
        <v>0</v>
      </c>
      <c r="G56" s="551"/>
      <c r="H56" s="480">
        <f t="shared" si="3"/>
        <v>0</v>
      </c>
      <c r="I56" s="542" t="s">
        <v>660</v>
      </c>
    </row>
    <row r="57" spans="1:9">
      <c r="A57" s="469"/>
      <c r="B57" s="483" t="s">
        <v>661</v>
      </c>
      <c r="C57" s="471" t="s">
        <v>37</v>
      </c>
      <c r="D57" s="471">
        <v>20</v>
      </c>
      <c r="E57" s="551"/>
      <c r="F57" s="478">
        <f t="shared" si="2"/>
        <v>0</v>
      </c>
      <c r="G57" s="551"/>
      <c r="H57" s="480">
        <f t="shared" si="3"/>
        <v>0</v>
      </c>
      <c r="I57" s="542" t="s">
        <v>660</v>
      </c>
    </row>
    <row r="58" spans="1:9">
      <c r="A58" s="469"/>
      <c r="B58" s="483" t="s">
        <v>659</v>
      </c>
      <c r="C58" s="471" t="s">
        <v>27</v>
      </c>
      <c r="D58" s="471">
        <v>6</v>
      </c>
      <c r="E58" s="551"/>
      <c r="F58" s="478">
        <f t="shared" si="2"/>
        <v>0</v>
      </c>
      <c r="G58" s="551"/>
      <c r="H58" s="480">
        <f t="shared" si="3"/>
        <v>0</v>
      </c>
      <c r="I58" s="542" t="s">
        <v>657</v>
      </c>
    </row>
    <row r="59" spans="1:9">
      <c r="A59" s="469"/>
      <c r="B59" s="483" t="s">
        <v>658</v>
      </c>
      <c r="C59" s="471" t="s">
        <v>27</v>
      </c>
      <c r="D59" s="471">
        <v>3</v>
      </c>
      <c r="E59" s="551"/>
      <c r="F59" s="478">
        <f t="shared" si="2"/>
        <v>0</v>
      </c>
      <c r="G59" s="551"/>
      <c r="H59" s="480">
        <f t="shared" si="3"/>
        <v>0</v>
      </c>
      <c r="I59" s="542" t="s">
        <v>657</v>
      </c>
    </row>
    <row r="60" spans="1:9">
      <c r="A60" s="469"/>
      <c r="B60" s="483" t="s">
        <v>656</v>
      </c>
      <c r="C60" s="471" t="s">
        <v>37</v>
      </c>
      <c r="D60" s="471">
        <v>1</v>
      </c>
      <c r="E60" s="551"/>
      <c r="F60" s="478">
        <f t="shared" si="2"/>
        <v>0</v>
      </c>
      <c r="G60" s="551"/>
      <c r="H60" s="480">
        <f t="shared" si="3"/>
        <v>0</v>
      </c>
      <c r="I60" s="542"/>
    </row>
    <row r="61" spans="1:9">
      <c r="A61" s="469"/>
      <c r="B61" s="483"/>
      <c r="C61" s="471"/>
      <c r="D61" s="471"/>
      <c r="E61" s="528"/>
      <c r="F61" s="478"/>
      <c r="G61" s="528"/>
      <c r="H61" s="480"/>
      <c r="I61" s="542"/>
    </row>
    <row r="62" spans="1:9">
      <c r="A62" s="469"/>
      <c r="B62" s="477" t="s">
        <v>655</v>
      </c>
      <c r="C62" s="470"/>
      <c r="D62" s="471"/>
      <c r="E62" s="528"/>
      <c r="F62" s="478"/>
      <c r="G62" s="528"/>
      <c r="H62" s="486">
        <f>SUM(H49:H61)</f>
        <v>0</v>
      </c>
      <c r="I62" s="535"/>
    </row>
    <row r="63" spans="1:9">
      <c r="A63" s="469"/>
      <c r="B63" s="471"/>
      <c r="C63" s="471"/>
      <c r="D63" s="471"/>
      <c r="E63" s="527"/>
      <c r="F63" s="471"/>
      <c r="G63" s="535"/>
      <c r="H63" s="492"/>
      <c r="I63" s="542"/>
    </row>
    <row r="64" spans="1:9">
      <c r="A64" s="469" t="s">
        <v>654</v>
      </c>
      <c r="B64" s="493" t="s">
        <v>653</v>
      </c>
      <c r="C64" s="471"/>
      <c r="D64" s="471"/>
      <c r="E64" s="527"/>
      <c r="F64" s="471"/>
      <c r="G64" s="535"/>
      <c r="H64" s="492"/>
      <c r="I64" s="542"/>
    </row>
    <row r="65" spans="1:9" ht="39.75" customHeight="1">
      <c r="A65" s="469"/>
      <c r="B65" s="483" t="s">
        <v>652</v>
      </c>
      <c r="C65" s="471" t="s">
        <v>37</v>
      </c>
      <c r="D65" s="471">
        <v>1</v>
      </c>
      <c r="E65" s="551"/>
      <c r="F65" s="478">
        <f>(D65*E65)</f>
        <v>0</v>
      </c>
      <c r="G65" s="551"/>
      <c r="H65" s="480">
        <f>(F65+G65)</f>
        <v>0</v>
      </c>
      <c r="I65" s="535"/>
    </row>
    <row r="66" spans="1:9" ht="22.5">
      <c r="A66" s="469"/>
      <c r="B66" s="483" t="s">
        <v>651</v>
      </c>
      <c r="C66" s="471" t="s">
        <v>37</v>
      </c>
      <c r="D66" s="471">
        <v>2</v>
      </c>
      <c r="E66" s="551"/>
      <c r="F66" s="478">
        <f>(D66*E66)</f>
        <v>0</v>
      </c>
      <c r="G66" s="551"/>
      <c r="H66" s="480">
        <f>(F66+G66)</f>
        <v>0</v>
      </c>
      <c r="I66" s="535"/>
    </row>
    <row r="67" spans="1:9" ht="22.5">
      <c r="A67" s="475"/>
      <c r="B67" s="482" t="s">
        <v>650</v>
      </c>
      <c r="C67" s="478" t="s">
        <v>37</v>
      </c>
      <c r="D67" s="478">
        <v>1</v>
      </c>
      <c r="E67" s="551"/>
      <c r="F67" s="478">
        <f>(D67*E67)</f>
        <v>0</v>
      </c>
      <c r="G67" s="551"/>
      <c r="H67" s="480">
        <f>(F67+G67)</f>
        <v>0</v>
      </c>
      <c r="I67" s="541"/>
    </row>
    <row r="68" spans="1:9" ht="26.25" customHeight="1">
      <c r="A68" s="475"/>
      <c r="B68" s="482" t="s">
        <v>649</v>
      </c>
      <c r="C68" s="478" t="s">
        <v>37</v>
      </c>
      <c r="D68" s="478">
        <v>1</v>
      </c>
      <c r="E68" s="551"/>
      <c r="F68" s="478">
        <f>(D68*E68)</f>
        <v>0</v>
      </c>
      <c r="G68" s="551"/>
      <c r="H68" s="480">
        <f>(F68+G68)</f>
        <v>0</v>
      </c>
      <c r="I68" s="541"/>
    </row>
    <row r="69" spans="1:9">
      <c r="A69" s="475"/>
      <c r="B69" s="482"/>
      <c r="C69" s="478"/>
      <c r="D69" s="478"/>
      <c r="E69" s="528"/>
      <c r="F69" s="478"/>
      <c r="G69" s="528"/>
      <c r="H69" s="480"/>
      <c r="I69" s="541"/>
    </row>
    <row r="70" spans="1:9">
      <c r="A70" s="475"/>
      <c r="B70" s="482" t="s">
        <v>648</v>
      </c>
      <c r="C70" s="478"/>
      <c r="D70" s="478"/>
      <c r="E70" s="528"/>
      <c r="F70" s="478"/>
      <c r="G70" s="528"/>
      <c r="H70" s="486">
        <f>SUM(H65:H68)</f>
        <v>0</v>
      </c>
      <c r="I70" s="541"/>
    </row>
    <row r="71" spans="1:9">
      <c r="A71" s="469"/>
      <c r="B71" s="471"/>
      <c r="C71" s="471"/>
      <c r="D71" s="471"/>
      <c r="E71" s="527"/>
      <c r="F71" s="471"/>
      <c r="G71" s="535"/>
      <c r="H71" s="492"/>
      <c r="I71" s="542"/>
    </row>
    <row r="72" spans="1:9" s="468" customFormat="1">
      <c r="A72" s="469" t="s">
        <v>647</v>
      </c>
      <c r="B72" s="493" t="s">
        <v>646</v>
      </c>
      <c r="C72" s="471"/>
      <c r="D72" s="471"/>
      <c r="E72" s="527"/>
      <c r="F72" s="471"/>
      <c r="G72" s="535"/>
      <c r="H72" s="492"/>
      <c r="I72" s="535" t="s">
        <v>637</v>
      </c>
    </row>
    <row r="73" spans="1:9">
      <c r="A73" s="469"/>
      <c r="B73" s="483" t="s">
        <v>645</v>
      </c>
      <c r="C73" s="471"/>
      <c r="D73" s="471"/>
      <c r="E73" s="527"/>
      <c r="F73" s="471"/>
      <c r="G73" s="535"/>
      <c r="H73" s="492"/>
      <c r="I73" s="535"/>
    </row>
    <row r="74" spans="1:9" ht="171.75" customHeight="1">
      <c r="A74" s="469"/>
      <c r="B74" s="483" t="s">
        <v>644</v>
      </c>
      <c r="C74" s="471" t="s">
        <v>27</v>
      </c>
      <c r="D74" s="494">
        <v>25</v>
      </c>
      <c r="E74" s="551"/>
      <c r="F74" s="478">
        <f>(D74*E74)</f>
        <v>0</v>
      </c>
      <c r="G74" s="551"/>
      <c r="H74" s="480">
        <f>(F74+G74)</f>
        <v>0</v>
      </c>
      <c r="I74" s="535"/>
    </row>
    <row r="75" spans="1:9" ht="45">
      <c r="A75" s="469"/>
      <c r="B75" s="483" t="s">
        <v>643</v>
      </c>
      <c r="C75" s="471" t="s">
        <v>27</v>
      </c>
      <c r="D75" s="471">
        <v>60</v>
      </c>
      <c r="E75" s="551"/>
      <c r="F75" s="478">
        <f>(D75*E75)</f>
        <v>0</v>
      </c>
      <c r="G75" s="551"/>
      <c r="H75" s="480">
        <f>(F75+G75)</f>
        <v>0</v>
      </c>
      <c r="I75" s="535"/>
    </row>
    <row r="76" spans="1:9">
      <c r="A76" s="469"/>
      <c r="B76" s="483" t="s">
        <v>642</v>
      </c>
      <c r="C76" s="471" t="s">
        <v>27</v>
      </c>
      <c r="D76" s="471">
        <v>25</v>
      </c>
      <c r="E76" s="551"/>
      <c r="F76" s="478">
        <f>(D76*E76)</f>
        <v>0</v>
      </c>
      <c r="G76" s="551"/>
      <c r="H76" s="480">
        <f>(F76+G76)</f>
        <v>0</v>
      </c>
      <c r="I76" s="535"/>
    </row>
    <row r="77" spans="1:9" ht="42" customHeight="1">
      <c r="A77" s="469"/>
      <c r="B77" s="483" t="s">
        <v>641</v>
      </c>
      <c r="C77" s="471" t="s">
        <v>27</v>
      </c>
      <c r="D77" s="471">
        <v>45</v>
      </c>
      <c r="E77" s="551"/>
      <c r="F77" s="478">
        <f>(D77*E77)</f>
        <v>0</v>
      </c>
      <c r="G77" s="551"/>
      <c r="H77" s="480">
        <f>(F77+G77)</f>
        <v>0</v>
      </c>
      <c r="I77" s="542"/>
    </row>
    <row r="78" spans="1:9" ht="30.75" customHeight="1">
      <c r="A78" s="495"/>
      <c r="B78" s="483"/>
      <c r="C78" s="471"/>
      <c r="D78" s="471"/>
      <c r="E78" s="528"/>
      <c r="F78" s="478"/>
      <c r="G78" s="528"/>
      <c r="H78" s="480"/>
      <c r="I78" s="542"/>
    </row>
    <row r="79" spans="1:9" ht="14.25" customHeight="1">
      <c r="A79" s="496"/>
      <c r="B79" s="483" t="s">
        <v>640</v>
      </c>
      <c r="C79" s="471"/>
      <c r="D79" s="471"/>
      <c r="E79" s="528"/>
      <c r="F79" s="478"/>
      <c r="G79" s="528"/>
      <c r="H79" s="486">
        <f>SUM(H74:H77)</f>
        <v>0</v>
      </c>
      <c r="I79" s="542"/>
    </row>
    <row r="80" spans="1:9">
      <c r="A80" s="469"/>
      <c r="B80" s="471"/>
      <c r="C80" s="471"/>
      <c r="D80" s="471"/>
      <c r="E80" s="527"/>
      <c r="F80" s="471"/>
      <c r="G80" s="535"/>
      <c r="H80" s="492"/>
      <c r="I80" s="535"/>
    </row>
    <row r="81" spans="1:9" ht="30" customHeight="1">
      <c r="A81" s="469" t="s">
        <v>639</v>
      </c>
      <c r="B81" s="493" t="s">
        <v>638</v>
      </c>
      <c r="C81" s="471"/>
      <c r="D81" s="471"/>
      <c r="E81" s="527"/>
      <c r="F81" s="471"/>
      <c r="G81" s="535"/>
      <c r="H81" s="492"/>
      <c r="I81" s="535" t="s">
        <v>637</v>
      </c>
    </row>
    <row r="82" spans="1:9">
      <c r="A82" s="469"/>
      <c r="B82" s="471"/>
      <c r="C82" s="471"/>
      <c r="D82" s="471"/>
      <c r="E82" s="527"/>
      <c r="F82" s="471"/>
      <c r="G82" s="535"/>
      <c r="H82" s="492"/>
      <c r="I82" s="542"/>
    </row>
    <row r="83" spans="1:9">
      <c r="A83" s="469"/>
      <c r="B83" s="483" t="s">
        <v>636</v>
      </c>
      <c r="C83" s="471" t="s">
        <v>27</v>
      </c>
      <c r="D83" s="471">
        <v>10</v>
      </c>
      <c r="E83" s="551"/>
      <c r="F83" s="478">
        <f t="shared" ref="F83:F92" si="4">(D83*E83)</f>
        <v>0</v>
      </c>
      <c r="G83" s="551"/>
      <c r="H83" s="480">
        <f t="shared" ref="H83:H92" si="5">(F83+G83)</f>
        <v>0</v>
      </c>
      <c r="I83" s="535"/>
    </row>
    <row r="84" spans="1:9">
      <c r="A84" s="469"/>
      <c r="B84" s="483" t="s">
        <v>635</v>
      </c>
      <c r="C84" s="471" t="s">
        <v>22</v>
      </c>
      <c r="D84" s="471">
        <v>4</v>
      </c>
      <c r="E84" s="551"/>
      <c r="F84" s="478">
        <f t="shared" si="4"/>
        <v>0</v>
      </c>
      <c r="G84" s="551"/>
      <c r="H84" s="480">
        <f t="shared" si="5"/>
        <v>0</v>
      </c>
      <c r="I84" s="542"/>
    </row>
    <row r="85" spans="1:9">
      <c r="A85" s="469"/>
      <c r="B85" s="483" t="s">
        <v>634</v>
      </c>
      <c r="C85" s="471" t="s">
        <v>27</v>
      </c>
      <c r="D85" s="471">
        <v>16</v>
      </c>
      <c r="E85" s="551"/>
      <c r="F85" s="478">
        <f t="shared" si="4"/>
        <v>0</v>
      </c>
      <c r="G85" s="551"/>
      <c r="H85" s="480">
        <f t="shared" si="5"/>
        <v>0</v>
      </c>
      <c r="I85" s="544"/>
    </row>
    <row r="86" spans="1:9">
      <c r="A86" s="469"/>
      <c r="B86" s="483" t="s">
        <v>633</v>
      </c>
      <c r="C86" s="471" t="s">
        <v>27</v>
      </c>
      <c r="D86" s="471">
        <v>6</v>
      </c>
      <c r="E86" s="551"/>
      <c r="F86" s="478">
        <f t="shared" si="4"/>
        <v>0</v>
      </c>
      <c r="G86" s="551"/>
      <c r="H86" s="480">
        <f t="shared" si="5"/>
        <v>0</v>
      </c>
      <c r="I86" s="543"/>
    </row>
    <row r="87" spans="1:9">
      <c r="A87" s="484"/>
      <c r="B87" s="483" t="s">
        <v>632</v>
      </c>
      <c r="C87" s="471" t="s">
        <v>27</v>
      </c>
      <c r="D87" s="497">
        <v>6</v>
      </c>
      <c r="E87" s="551"/>
      <c r="F87" s="478">
        <f t="shared" si="4"/>
        <v>0</v>
      </c>
      <c r="G87" s="551"/>
      <c r="H87" s="480">
        <f t="shared" si="5"/>
        <v>0</v>
      </c>
      <c r="I87" s="535"/>
    </row>
    <row r="88" spans="1:9">
      <c r="A88" s="484"/>
      <c r="B88" s="483" t="s">
        <v>631</v>
      </c>
      <c r="C88" s="471" t="s">
        <v>27</v>
      </c>
      <c r="D88" s="497">
        <v>14</v>
      </c>
      <c r="E88" s="551"/>
      <c r="F88" s="478">
        <f t="shared" si="4"/>
        <v>0</v>
      </c>
      <c r="G88" s="551"/>
      <c r="H88" s="480">
        <f t="shared" si="5"/>
        <v>0</v>
      </c>
      <c r="I88" s="535"/>
    </row>
    <row r="89" spans="1:9" ht="22.5">
      <c r="A89" s="469"/>
      <c r="B89" s="483" t="s">
        <v>630</v>
      </c>
      <c r="C89" s="471" t="s">
        <v>27</v>
      </c>
      <c r="D89" s="471">
        <v>10</v>
      </c>
      <c r="E89" s="551"/>
      <c r="F89" s="478">
        <f t="shared" si="4"/>
        <v>0</v>
      </c>
      <c r="G89" s="551"/>
      <c r="H89" s="480">
        <f t="shared" si="5"/>
        <v>0</v>
      </c>
      <c r="I89" s="535"/>
    </row>
    <row r="90" spans="1:9">
      <c r="A90" s="469"/>
      <c r="B90" s="483" t="s">
        <v>629</v>
      </c>
      <c r="C90" s="471" t="s">
        <v>22</v>
      </c>
      <c r="D90" s="471">
        <v>3</v>
      </c>
      <c r="E90" s="551"/>
      <c r="F90" s="478">
        <f t="shared" si="4"/>
        <v>0</v>
      </c>
      <c r="G90" s="551"/>
      <c r="H90" s="480">
        <f t="shared" si="5"/>
        <v>0</v>
      </c>
      <c r="I90" s="535"/>
    </row>
    <row r="91" spans="1:9">
      <c r="A91" s="469"/>
      <c r="B91" s="483" t="s">
        <v>628</v>
      </c>
      <c r="C91" s="471" t="s">
        <v>22</v>
      </c>
      <c r="D91" s="471">
        <v>3</v>
      </c>
      <c r="E91" s="551"/>
      <c r="F91" s="478">
        <f t="shared" si="4"/>
        <v>0</v>
      </c>
      <c r="G91" s="551"/>
      <c r="H91" s="480">
        <f t="shared" si="5"/>
        <v>0</v>
      </c>
      <c r="I91" s="542"/>
    </row>
    <row r="92" spans="1:9" ht="15" customHeight="1">
      <c r="A92" s="469"/>
      <c r="B92" s="483" t="s">
        <v>627</v>
      </c>
      <c r="C92" s="471" t="s">
        <v>22</v>
      </c>
      <c r="D92" s="471">
        <v>2</v>
      </c>
      <c r="E92" s="551"/>
      <c r="F92" s="478">
        <f t="shared" si="4"/>
        <v>0</v>
      </c>
      <c r="G92" s="551"/>
      <c r="H92" s="480">
        <f t="shared" si="5"/>
        <v>0</v>
      </c>
      <c r="I92" s="542"/>
    </row>
    <row r="93" spans="1:9" ht="15" customHeight="1">
      <c r="A93" s="469"/>
      <c r="B93" s="483"/>
      <c r="C93" s="471"/>
      <c r="D93" s="471"/>
      <c r="E93" s="528"/>
      <c r="F93" s="478"/>
      <c r="G93" s="528"/>
      <c r="H93" s="480"/>
      <c r="I93" s="542"/>
    </row>
    <row r="94" spans="1:9" ht="15" customHeight="1">
      <c r="A94" s="469"/>
      <c r="B94" s="483" t="s">
        <v>626</v>
      </c>
      <c r="C94" s="471"/>
      <c r="D94" s="471"/>
      <c r="E94" s="528"/>
      <c r="F94" s="478"/>
      <c r="G94" s="528"/>
      <c r="H94" s="498">
        <f>SUM(H82:H93)</f>
        <v>0</v>
      </c>
      <c r="I94" s="542"/>
    </row>
    <row r="95" spans="1:9" ht="15" customHeight="1">
      <c r="A95" s="469"/>
      <c r="B95" s="483"/>
      <c r="C95" s="471"/>
      <c r="D95" s="471"/>
      <c r="E95" s="528"/>
      <c r="F95" s="478"/>
      <c r="G95" s="528"/>
      <c r="H95" s="480"/>
      <c r="I95" s="542"/>
    </row>
    <row r="96" spans="1:9">
      <c r="A96" s="469" t="s">
        <v>625</v>
      </c>
      <c r="B96" s="499" t="s">
        <v>624</v>
      </c>
      <c r="C96" s="471"/>
      <c r="D96" s="471"/>
      <c r="E96" s="527"/>
      <c r="F96" s="471"/>
      <c r="G96" s="536"/>
      <c r="H96" s="492"/>
      <c r="I96" s="542"/>
    </row>
    <row r="97" spans="1:9" ht="45">
      <c r="A97" s="475"/>
      <c r="B97" s="482" t="s">
        <v>623</v>
      </c>
      <c r="C97" s="478"/>
      <c r="D97" s="478"/>
      <c r="E97" s="528"/>
      <c r="F97" s="478"/>
      <c r="G97" s="528"/>
      <c r="H97" s="500"/>
      <c r="I97" s="541"/>
    </row>
    <row r="98" spans="1:9">
      <c r="A98" s="475"/>
      <c r="B98" s="482" t="s">
        <v>622</v>
      </c>
      <c r="C98" s="478"/>
      <c r="D98" s="478"/>
      <c r="E98" s="528"/>
      <c r="F98" s="479"/>
      <c r="G98" s="528"/>
      <c r="H98" s="500"/>
      <c r="I98" s="541"/>
    </row>
    <row r="99" spans="1:9" s="468" customFormat="1">
      <c r="A99" s="469"/>
      <c r="B99" s="481" t="s">
        <v>621</v>
      </c>
      <c r="C99" s="471"/>
      <c r="D99" s="471"/>
      <c r="E99" s="527"/>
      <c r="F99" s="471"/>
      <c r="G99" s="527"/>
      <c r="H99" s="492"/>
      <c r="I99" s="535"/>
    </row>
    <row r="100" spans="1:9">
      <c r="A100" s="469"/>
      <c r="B100" s="481" t="s">
        <v>620</v>
      </c>
      <c r="C100" s="471"/>
      <c r="D100" s="471"/>
      <c r="E100" s="527"/>
      <c r="F100" s="471"/>
      <c r="G100" s="536"/>
      <c r="H100" s="492"/>
      <c r="I100" s="542"/>
    </row>
    <row r="101" spans="1:9">
      <c r="A101" s="469"/>
      <c r="B101" s="481" t="s">
        <v>619</v>
      </c>
      <c r="C101" s="471"/>
      <c r="D101" s="471"/>
      <c r="E101" s="527"/>
      <c r="F101" s="471"/>
      <c r="G101" s="536"/>
      <c r="H101" s="492"/>
      <c r="I101" s="542"/>
    </row>
    <row r="102" spans="1:9">
      <c r="A102" s="469"/>
      <c r="B102" s="483" t="s">
        <v>618</v>
      </c>
      <c r="C102" s="471" t="s">
        <v>27</v>
      </c>
      <c r="D102" s="471">
        <v>5</v>
      </c>
      <c r="E102" s="551"/>
      <c r="F102" s="478">
        <f>(D102*E102)</f>
        <v>0</v>
      </c>
      <c r="G102" s="551">
        <v>0</v>
      </c>
      <c r="H102" s="480">
        <f>(F102+G102)</f>
        <v>0</v>
      </c>
      <c r="I102" s="542"/>
    </row>
    <row r="103" spans="1:9">
      <c r="A103" s="469"/>
      <c r="B103" s="483" t="s">
        <v>617</v>
      </c>
      <c r="C103" s="471" t="s">
        <v>37</v>
      </c>
      <c r="D103" s="471">
        <v>8</v>
      </c>
      <c r="E103" s="551"/>
      <c r="F103" s="478">
        <f>(D103*E103)</f>
        <v>0</v>
      </c>
      <c r="G103" s="551">
        <v>0</v>
      </c>
      <c r="H103" s="480">
        <f>(F103+G103)</f>
        <v>0</v>
      </c>
      <c r="I103" s="535"/>
    </row>
    <row r="104" spans="1:9">
      <c r="A104" s="469"/>
      <c r="B104" s="483" t="s">
        <v>616</v>
      </c>
      <c r="C104" s="471" t="s">
        <v>37</v>
      </c>
      <c r="D104" s="471">
        <v>1</v>
      </c>
      <c r="E104" s="551"/>
      <c r="F104" s="478">
        <f>(D104*E104)</f>
        <v>0</v>
      </c>
      <c r="G104" s="551">
        <v>0</v>
      </c>
      <c r="H104" s="480">
        <f>(F104+G104)</f>
        <v>0</v>
      </c>
      <c r="I104" s="535"/>
    </row>
    <row r="105" spans="1:9">
      <c r="A105" s="469"/>
      <c r="B105" s="478" t="s">
        <v>615</v>
      </c>
      <c r="C105" s="471"/>
      <c r="D105" s="471"/>
      <c r="E105" s="528"/>
      <c r="F105" s="478"/>
      <c r="G105" s="528"/>
      <c r="H105" s="501">
        <f>SUM(H102:H104)</f>
        <v>0</v>
      </c>
      <c r="I105" s="535"/>
    </row>
    <row r="106" spans="1:9">
      <c r="A106" s="469"/>
      <c r="B106" s="478"/>
      <c r="C106" s="471"/>
      <c r="D106" s="471"/>
      <c r="E106" s="528"/>
      <c r="F106" s="478"/>
      <c r="G106" s="528"/>
      <c r="H106" s="502"/>
      <c r="I106" s="535"/>
    </row>
    <row r="107" spans="1:9">
      <c r="A107" s="469" t="s">
        <v>614</v>
      </c>
      <c r="B107" s="493" t="s">
        <v>613</v>
      </c>
      <c r="C107" s="471"/>
      <c r="D107" s="471"/>
      <c r="E107" s="527"/>
      <c r="F107" s="471"/>
      <c r="G107" s="535"/>
      <c r="H107" s="492"/>
      <c r="I107" s="542"/>
    </row>
    <row r="108" spans="1:9" ht="33.75">
      <c r="A108" s="475"/>
      <c r="B108" s="482" t="s">
        <v>612</v>
      </c>
      <c r="C108" s="478" t="s">
        <v>37</v>
      </c>
      <c r="D108" s="478">
        <v>1</v>
      </c>
      <c r="E108" s="551"/>
      <c r="F108" s="478">
        <f>(D108*E108)</f>
        <v>0</v>
      </c>
      <c r="G108" s="551"/>
      <c r="H108" s="480">
        <f>(F108+G108)</f>
        <v>0</v>
      </c>
      <c r="I108" s="545"/>
    </row>
    <row r="109" spans="1:9" ht="48" customHeight="1">
      <c r="A109" s="469"/>
      <c r="B109" s="483" t="s">
        <v>611</v>
      </c>
      <c r="C109" s="471" t="s">
        <v>37</v>
      </c>
      <c r="D109" s="471">
        <v>1</v>
      </c>
      <c r="E109" s="551"/>
      <c r="F109" s="478">
        <f>(D109*E109)</f>
        <v>0</v>
      </c>
      <c r="G109" s="551"/>
      <c r="H109" s="480">
        <f>(F109+G109)</f>
        <v>0</v>
      </c>
      <c r="I109" s="545"/>
    </row>
    <row r="110" spans="1:9">
      <c r="A110" s="469"/>
      <c r="B110" s="478" t="s">
        <v>610</v>
      </c>
      <c r="C110" s="471"/>
      <c r="D110" s="471"/>
      <c r="E110" s="527"/>
      <c r="F110" s="471"/>
      <c r="G110" s="535"/>
      <c r="H110" s="503">
        <f>SUM(H107:H109)</f>
        <v>0</v>
      </c>
      <c r="I110" s="546"/>
    </row>
    <row r="111" spans="1:9" ht="33.75">
      <c r="A111" s="469" t="s">
        <v>609</v>
      </c>
      <c r="B111" s="504" t="s">
        <v>608</v>
      </c>
      <c r="C111" s="478" t="s">
        <v>37</v>
      </c>
      <c r="D111" s="471">
        <v>1</v>
      </c>
      <c r="E111" s="551"/>
      <c r="F111" s="478">
        <f>(D111*E111)</f>
        <v>0</v>
      </c>
      <c r="G111" s="551">
        <v>0</v>
      </c>
      <c r="H111" s="505">
        <f>(F111+G111)</f>
        <v>0</v>
      </c>
      <c r="I111" s="542"/>
    </row>
    <row r="112" spans="1:9">
      <c r="A112" s="506"/>
      <c r="B112" s="507"/>
      <c r="C112" s="507"/>
      <c r="D112" s="508"/>
      <c r="E112" s="530"/>
      <c r="F112" s="507"/>
      <c r="G112" s="530"/>
      <c r="H112" s="509"/>
      <c r="I112" s="547"/>
    </row>
    <row r="113" spans="1:9">
      <c r="A113" s="469" t="s">
        <v>607</v>
      </c>
      <c r="B113" s="507" t="s">
        <v>606</v>
      </c>
      <c r="C113" s="478" t="s">
        <v>37</v>
      </c>
      <c r="D113" s="471">
        <v>1</v>
      </c>
      <c r="E113" s="551"/>
      <c r="F113" s="478">
        <f>(D113*E113)</f>
        <v>0</v>
      </c>
      <c r="G113" s="551">
        <v>0</v>
      </c>
      <c r="H113" s="505">
        <f>(F113+G113)</f>
        <v>0</v>
      </c>
      <c r="I113" s="542"/>
    </row>
    <row r="114" spans="1:9">
      <c r="A114" s="510"/>
      <c r="B114" s="507"/>
      <c r="C114" s="507"/>
      <c r="D114" s="508"/>
      <c r="E114" s="530"/>
      <c r="F114" s="507"/>
      <c r="G114" s="530"/>
      <c r="H114" s="509"/>
      <c r="I114" s="547"/>
    </row>
    <row r="115" spans="1:9">
      <c r="A115" s="510"/>
      <c r="B115" s="507"/>
      <c r="C115" s="507"/>
      <c r="D115" s="508"/>
      <c r="E115" s="530"/>
      <c r="F115" s="507"/>
      <c r="G115" s="530"/>
      <c r="H115" s="509"/>
      <c r="I115" s="547"/>
    </row>
    <row r="116" spans="1:9" ht="14.25" customHeight="1">
      <c r="A116" s="497"/>
      <c r="B116" s="478" t="s">
        <v>594</v>
      </c>
      <c r="C116" s="471"/>
      <c r="D116" s="471"/>
      <c r="E116" s="527"/>
      <c r="F116" s="471"/>
      <c r="G116" s="535"/>
      <c r="H116" s="503">
        <f>SUM(H45+H62+H70+H79+H94+H105+H110+H111+H113)</f>
        <v>0</v>
      </c>
      <c r="I116" s="546"/>
    </row>
    <row r="117" spans="1:9" ht="14.25" customHeight="1">
      <c r="A117" s="497"/>
      <c r="B117" s="478"/>
      <c r="C117" s="471"/>
      <c r="D117" s="471"/>
      <c r="E117" s="527"/>
      <c r="F117" s="471"/>
      <c r="G117" s="535"/>
      <c r="H117" s="503"/>
      <c r="I117" s="548"/>
    </row>
    <row r="118" spans="1:9" ht="72.75" customHeight="1">
      <c r="A118" s="497"/>
      <c r="B118" s="511" t="s">
        <v>605</v>
      </c>
      <c r="C118" s="471"/>
      <c r="D118" s="471"/>
      <c r="E118" s="527"/>
      <c r="F118" s="471"/>
      <c r="G118" s="535"/>
      <c r="H118" s="503"/>
      <c r="I118" s="548"/>
    </row>
    <row r="119" spans="1:9" ht="14.25" customHeight="1">
      <c r="A119" s="497"/>
      <c r="B119" s="478"/>
      <c r="C119" s="471"/>
      <c r="D119" s="471"/>
      <c r="E119" s="527"/>
      <c r="F119" s="471"/>
      <c r="G119" s="535"/>
      <c r="H119" s="503"/>
      <c r="I119" s="548"/>
    </row>
    <row r="120" spans="1:9">
      <c r="A120" s="497"/>
      <c r="B120" s="478"/>
      <c r="C120" s="478"/>
      <c r="D120" s="471"/>
      <c r="E120" s="528"/>
      <c r="F120" s="478"/>
      <c r="G120" s="528"/>
      <c r="H120" s="505"/>
    </row>
    <row r="121" spans="1:9">
      <c r="A121" s="510"/>
      <c r="B121" s="507"/>
      <c r="C121" s="507"/>
      <c r="D121" s="508"/>
      <c r="E121" s="530"/>
      <c r="F121" s="507"/>
      <c r="G121" s="530"/>
      <c r="H121" s="509"/>
    </row>
    <row r="122" spans="1:9">
      <c r="A122" s="510"/>
      <c r="B122" s="512" t="s">
        <v>604</v>
      </c>
      <c r="C122" s="507"/>
      <c r="D122" s="508"/>
      <c r="E122" s="530"/>
      <c r="F122" s="507"/>
      <c r="G122" s="530"/>
      <c r="H122" s="509"/>
    </row>
    <row r="123" spans="1:9">
      <c r="A123" s="510"/>
      <c r="B123" s="507"/>
      <c r="C123" s="507"/>
      <c r="D123" s="508"/>
      <c r="E123" s="530"/>
      <c r="F123" s="507"/>
      <c r="G123" s="530"/>
      <c r="H123" s="509"/>
    </row>
    <row r="124" spans="1:9">
      <c r="A124" s="510"/>
      <c r="B124" s="470" t="s">
        <v>603</v>
      </c>
      <c r="C124" s="507"/>
      <c r="D124" s="508"/>
      <c r="E124" s="530"/>
      <c r="F124" s="507"/>
      <c r="G124" s="530"/>
      <c r="H124" s="486">
        <f>H45</f>
        <v>0</v>
      </c>
    </row>
    <row r="125" spans="1:9">
      <c r="A125" s="510"/>
      <c r="B125" s="481" t="s">
        <v>602</v>
      </c>
      <c r="C125" s="507"/>
      <c r="D125" s="508"/>
      <c r="E125" s="530"/>
      <c r="F125" s="507"/>
      <c r="G125" s="530"/>
      <c r="H125" s="509">
        <f>H62</f>
        <v>0</v>
      </c>
    </row>
    <row r="126" spans="1:9">
      <c r="A126" s="510"/>
      <c r="B126" s="507" t="s">
        <v>601</v>
      </c>
      <c r="C126" s="507"/>
      <c r="D126" s="508"/>
      <c r="E126" s="530"/>
      <c r="F126" s="507"/>
      <c r="G126" s="530"/>
      <c r="H126" s="509">
        <f>H70</f>
        <v>0</v>
      </c>
    </row>
    <row r="127" spans="1:9">
      <c r="A127" s="510"/>
      <c r="B127" s="507" t="s">
        <v>600</v>
      </c>
      <c r="C127" s="507"/>
      <c r="D127" s="508"/>
      <c r="E127" s="530"/>
      <c r="F127" s="507"/>
      <c r="G127" s="530"/>
      <c r="H127" s="509">
        <f>H79</f>
        <v>0</v>
      </c>
    </row>
    <row r="128" spans="1:9">
      <c r="A128" s="510"/>
      <c r="B128" s="507" t="s">
        <v>599</v>
      </c>
      <c r="C128" s="507"/>
      <c r="D128" s="508"/>
      <c r="E128" s="530"/>
      <c r="F128" s="507"/>
      <c r="G128" s="530"/>
      <c r="H128" s="509">
        <f>H94</f>
        <v>0</v>
      </c>
    </row>
    <row r="129" spans="1:9">
      <c r="A129" s="510"/>
      <c r="B129" s="507" t="s">
        <v>598</v>
      </c>
      <c r="C129" s="507"/>
      <c r="D129" s="508"/>
      <c r="E129" s="530"/>
      <c r="F129" s="507"/>
      <c r="G129" s="530"/>
      <c r="H129" s="509">
        <f>H105</f>
        <v>0</v>
      </c>
    </row>
    <row r="130" spans="1:9">
      <c r="A130" s="510"/>
      <c r="B130" s="507" t="s">
        <v>597</v>
      </c>
      <c r="C130" s="507"/>
      <c r="D130" s="508"/>
      <c r="E130" s="530"/>
      <c r="F130" s="507"/>
      <c r="G130" s="530"/>
      <c r="H130" s="509">
        <f>H110</f>
        <v>0</v>
      </c>
    </row>
    <row r="131" spans="1:9">
      <c r="A131" s="510"/>
      <c r="B131" s="507" t="s">
        <v>596</v>
      </c>
      <c r="C131" s="507"/>
      <c r="D131" s="508"/>
      <c r="E131" s="530"/>
      <c r="F131" s="507"/>
      <c r="G131" s="530"/>
      <c r="H131" s="509">
        <f>H111</f>
        <v>0</v>
      </c>
    </row>
    <row r="132" spans="1:9">
      <c r="A132" s="510"/>
      <c r="B132" s="507" t="s">
        <v>595</v>
      </c>
      <c r="C132" s="554"/>
      <c r="D132" s="555"/>
      <c r="E132" s="556"/>
      <c r="F132" s="507"/>
      <c r="G132" s="530"/>
      <c r="H132" s="509">
        <f>+H113</f>
        <v>0</v>
      </c>
    </row>
    <row r="133" spans="1:9">
      <c r="A133" s="510"/>
      <c r="B133" s="507"/>
      <c r="C133" s="507"/>
      <c r="D133" s="508"/>
      <c r="E133" s="530"/>
      <c r="F133" s="507"/>
      <c r="G133" s="530"/>
      <c r="H133" s="509"/>
    </row>
    <row r="134" spans="1:9">
      <c r="A134" s="510"/>
      <c r="B134" s="507" t="s">
        <v>594</v>
      </c>
      <c r="C134" s="507"/>
      <c r="D134" s="508"/>
      <c r="E134" s="530"/>
      <c r="F134" s="507"/>
      <c r="G134" s="530"/>
      <c r="H134" s="509">
        <f>SUM(H124:H133)</f>
        <v>0</v>
      </c>
    </row>
    <row r="135" spans="1:9" ht="33.75" customHeight="1" thickBot="1">
      <c r="A135" s="513"/>
      <c r="B135" s="514" t="s">
        <v>593</v>
      </c>
      <c r="C135" s="515"/>
      <c r="D135" s="515"/>
      <c r="E135" s="531"/>
      <c r="F135" s="515"/>
      <c r="G135" s="537"/>
      <c r="H135" s="516"/>
    </row>
    <row r="136" spans="1:9" s="468" customFormat="1" ht="27.75" customHeight="1">
      <c r="A136" s="517"/>
      <c r="C136" s="474"/>
      <c r="D136" s="474"/>
      <c r="E136" s="532"/>
      <c r="F136" s="474"/>
      <c r="G136" s="532"/>
      <c r="H136" s="518"/>
      <c r="I136" s="549"/>
    </row>
    <row r="137" spans="1:9" ht="16.5" customHeight="1">
      <c r="A137" s="517"/>
      <c r="G137" s="538"/>
      <c r="H137" s="518"/>
    </row>
    <row r="138" spans="1:9">
      <c r="A138" s="517"/>
      <c r="G138" s="538"/>
      <c r="H138" s="518"/>
    </row>
    <row r="139" spans="1:9">
      <c r="A139" s="517"/>
      <c r="B139" s="468"/>
      <c r="H139" s="518"/>
    </row>
    <row r="140" spans="1:9">
      <c r="A140" s="517"/>
      <c r="G140" s="538"/>
      <c r="H140" s="518"/>
    </row>
    <row r="141" spans="1:9" ht="16.5" customHeight="1">
      <c r="A141" s="517"/>
      <c r="H141" s="518"/>
    </row>
    <row r="142" spans="1:9">
      <c r="A142" s="517"/>
      <c r="B142" s="468"/>
      <c r="H142" s="518"/>
    </row>
    <row r="143" spans="1:9">
      <c r="A143" s="517"/>
      <c r="G143" s="538"/>
      <c r="H143" s="518"/>
    </row>
    <row r="144" spans="1:9">
      <c r="A144" s="517"/>
      <c r="G144" s="538"/>
      <c r="H144" s="518"/>
    </row>
    <row r="145" spans="1:8">
      <c r="A145" s="517"/>
      <c r="B145" s="468"/>
      <c r="H145" s="518"/>
    </row>
    <row r="146" spans="1:8">
      <c r="A146" s="517"/>
      <c r="G146" s="538"/>
      <c r="H146" s="518"/>
    </row>
    <row r="147" spans="1:8">
      <c r="A147" s="517"/>
      <c r="G147" s="538"/>
      <c r="H147" s="518"/>
    </row>
    <row r="148" spans="1:8">
      <c r="A148" s="517"/>
      <c r="G148" s="539"/>
      <c r="H148" s="518"/>
    </row>
    <row r="149" spans="1:8">
      <c r="A149" s="517"/>
      <c r="G149" s="539"/>
      <c r="H149" s="518"/>
    </row>
    <row r="150" spans="1:8">
      <c r="G150" s="539"/>
      <c r="H150" s="518"/>
    </row>
    <row r="151" spans="1:8">
      <c r="G151" s="539"/>
      <c r="H151" s="518"/>
    </row>
    <row r="152" spans="1:8">
      <c r="G152" s="539"/>
      <c r="H152" s="518"/>
    </row>
    <row r="153" spans="1:8">
      <c r="G153" s="539"/>
      <c r="H153" s="518"/>
    </row>
    <row r="154" spans="1:8">
      <c r="G154" s="539"/>
      <c r="H154" s="518"/>
    </row>
    <row r="155" spans="1:8">
      <c r="G155" s="539"/>
      <c r="H155" s="518"/>
    </row>
    <row r="156" spans="1:8">
      <c r="G156" s="539"/>
      <c r="H156" s="518"/>
    </row>
    <row r="157" spans="1:8">
      <c r="G157" s="539"/>
      <c r="H157" s="518"/>
    </row>
    <row r="158" spans="1:8">
      <c r="G158" s="539"/>
      <c r="H158" s="518"/>
    </row>
    <row r="159" spans="1:8">
      <c r="G159" s="539"/>
      <c r="H159" s="518"/>
    </row>
    <row r="160" spans="1:8">
      <c r="G160" s="539"/>
      <c r="H160" s="518"/>
    </row>
    <row r="161" spans="2:8">
      <c r="G161" s="539"/>
      <c r="H161" s="518"/>
    </row>
    <row r="162" spans="2:8">
      <c r="G162" s="539"/>
      <c r="H162" s="518"/>
    </row>
    <row r="163" spans="2:8">
      <c r="B163" s="520"/>
      <c r="G163" s="539"/>
      <c r="H163" s="518"/>
    </row>
    <row r="164" spans="2:8">
      <c r="G164" s="539"/>
      <c r="H164" s="518"/>
    </row>
    <row r="165" spans="2:8">
      <c r="G165" s="539"/>
      <c r="H165" s="518"/>
    </row>
    <row r="166" spans="2:8">
      <c r="B166" s="468"/>
      <c r="G166" s="539"/>
      <c r="H166" s="518"/>
    </row>
    <row r="167" spans="2:8">
      <c r="G167" s="539"/>
      <c r="H167" s="518"/>
    </row>
    <row r="168" spans="2:8">
      <c r="G168" s="539"/>
      <c r="H168" s="518"/>
    </row>
    <row r="169" spans="2:8">
      <c r="B169" s="468"/>
      <c r="G169" s="539"/>
      <c r="H169" s="518"/>
    </row>
    <row r="170" spans="2:8">
      <c r="G170" s="539"/>
      <c r="H170" s="518"/>
    </row>
    <row r="171" spans="2:8">
      <c r="G171" s="539"/>
      <c r="H171" s="518"/>
    </row>
    <row r="172" spans="2:8">
      <c r="B172" s="468"/>
      <c r="G172" s="539"/>
      <c r="H172" s="518"/>
    </row>
    <row r="173" spans="2:8">
      <c r="G173" s="539"/>
      <c r="H173" s="518"/>
    </row>
    <row r="174" spans="2:8">
      <c r="G174" s="539"/>
      <c r="H174" s="518"/>
    </row>
    <row r="175" spans="2:8">
      <c r="B175" s="468"/>
      <c r="G175" s="539"/>
      <c r="H175" s="518"/>
    </row>
    <row r="176" spans="2:8">
      <c r="G176" s="539"/>
      <c r="H176" s="518"/>
    </row>
    <row r="177" spans="2:8" ht="65.25" customHeight="1">
      <c r="G177" s="539"/>
      <c r="H177" s="518"/>
    </row>
    <row r="178" spans="2:8">
      <c r="B178" s="468"/>
      <c r="G178" s="539"/>
      <c r="H178" s="518"/>
    </row>
    <row r="179" spans="2:8">
      <c r="G179" s="539"/>
      <c r="H179" s="518"/>
    </row>
    <row r="180" spans="2:8">
      <c r="G180" s="539"/>
      <c r="H180" s="518"/>
    </row>
    <row r="181" spans="2:8">
      <c r="B181" s="468"/>
      <c r="G181" s="539"/>
      <c r="H181" s="518"/>
    </row>
    <row r="182" spans="2:8">
      <c r="G182" s="539"/>
      <c r="H182" s="518"/>
    </row>
    <row r="183" spans="2:8">
      <c r="G183" s="539"/>
      <c r="H183" s="518"/>
    </row>
    <row r="184" spans="2:8">
      <c r="B184" s="468"/>
      <c r="G184" s="539"/>
      <c r="H184" s="518"/>
    </row>
    <row r="185" spans="2:8">
      <c r="G185" s="539"/>
      <c r="H185" s="518"/>
    </row>
    <row r="186" spans="2:8" ht="115.5" customHeight="1">
      <c r="G186" s="539"/>
      <c r="H186" s="518"/>
    </row>
    <row r="187" spans="2:8">
      <c r="B187" s="468"/>
      <c r="G187" s="539"/>
      <c r="H187" s="518"/>
    </row>
    <row r="188" spans="2:8">
      <c r="G188" s="539"/>
      <c r="H188" s="518"/>
    </row>
    <row r="189" spans="2:8">
      <c r="G189" s="539"/>
      <c r="H189" s="518"/>
    </row>
    <row r="190" spans="2:8">
      <c r="B190" s="468"/>
      <c r="G190" s="539"/>
      <c r="H190" s="518"/>
    </row>
    <row r="191" spans="2:8">
      <c r="G191" s="539"/>
      <c r="H191" s="518"/>
    </row>
    <row r="192" spans="2:8">
      <c r="G192" s="539"/>
      <c r="H192" s="518"/>
    </row>
    <row r="193" spans="2:8">
      <c r="B193" s="468"/>
      <c r="G193" s="539"/>
      <c r="H193" s="518"/>
    </row>
    <row r="194" spans="2:8">
      <c r="G194" s="539"/>
      <c r="H194" s="518"/>
    </row>
    <row r="195" spans="2:8">
      <c r="G195" s="539"/>
      <c r="H195" s="518"/>
    </row>
    <row r="196" spans="2:8">
      <c r="B196" s="468"/>
      <c r="G196" s="539"/>
      <c r="H196" s="518"/>
    </row>
    <row r="197" spans="2:8">
      <c r="G197" s="539"/>
      <c r="H197" s="518"/>
    </row>
    <row r="198" spans="2:8">
      <c r="G198" s="539"/>
      <c r="H198" s="518"/>
    </row>
    <row r="199" spans="2:8">
      <c r="B199" s="468"/>
      <c r="G199" s="539"/>
      <c r="H199" s="518"/>
    </row>
    <row r="200" spans="2:8">
      <c r="G200" s="539"/>
      <c r="H200" s="518"/>
    </row>
    <row r="201" spans="2:8">
      <c r="G201" s="539"/>
      <c r="H201" s="518"/>
    </row>
    <row r="202" spans="2:8">
      <c r="B202" s="468"/>
      <c r="G202" s="539"/>
      <c r="H202" s="518"/>
    </row>
    <row r="203" spans="2:8">
      <c r="G203" s="539"/>
      <c r="H203" s="518"/>
    </row>
    <row r="204" spans="2:8">
      <c r="G204" s="539"/>
      <c r="H204" s="518"/>
    </row>
    <row r="205" spans="2:8">
      <c r="B205" s="468"/>
      <c r="G205" s="539"/>
      <c r="H205" s="518"/>
    </row>
    <row r="206" spans="2:8">
      <c r="G206" s="539"/>
      <c r="H206" s="518"/>
    </row>
    <row r="207" spans="2:8">
      <c r="G207" s="539"/>
      <c r="H207" s="518"/>
    </row>
    <row r="208" spans="2:8">
      <c r="B208" s="468"/>
      <c r="G208" s="539"/>
      <c r="H208" s="518"/>
    </row>
    <row r="209" spans="2:8">
      <c r="G209" s="539"/>
      <c r="H209" s="518"/>
    </row>
    <row r="210" spans="2:8">
      <c r="G210" s="539"/>
      <c r="H210" s="518"/>
    </row>
    <row r="211" spans="2:8">
      <c r="B211" s="468"/>
      <c r="G211" s="539"/>
      <c r="H211" s="518"/>
    </row>
    <row r="212" spans="2:8">
      <c r="G212" s="539"/>
      <c r="H212" s="518"/>
    </row>
    <row r="213" spans="2:8">
      <c r="G213" s="539"/>
      <c r="H213" s="518"/>
    </row>
    <row r="214" spans="2:8">
      <c r="B214" s="468"/>
      <c r="G214" s="539"/>
      <c r="H214" s="518"/>
    </row>
    <row r="215" spans="2:8">
      <c r="G215" s="539"/>
      <c r="H215" s="518"/>
    </row>
    <row r="216" spans="2:8">
      <c r="G216" s="539"/>
      <c r="H216" s="518"/>
    </row>
    <row r="217" spans="2:8">
      <c r="B217" s="468"/>
      <c r="G217" s="539"/>
      <c r="H217" s="518"/>
    </row>
    <row r="218" spans="2:8">
      <c r="G218" s="539"/>
      <c r="H218" s="518"/>
    </row>
    <row r="219" spans="2:8">
      <c r="G219" s="539"/>
      <c r="H219" s="518"/>
    </row>
    <row r="220" spans="2:8">
      <c r="G220" s="539"/>
      <c r="H220" s="518"/>
    </row>
    <row r="221" spans="2:8">
      <c r="G221" s="539"/>
      <c r="H221" s="518"/>
    </row>
    <row r="222" spans="2:8">
      <c r="G222" s="539"/>
      <c r="H222" s="518"/>
    </row>
    <row r="223" spans="2:8">
      <c r="B223" s="468"/>
      <c r="G223" s="539"/>
      <c r="H223" s="521"/>
    </row>
    <row r="224" spans="2:8">
      <c r="G224" s="539"/>
    </row>
    <row r="225" spans="1:8">
      <c r="A225" s="523"/>
    </row>
    <row r="226" spans="1:8">
      <c r="A226" s="524"/>
      <c r="B226" s="468"/>
    </row>
    <row r="227" spans="1:8">
      <c r="G227" s="539"/>
      <c r="H227" s="525"/>
    </row>
    <row r="229" spans="1:8">
      <c r="A229" s="524"/>
      <c r="B229" s="468"/>
    </row>
    <row r="230" spans="1:8">
      <c r="A230" s="523"/>
      <c r="G230" s="539"/>
      <c r="H230" s="525"/>
    </row>
    <row r="234" spans="1:8">
      <c r="B234" s="468"/>
      <c r="G234" s="539"/>
      <c r="H234" s="521"/>
    </row>
  </sheetData>
  <sheetProtection algorithmName="SHA-512" hashValue="LxxEzqwOj0hmafespw2eUMGfrT/Yk/iL+y/WW+MI5aDHMK8HysX0/1ps1/Ddf5zto/ZIqMnSFtiAKxtbnUu2Fg==" saltValue="rthKFFybVYQzsgqbyYVu/Q=="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9" max="9" man="1"/>
    <brk id="26" max="8" man="1"/>
    <brk id="46" max="9" man="1"/>
    <brk id="63" max="9" man="1"/>
    <brk id="80" max="8" man="1"/>
    <brk id="95" max="9" man="1"/>
    <brk id="11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22"/>
  <sheetViews>
    <sheetView view="pageBreakPreview" topLeftCell="B82" zoomScaleNormal="115" zoomScaleSheetLayoutView="100" workbookViewId="0">
      <selection activeCell="C99" sqref="C99:F99"/>
    </sheetView>
  </sheetViews>
  <sheetFormatPr defaultColWidth="9.33203125" defaultRowHeight="12.75"/>
  <cols>
    <col min="1" max="1" width="1.83203125" style="268" hidden="1" customWidth="1"/>
    <col min="2" max="2" width="8.83203125" style="269" bestFit="1" customWidth="1"/>
    <col min="3" max="3" width="58.5" style="268" customWidth="1"/>
    <col min="4" max="4" width="7.6640625" style="324" bestFit="1" customWidth="1"/>
    <col min="5" max="5" width="9.5" style="324" bestFit="1" customWidth="1"/>
    <col min="6" max="6" width="12" style="268" customWidth="1"/>
    <col min="7" max="7" width="13.6640625" style="268" bestFit="1" customWidth="1"/>
    <col min="8" max="8" width="6.6640625" style="268" customWidth="1"/>
    <col min="9" max="19" width="9.33203125" style="337"/>
    <col min="20" max="16384" width="9.33203125" style="268"/>
  </cols>
  <sheetData>
    <row r="1" spans="2:7">
      <c r="B1" s="265" t="s">
        <v>127</v>
      </c>
      <c r="C1" s="142" t="s">
        <v>434</v>
      </c>
      <c r="D1" s="266"/>
      <c r="E1" s="267"/>
      <c r="F1" s="266"/>
      <c r="G1" s="266"/>
    </row>
    <row r="2" spans="2:7">
      <c r="C2" s="145"/>
      <c r="D2" s="270"/>
      <c r="E2" s="270"/>
      <c r="F2" s="331"/>
    </row>
    <row r="3" spans="2:7">
      <c r="B3" s="271" t="s">
        <v>12</v>
      </c>
      <c r="C3" s="272" t="s">
        <v>6</v>
      </c>
      <c r="D3" s="273"/>
      <c r="E3" s="273"/>
      <c r="F3" s="272"/>
      <c r="G3" s="274">
        <f>+G23</f>
        <v>0</v>
      </c>
    </row>
    <row r="4" spans="2:7">
      <c r="B4" s="271" t="s">
        <v>13</v>
      </c>
      <c r="C4" s="272" t="s">
        <v>8</v>
      </c>
      <c r="D4" s="273"/>
      <c r="E4" s="273"/>
      <c r="F4" s="272"/>
      <c r="G4" s="274">
        <f>+G33</f>
        <v>0</v>
      </c>
    </row>
    <row r="5" spans="2:7">
      <c r="B5" s="271" t="s">
        <v>14</v>
      </c>
      <c r="C5" s="272" t="s">
        <v>9</v>
      </c>
      <c r="D5" s="273"/>
      <c r="E5" s="273"/>
      <c r="F5" s="272"/>
      <c r="G5" s="274">
        <f>+G63</f>
        <v>0</v>
      </c>
    </row>
    <row r="6" spans="2:7">
      <c r="B6" s="271" t="s">
        <v>31</v>
      </c>
      <c r="C6" s="272" t="s">
        <v>158</v>
      </c>
      <c r="D6" s="273"/>
      <c r="E6" s="273"/>
      <c r="F6" s="272"/>
      <c r="G6" s="274">
        <f>G71</f>
        <v>0</v>
      </c>
    </row>
    <row r="7" spans="2:7">
      <c r="B7" s="271" t="s">
        <v>81</v>
      </c>
      <c r="C7" s="272" t="s">
        <v>132</v>
      </c>
      <c r="D7" s="273"/>
      <c r="E7" s="273"/>
      <c r="F7" s="272"/>
      <c r="G7" s="274">
        <f>+G85</f>
        <v>0</v>
      </c>
    </row>
    <row r="8" spans="2:7">
      <c r="B8" s="271" t="s">
        <v>90</v>
      </c>
      <c r="C8" s="272" t="s">
        <v>133</v>
      </c>
      <c r="D8" s="273"/>
      <c r="E8" s="273"/>
      <c r="F8" s="272"/>
      <c r="G8" s="274">
        <f>+G121</f>
        <v>0</v>
      </c>
    </row>
    <row r="9" spans="2:7">
      <c r="B9" s="271"/>
      <c r="C9" s="275" t="s">
        <v>0</v>
      </c>
      <c r="D9" s="276"/>
      <c r="E9" s="277"/>
      <c r="F9" s="286"/>
      <c r="G9" s="278">
        <f>SUM(G3:G8)</f>
        <v>0</v>
      </c>
    </row>
    <row r="10" spans="2:7">
      <c r="C10" s="279"/>
      <c r="D10" s="280"/>
      <c r="E10" s="281"/>
      <c r="F10" s="321"/>
      <c r="G10" s="282"/>
    </row>
    <row r="11" spans="2:7">
      <c r="C11" s="279"/>
      <c r="D11" s="280"/>
      <c r="E11" s="281"/>
      <c r="F11" s="321"/>
      <c r="G11" s="282"/>
    </row>
    <row r="12" spans="2:7" ht="25.5">
      <c r="B12" s="283" t="s">
        <v>15</v>
      </c>
      <c r="C12" s="284" t="s">
        <v>16</v>
      </c>
      <c r="D12" s="283" t="s">
        <v>17</v>
      </c>
      <c r="E12" s="283" t="s">
        <v>18</v>
      </c>
      <c r="F12" s="284" t="s">
        <v>47</v>
      </c>
      <c r="G12" s="283" t="s">
        <v>48</v>
      </c>
    </row>
    <row r="13" spans="2:7">
      <c r="B13" s="285" t="s">
        <v>12</v>
      </c>
      <c r="C13" s="286" t="s">
        <v>83</v>
      </c>
      <c r="D13" s="273"/>
      <c r="E13" s="273"/>
      <c r="F13" s="272"/>
      <c r="G13" s="272"/>
    </row>
    <row r="14" spans="2:7" ht="51">
      <c r="B14" s="283">
        <v>1001</v>
      </c>
      <c r="C14" s="287" t="s">
        <v>154</v>
      </c>
      <c r="D14" s="288" t="s">
        <v>3</v>
      </c>
      <c r="E14" s="288">
        <v>40</v>
      </c>
      <c r="F14" s="115"/>
      <c r="G14" s="289">
        <f>+ROUND((E14*F14),2)</f>
        <v>0</v>
      </c>
    </row>
    <row r="15" spans="2:7" ht="25.5">
      <c r="B15" s="271" t="s">
        <v>450</v>
      </c>
      <c r="C15" s="290" t="s">
        <v>153</v>
      </c>
      <c r="D15" s="273" t="s">
        <v>22</v>
      </c>
      <c r="E15" s="288">
        <v>4</v>
      </c>
      <c r="F15" s="115"/>
      <c r="G15" s="289">
        <f>+ROUND((E15*F15),2)</f>
        <v>0</v>
      </c>
    </row>
    <row r="16" spans="2:7" ht="51">
      <c r="B16" s="271" t="s">
        <v>451</v>
      </c>
      <c r="C16" s="290" t="s">
        <v>129</v>
      </c>
      <c r="D16" s="273" t="s">
        <v>37</v>
      </c>
      <c r="E16" s="288">
        <v>1</v>
      </c>
      <c r="F16" s="115"/>
      <c r="G16" s="289">
        <f>+ROUND((E16*F16),2)</f>
        <v>0</v>
      </c>
    </row>
    <row r="17" spans="2:7" ht="25.5">
      <c r="B17" s="271" t="s">
        <v>452</v>
      </c>
      <c r="C17" s="291" t="s">
        <v>219</v>
      </c>
      <c r="D17" s="273" t="s">
        <v>11</v>
      </c>
      <c r="E17" s="288">
        <v>10</v>
      </c>
      <c r="F17" s="115"/>
      <c r="G17" s="289">
        <f>+ROUND((E17*F17),2)</f>
        <v>0</v>
      </c>
    </row>
    <row r="18" spans="2:7" ht="38.25">
      <c r="B18" s="271" t="s">
        <v>453</v>
      </c>
      <c r="C18" s="291" t="s">
        <v>383</v>
      </c>
      <c r="D18" s="127" t="s">
        <v>11</v>
      </c>
      <c r="E18" s="127">
        <v>4</v>
      </c>
      <c r="F18" s="115"/>
      <c r="G18" s="289">
        <f>E18*F18</f>
        <v>0</v>
      </c>
    </row>
    <row r="19" spans="2:7" ht="38.25">
      <c r="B19" s="271" t="s">
        <v>454</v>
      </c>
      <c r="C19" s="291" t="s">
        <v>384</v>
      </c>
      <c r="D19" s="273" t="s">
        <v>3</v>
      </c>
      <c r="E19" s="288">
        <v>10</v>
      </c>
      <c r="F19" s="115"/>
      <c r="G19" s="289">
        <f>+ROUND((E19*F19),2)</f>
        <v>0</v>
      </c>
    </row>
    <row r="20" spans="2:7" ht="63.75">
      <c r="B20" s="271" t="s">
        <v>455</v>
      </c>
      <c r="C20" s="291" t="s">
        <v>409</v>
      </c>
      <c r="D20" s="273" t="s">
        <v>2</v>
      </c>
      <c r="E20" s="292">
        <v>1</v>
      </c>
      <c r="F20" s="115"/>
      <c r="G20" s="289">
        <f>+ROUND((E20*F20),2)</f>
        <v>0</v>
      </c>
    </row>
    <row r="21" spans="2:7" ht="38.25">
      <c r="B21" s="271" t="s">
        <v>456</v>
      </c>
      <c r="C21" s="291" t="s">
        <v>410</v>
      </c>
      <c r="D21" s="273" t="s">
        <v>3</v>
      </c>
      <c r="E21" s="288">
        <v>18</v>
      </c>
      <c r="F21" s="115"/>
      <c r="G21" s="289">
        <f>+ROUND((E21*F21),2)</f>
        <v>0</v>
      </c>
    </row>
    <row r="22" spans="2:7" ht="38.25">
      <c r="B22" s="271" t="s">
        <v>457</v>
      </c>
      <c r="C22" s="291" t="s">
        <v>26</v>
      </c>
      <c r="D22" s="273"/>
      <c r="E22" s="288"/>
      <c r="F22" s="115"/>
      <c r="G22" s="289">
        <f>+ROUND((SUM(G14:G20)*0.1),-1)</f>
        <v>0</v>
      </c>
    </row>
    <row r="23" spans="2:7">
      <c r="B23" s="293" t="s">
        <v>12</v>
      </c>
      <c r="C23" s="286" t="s">
        <v>7</v>
      </c>
      <c r="D23" s="273"/>
      <c r="E23" s="288"/>
      <c r="F23" s="115"/>
      <c r="G23" s="294">
        <f>SUM(G14:G22)</f>
        <v>0</v>
      </c>
    </row>
    <row r="24" spans="2:7">
      <c r="B24" s="285" t="s">
        <v>13</v>
      </c>
      <c r="C24" s="295" t="s">
        <v>8</v>
      </c>
      <c r="D24" s="127"/>
      <c r="E24" s="127"/>
      <c r="F24" s="115"/>
      <c r="G24" s="289"/>
    </row>
    <row r="25" spans="2:7">
      <c r="B25" s="271" t="s">
        <v>20</v>
      </c>
      <c r="C25" s="291" t="s">
        <v>476</v>
      </c>
      <c r="D25" s="273"/>
      <c r="E25" s="288"/>
      <c r="F25" s="115"/>
      <c r="G25" s="289"/>
    </row>
    <row r="26" spans="2:7" ht="51">
      <c r="B26" s="271" t="s">
        <v>134</v>
      </c>
      <c r="C26" s="291" t="s">
        <v>435</v>
      </c>
      <c r="D26" s="273" t="s">
        <v>4</v>
      </c>
      <c r="E26" s="288">
        <v>67.2</v>
      </c>
      <c r="F26" s="115"/>
      <c r="G26" s="289">
        <f t="shared" ref="G26:G31" si="0">+ROUND((E26*F26),2)</f>
        <v>0</v>
      </c>
    </row>
    <row r="27" spans="2:7" ht="51.75" customHeight="1">
      <c r="B27" s="271" t="s">
        <v>135</v>
      </c>
      <c r="C27" s="291" t="s">
        <v>436</v>
      </c>
      <c r="D27" s="273" t="s">
        <v>3</v>
      </c>
      <c r="E27" s="288">
        <v>64</v>
      </c>
      <c r="F27" s="115"/>
      <c r="G27" s="289">
        <f t="shared" si="0"/>
        <v>0</v>
      </c>
    </row>
    <row r="28" spans="2:7" ht="25.5">
      <c r="B28" s="271" t="s">
        <v>136</v>
      </c>
      <c r="C28" s="291" t="s">
        <v>412</v>
      </c>
      <c r="D28" s="127" t="s">
        <v>4</v>
      </c>
      <c r="E28" s="127">
        <v>3.3600000000000003</v>
      </c>
      <c r="F28" s="115"/>
      <c r="G28" s="289">
        <f t="shared" si="0"/>
        <v>0</v>
      </c>
    </row>
    <row r="29" spans="2:7" ht="25.5">
      <c r="B29" s="271" t="s">
        <v>137</v>
      </c>
      <c r="C29" s="129" t="s">
        <v>76</v>
      </c>
      <c r="D29" s="127" t="s">
        <v>11</v>
      </c>
      <c r="E29" s="127">
        <v>50</v>
      </c>
      <c r="F29" s="115"/>
      <c r="G29" s="289">
        <f t="shared" si="0"/>
        <v>0</v>
      </c>
    </row>
    <row r="30" spans="2:7" ht="25.5">
      <c r="B30" s="271" t="s">
        <v>138</v>
      </c>
      <c r="C30" s="129" t="s">
        <v>415</v>
      </c>
      <c r="D30" s="127" t="s">
        <v>4</v>
      </c>
      <c r="E30" s="127">
        <v>0.6</v>
      </c>
      <c r="F30" s="115"/>
      <c r="G30" s="289">
        <f t="shared" si="0"/>
        <v>0</v>
      </c>
    </row>
    <row r="31" spans="2:7">
      <c r="B31" s="271" t="s">
        <v>414</v>
      </c>
      <c r="C31" s="129" t="s">
        <v>437</v>
      </c>
      <c r="D31" s="127" t="s">
        <v>27</v>
      </c>
      <c r="E31" s="127">
        <v>8</v>
      </c>
      <c r="F31" s="115"/>
      <c r="G31" s="289">
        <f t="shared" si="0"/>
        <v>0</v>
      </c>
    </row>
    <row r="32" spans="2:7" ht="38.25">
      <c r="B32" s="271" t="s">
        <v>416</v>
      </c>
      <c r="C32" s="291" t="s">
        <v>26</v>
      </c>
      <c r="D32" s="273"/>
      <c r="E32" s="288"/>
      <c r="F32" s="115"/>
      <c r="G32" s="289">
        <f>+ROUND((SUM(G26:G29)*0.1),-1)</f>
        <v>0</v>
      </c>
    </row>
    <row r="33" spans="2:7">
      <c r="B33" s="293" t="s">
        <v>13</v>
      </c>
      <c r="C33" s="286" t="s">
        <v>80</v>
      </c>
      <c r="D33" s="273"/>
      <c r="E33" s="288"/>
      <c r="F33" s="115"/>
      <c r="G33" s="294">
        <f>SUM(G26:G32)</f>
        <v>0</v>
      </c>
    </row>
    <row r="34" spans="2:7">
      <c r="B34" s="285" t="s">
        <v>14</v>
      </c>
      <c r="C34" s="286" t="s">
        <v>9</v>
      </c>
      <c r="D34" s="273"/>
      <c r="E34" s="288"/>
      <c r="F34" s="115"/>
      <c r="G34" s="289"/>
    </row>
    <row r="35" spans="2:7">
      <c r="B35" s="271" t="s">
        <v>68</v>
      </c>
      <c r="C35" s="296" t="s">
        <v>142</v>
      </c>
      <c r="D35" s="273"/>
      <c r="E35" s="288"/>
      <c r="F35" s="115"/>
      <c r="G35" s="289"/>
    </row>
    <row r="36" spans="2:7" ht="25.5">
      <c r="B36" s="283">
        <v>3101</v>
      </c>
      <c r="C36" s="290" t="s">
        <v>151</v>
      </c>
      <c r="D36" s="288" t="s">
        <v>4</v>
      </c>
      <c r="E36" s="288">
        <v>1.4300000000000002</v>
      </c>
      <c r="F36" s="115"/>
      <c r="G36" s="289">
        <f>+ROUND((E36*F36),2)</f>
        <v>0</v>
      </c>
    </row>
    <row r="37" spans="2:7" ht="38.25">
      <c r="B37" s="283">
        <v>3102</v>
      </c>
      <c r="C37" s="290" t="s">
        <v>143</v>
      </c>
      <c r="D37" s="273" t="s">
        <v>4</v>
      </c>
      <c r="E37" s="288">
        <v>1.75</v>
      </c>
      <c r="F37" s="115"/>
      <c r="G37" s="289">
        <f t="shared" ref="G37:G50" si="1">+ROUND((E37*F37),2)</f>
        <v>0</v>
      </c>
    </row>
    <row r="38" spans="2:7" ht="25.5">
      <c r="B38" s="283">
        <v>3103</v>
      </c>
      <c r="C38" s="290" t="s">
        <v>417</v>
      </c>
      <c r="D38" s="273" t="s">
        <v>4</v>
      </c>
      <c r="E38" s="288">
        <v>1.45</v>
      </c>
      <c r="F38" s="115"/>
      <c r="G38" s="289">
        <f t="shared" si="1"/>
        <v>0</v>
      </c>
    </row>
    <row r="39" spans="2:7" ht="38.25">
      <c r="B39" s="283">
        <v>3104</v>
      </c>
      <c r="C39" s="290" t="s">
        <v>144</v>
      </c>
      <c r="D39" s="273" t="s">
        <v>4</v>
      </c>
      <c r="E39" s="288">
        <v>0.45600000000000002</v>
      </c>
      <c r="F39" s="115"/>
      <c r="G39" s="289">
        <f t="shared" si="1"/>
        <v>0</v>
      </c>
    </row>
    <row r="40" spans="2:7" ht="38.25">
      <c r="B40" s="283">
        <v>3105</v>
      </c>
      <c r="C40" s="290" t="s">
        <v>145</v>
      </c>
      <c r="D40" s="273" t="s">
        <v>4</v>
      </c>
      <c r="E40" s="288">
        <v>0.28000000000000003</v>
      </c>
      <c r="F40" s="115"/>
      <c r="G40" s="289">
        <f t="shared" si="1"/>
        <v>0</v>
      </c>
    </row>
    <row r="41" spans="2:7" ht="38.25">
      <c r="B41" s="283">
        <v>3106</v>
      </c>
      <c r="C41" s="290" t="s">
        <v>146</v>
      </c>
      <c r="D41" s="273" t="s">
        <v>4</v>
      </c>
      <c r="E41" s="288">
        <v>0.9</v>
      </c>
      <c r="F41" s="115"/>
      <c r="G41" s="289">
        <f t="shared" si="1"/>
        <v>0</v>
      </c>
    </row>
    <row r="42" spans="2:7" ht="51">
      <c r="B42" s="283">
        <v>3107</v>
      </c>
      <c r="C42" s="290" t="s">
        <v>575</v>
      </c>
      <c r="D42" s="273" t="s">
        <v>22</v>
      </c>
      <c r="E42" s="292">
        <v>6</v>
      </c>
      <c r="F42" s="115"/>
      <c r="G42" s="289">
        <f t="shared" ref="G42:G43" si="2">+ROUND((E42*F42),2)</f>
        <v>0</v>
      </c>
    </row>
    <row r="43" spans="2:7" ht="38.25">
      <c r="B43" s="691">
        <v>3108</v>
      </c>
      <c r="C43" s="290" t="s">
        <v>587</v>
      </c>
      <c r="D43" s="273" t="s">
        <v>22</v>
      </c>
      <c r="E43" s="292">
        <v>1</v>
      </c>
      <c r="F43" s="116"/>
      <c r="G43" s="289">
        <f t="shared" si="2"/>
        <v>0</v>
      </c>
    </row>
    <row r="44" spans="2:7">
      <c r="B44" s="692"/>
      <c r="C44" s="290" t="s">
        <v>569</v>
      </c>
      <c r="D44" s="273" t="s">
        <v>4</v>
      </c>
      <c r="E44" s="288">
        <v>0.89407499999999995</v>
      </c>
      <c r="F44" s="288"/>
      <c r="G44" s="288" t="s">
        <v>571</v>
      </c>
    </row>
    <row r="45" spans="2:7">
      <c r="B45" s="692"/>
      <c r="C45" s="290" t="s">
        <v>570</v>
      </c>
      <c r="D45" s="273" t="s">
        <v>35</v>
      </c>
      <c r="E45" s="288">
        <v>13.978999999999999</v>
      </c>
      <c r="F45" s="288"/>
      <c r="G45" s="288" t="s">
        <v>571</v>
      </c>
    </row>
    <row r="46" spans="2:7">
      <c r="B46" s="693"/>
      <c r="C46" s="290" t="s">
        <v>581</v>
      </c>
      <c r="D46" s="273" t="s">
        <v>35</v>
      </c>
      <c r="E46" s="292">
        <v>10.199999999999999</v>
      </c>
      <c r="F46" s="288"/>
      <c r="G46" s="288" t="s">
        <v>571</v>
      </c>
    </row>
    <row r="47" spans="2:7" ht="51">
      <c r="B47" s="283">
        <v>3109</v>
      </c>
      <c r="C47" s="290" t="s">
        <v>147</v>
      </c>
      <c r="D47" s="273" t="s">
        <v>35</v>
      </c>
      <c r="E47" s="288">
        <v>253.97</v>
      </c>
      <c r="F47" s="115"/>
      <c r="G47" s="289">
        <f t="shared" si="1"/>
        <v>0</v>
      </c>
    </row>
    <row r="48" spans="2:7" ht="51">
      <c r="B48" s="283">
        <v>3110</v>
      </c>
      <c r="C48" s="290" t="s">
        <v>148</v>
      </c>
      <c r="D48" s="273" t="s">
        <v>35</v>
      </c>
      <c r="E48" s="288">
        <v>136.63</v>
      </c>
      <c r="F48" s="115"/>
      <c r="G48" s="289">
        <f t="shared" si="1"/>
        <v>0</v>
      </c>
    </row>
    <row r="49" spans="2:7" ht="51">
      <c r="B49" s="283">
        <v>3111</v>
      </c>
      <c r="C49" s="290" t="s">
        <v>149</v>
      </c>
      <c r="D49" s="273" t="s">
        <v>35</v>
      </c>
      <c r="E49" s="288">
        <v>66.55</v>
      </c>
      <c r="F49" s="115"/>
      <c r="G49" s="289">
        <f t="shared" si="1"/>
        <v>0</v>
      </c>
    </row>
    <row r="50" spans="2:7" ht="51">
      <c r="B50" s="283">
        <v>3112</v>
      </c>
      <c r="C50" s="290" t="s">
        <v>150</v>
      </c>
      <c r="D50" s="273" t="s">
        <v>35</v>
      </c>
      <c r="E50" s="288">
        <v>23.247</v>
      </c>
      <c r="F50" s="115"/>
      <c r="G50" s="289">
        <f t="shared" si="1"/>
        <v>0</v>
      </c>
    </row>
    <row r="51" spans="2:7">
      <c r="B51" s="283" t="s">
        <v>70</v>
      </c>
      <c r="C51" s="296" t="s">
        <v>152</v>
      </c>
      <c r="D51" s="273"/>
      <c r="E51" s="288"/>
      <c r="F51" s="115"/>
      <c r="G51" s="289"/>
    </row>
    <row r="52" spans="2:7" ht="51">
      <c r="B52" s="283">
        <v>3201</v>
      </c>
      <c r="C52" s="291" t="s">
        <v>419</v>
      </c>
      <c r="D52" s="273" t="s">
        <v>3</v>
      </c>
      <c r="E52" s="288">
        <v>10</v>
      </c>
      <c r="F52" s="115"/>
      <c r="G52" s="289">
        <f t="shared" ref="G52:G54" si="3">+ROUND((E52*F52),2)</f>
        <v>0</v>
      </c>
    </row>
    <row r="53" spans="2:7" ht="76.5">
      <c r="B53" s="283">
        <v>3202</v>
      </c>
      <c r="C53" s="291" t="s">
        <v>155</v>
      </c>
      <c r="D53" s="273" t="s">
        <v>3</v>
      </c>
      <c r="E53" s="288">
        <v>1.76</v>
      </c>
      <c r="F53" s="115"/>
      <c r="G53" s="289">
        <f t="shared" si="3"/>
        <v>0</v>
      </c>
    </row>
    <row r="54" spans="2:7" ht="63.75">
      <c r="B54" s="283">
        <v>3203</v>
      </c>
      <c r="C54" s="291" t="s">
        <v>156</v>
      </c>
      <c r="D54" s="273" t="s">
        <v>3</v>
      </c>
      <c r="E54" s="288">
        <v>5.24</v>
      </c>
      <c r="F54" s="115"/>
      <c r="G54" s="289">
        <f t="shared" si="3"/>
        <v>0</v>
      </c>
    </row>
    <row r="55" spans="2:7">
      <c r="B55" s="297" t="s">
        <v>73</v>
      </c>
      <c r="C55" s="298" t="s">
        <v>160</v>
      </c>
      <c r="D55" s="299"/>
      <c r="E55" s="300"/>
      <c r="F55" s="335"/>
      <c r="G55" s="301"/>
    </row>
    <row r="56" spans="2:7" ht="25.5">
      <c r="B56" s="271" t="s">
        <v>372</v>
      </c>
      <c r="C56" s="302" t="s">
        <v>161</v>
      </c>
      <c r="D56" s="273" t="s">
        <v>4</v>
      </c>
      <c r="E56" s="288">
        <v>5</v>
      </c>
      <c r="F56" s="115"/>
      <c r="G56" s="289">
        <f t="shared" ref="G56:G60" si="4">E56*F56</f>
        <v>0</v>
      </c>
    </row>
    <row r="57" spans="2:7" ht="51">
      <c r="B57" s="303" t="s">
        <v>459</v>
      </c>
      <c r="C57" s="304" t="s">
        <v>420</v>
      </c>
      <c r="D57" s="305" t="s">
        <v>4</v>
      </c>
      <c r="E57" s="306">
        <v>0.92999999999999994</v>
      </c>
      <c r="F57" s="118"/>
      <c r="G57" s="307">
        <f t="shared" si="4"/>
        <v>0</v>
      </c>
    </row>
    <row r="58" spans="2:7" ht="25.5">
      <c r="B58" s="271" t="s">
        <v>326</v>
      </c>
      <c r="C58" s="302" t="s">
        <v>574</v>
      </c>
      <c r="D58" s="273" t="s">
        <v>1</v>
      </c>
      <c r="E58" s="288">
        <v>6.2</v>
      </c>
      <c r="F58" s="115"/>
      <c r="G58" s="289">
        <f t="shared" si="4"/>
        <v>0</v>
      </c>
    </row>
    <row r="59" spans="2:7" ht="63.75">
      <c r="B59" s="271" t="s">
        <v>460</v>
      </c>
      <c r="C59" s="302" t="s">
        <v>162</v>
      </c>
      <c r="D59" s="273" t="s">
        <v>1</v>
      </c>
      <c r="E59" s="288">
        <v>19</v>
      </c>
      <c r="F59" s="115"/>
      <c r="G59" s="289">
        <f t="shared" si="4"/>
        <v>0</v>
      </c>
    </row>
    <row r="60" spans="2:7">
      <c r="B60" s="271" t="s">
        <v>461</v>
      </c>
      <c r="C60" s="302" t="s">
        <v>163</v>
      </c>
      <c r="D60" s="273" t="s">
        <v>1</v>
      </c>
      <c r="E60" s="288">
        <v>6</v>
      </c>
      <c r="F60" s="115"/>
      <c r="G60" s="289">
        <f t="shared" si="4"/>
        <v>0</v>
      </c>
    </row>
    <row r="61" spans="2:7" ht="38.25">
      <c r="B61" s="303" t="s">
        <v>462</v>
      </c>
      <c r="C61" s="302" t="s">
        <v>391</v>
      </c>
      <c r="D61" s="288" t="s">
        <v>4</v>
      </c>
      <c r="E61" s="288">
        <v>4.07</v>
      </c>
      <c r="F61" s="115"/>
      <c r="G61" s="289">
        <f>+ROUND((E61*F61),2)</f>
        <v>0</v>
      </c>
    </row>
    <row r="62" spans="2:7" ht="38.25">
      <c r="B62" s="271" t="s">
        <v>463</v>
      </c>
      <c r="C62" s="291" t="s">
        <v>26</v>
      </c>
      <c r="D62" s="273"/>
      <c r="E62" s="288"/>
      <c r="F62" s="115"/>
      <c r="G62" s="289">
        <f>+ROUND((SUM(G35:G61)*0.1),-1)</f>
        <v>0</v>
      </c>
    </row>
    <row r="63" spans="2:7">
      <c r="B63" s="293" t="s">
        <v>14</v>
      </c>
      <c r="C63" s="286" t="s">
        <v>89</v>
      </c>
      <c r="D63" s="273"/>
      <c r="E63" s="288"/>
      <c r="F63" s="115"/>
      <c r="G63" s="294">
        <f>SUM(G35:G62)</f>
        <v>0</v>
      </c>
    </row>
    <row r="64" spans="2:7">
      <c r="B64" s="285" t="s">
        <v>31</v>
      </c>
      <c r="C64" s="286" t="s">
        <v>158</v>
      </c>
      <c r="D64" s="273"/>
      <c r="E64" s="288"/>
      <c r="F64" s="115"/>
      <c r="G64" s="294"/>
    </row>
    <row r="65" spans="2:19" ht="191.25">
      <c r="B65" s="308">
        <v>4001</v>
      </c>
      <c r="C65" s="290" t="s">
        <v>438</v>
      </c>
      <c r="D65" s="273" t="s">
        <v>37</v>
      </c>
      <c r="E65" s="288">
        <v>1</v>
      </c>
      <c r="F65" s="115"/>
      <c r="G65" s="289">
        <f>F65*E65</f>
        <v>0</v>
      </c>
    </row>
    <row r="66" spans="2:19" s="309" customFormat="1" ht="102">
      <c r="B66" s="308">
        <v>4002</v>
      </c>
      <c r="C66" s="290" t="s">
        <v>421</v>
      </c>
      <c r="D66" s="273" t="s">
        <v>22</v>
      </c>
      <c r="E66" s="273">
        <v>1</v>
      </c>
      <c r="F66" s="115"/>
      <c r="G66" s="289">
        <f t="shared" ref="G66:G69" si="5">+ROUND((E66*F66),2)</f>
        <v>0</v>
      </c>
      <c r="I66" s="338"/>
      <c r="J66" s="338"/>
      <c r="K66" s="338"/>
      <c r="L66" s="338"/>
      <c r="M66" s="338"/>
      <c r="N66" s="338"/>
      <c r="O66" s="338"/>
      <c r="P66" s="338"/>
      <c r="Q66" s="338"/>
      <c r="R66" s="338"/>
      <c r="S66" s="338"/>
    </row>
    <row r="67" spans="2:19" ht="76.5">
      <c r="B67" s="308">
        <v>4003</v>
      </c>
      <c r="C67" s="290" t="s">
        <v>573</v>
      </c>
      <c r="D67" s="273" t="s">
        <v>2</v>
      </c>
      <c r="E67" s="273">
        <v>1</v>
      </c>
      <c r="F67" s="116"/>
      <c r="G67" s="289">
        <f>+ROUND((E67*F67),2)</f>
        <v>0</v>
      </c>
    </row>
    <row r="68" spans="2:19" ht="25.5">
      <c r="B68" s="308">
        <v>4004</v>
      </c>
      <c r="C68" s="290" t="s">
        <v>578</v>
      </c>
      <c r="D68" s="273" t="s">
        <v>2</v>
      </c>
      <c r="E68" s="273">
        <v>1</v>
      </c>
      <c r="F68" s="116"/>
      <c r="G68" s="289">
        <f>+ROUND((E68*F68),2)</f>
        <v>0</v>
      </c>
    </row>
    <row r="69" spans="2:19" ht="39.75">
      <c r="B69" s="308">
        <v>4005</v>
      </c>
      <c r="C69" s="290" t="s">
        <v>439</v>
      </c>
      <c r="D69" s="273" t="s">
        <v>2</v>
      </c>
      <c r="E69" s="273">
        <v>1</v>
      </c>
      <c r="F69" s="115"/>
      <c r="G69" s="289">
        <f t="shared" si="5"/>
        <v>0</v>
      </c>
    </row>
    <row r="70" spans="2:19" ht="38.25">
      <c r="B70" s="308">
        <v>4006</v>
      </c>
      <c r="C70" s="291" t="s">
        <v>26</v>
      </c>
      <c r="D70" s="273"/>
      <c r="E70" s="288"/>
      <c r="F70" s="115"/>
      <c r="G70" s="289">
        <f>+ROUND((SUM(G65:G69)*0.1),-1)</f>
        <v>0</v>
      </c>
    </row>
    <row r="71" spans="2:19">
      <c r="B71" s="293" t="s">
        <v>31</v>
      </c>
      <c r="C71" s="286" t="s">
        <v>159</v>
      </c>
      <c r="D71" s="273"/>
      <c r="E71" s="288"/>
      <c r="F71" s="115"/>
      <c r="G71" s="294">
        <f>SUM(G65:G70)</f>
        <v>0</v>
      </c>
    </row>
    <row r="72" spans="2:19">
      <c r="B72" s="285" t="s">
        <v>81</v>
      </c>
      <c r="C72" s="286" t="s">
        <v>132</v>
      </c>
      <c r="D72" s="310"/>
      <c r="E72" s="310"/>
      <c r="F72" s="336"/>
      <c r="G72" s="311"/>
      <c r="H72" s="312"/>
    </row>
    <row r="73" spans="2:19" ht="51">
      <c r="B73" s="271" t="s">
        <v>164</v>
      </c>
      <c r="C73" s="291" t="s">
        <v>166</v>
      </c>
      <c r="D73" s="273" t="s">
        <v>3</v>
      </c>
      <c r="E73" s="288">
        <v>16</v>
      </c>
      <c r="F73" s="115"/>
      <c r="G73" s="289">
        <f t="shared" ref="G73" si="6">+ROUND((E73*F73),2)</f>
        <v>0</v>
      </c>
    </row>
    <row r="74" spans="2:19" ht="25.5">
      <c r="B74" s="271" t="s">
        <v>167</v>
      </c>
      <c r="C74" s="291" t="s">
        <v>165</v>
      </c>
      <c r="D74" s="273" t="s">
        <v>3</v>
      </c>
      <c r="E74" s="288">
        <v>16</v>
      </c>
      <c r="F74" s="115"/>
      <c r="G74" s="289">
        <f>+ROUND((E74*F74),2)</f>
        <v>0</v>
      </c>
    </row>
    <row r="75" spans="2:19">
      <c r="B75" s="271" t="s">
        <v>168</v>
      </c>
      <c r="C75" s="291" t="s">
        <v>413</v>
      </c>
      <c r="D75" s="273" t="s">
        <v>4</v>
      </c>
      <c r="E75" s="288">
        <v>55</v>
      </c>
      <c r="F75" s="115"/>
      <c r="G75" s="289">
        <f>+ROUND((E75*F75),2)</f>
        <v>0</v>
      </c>
    </row>
    <row r="76" spans="2:19" ht="25.5">
      <c r="B76" s="271" t="s">
        <v>169</v>
      </c>
      <c r="C76" s="291" t="s">
        <v>61</v>
      </c>
      <c r="D76" s="273" t="s">
        <v>4</v>
      </c>
      <c r="E76" s="288">
        <v>6</v>
      </c>
      <c r="F76" s="115"/>
      <c r="G76" s="289">
        <f>+ROUND((E76*F76),2)</f>
        <v>0</v>
      </c>
    </row>
    <row r="77" spans="2:19" ht="38.25">
      <c r="B77" s="271" t="s">
        <v>170</v>
      </c>
      <c r="C77" s="291" t="s">
        <v>62</v>
      </c>
      <c r="D77" s="273" t="s">
        <v>4</v>
      </c>
      <c r="E77" s="288">
        <v>5</v>
      </c>
      <c r="F77" s="115"/>
      <c r="G77" s="289">
        <f>+ROUND((E77*F77),2)</f>
        <v>0</v>
      </c>
    </row>
    <row r="78" spans="2:19" ht="25.5">
      <c r="B78" s="271" t="s">
        <v>172</v>
      </c>
      <c r="C78" s="302" t="s">
        <v>176</v>
      </c>
      <c r="D78" s="273" t="s">
        <v>3</v>
      </c>
      <c r="E78" s="313">
        <v>16</v>
      </c>
      <c r="F78" s="115"/>
      <c r="G78" s="289">
        <f>+ROUND((E78*F78),2)</f>
        <v>0</v>
      </c>
    </row>
    <row r="79" spans="2:19" ht="25.5">
      <c r="B79" s="271" t="s">
        <v>173</v>
      </c>
      <c r="C79" s="291" t="s">
        <v>64</v>
      </c>
      <c r="D79" s="273" t="s">
        <v>1</v>
      </c>
      <c r="E79" s="288">
        <v>6</v>
      </c>
      <c r="F79" s="115"/>
      <c r="G79" s="289">
        <f t="shared" ref="G79" si="7">+ROUND((E79*F79),2)</f>
        <v>0</v>
      </c>
    </row>
    <row r="80" spans="2:19" ht="25.5">
      <c r="B80" s="283">
        <v>5108</v>
      </c>
      <c r="C80" s="291" t="s">
        <v>178</v>
      </c>
      <c r="D80" s="273" t="s">
        <v>3</v>
      </c>
      <c r="E80" s="313">
        <v>30</v>
      </c>
      <c r="F80" s="119"/>
      <c r="G80" s="289">
        <f>E80*F80</f>
        <v>0</v>
      </c>
    </row>
    <row r="81" spans="2:7" ht="25.5">
      <c r="B81" s="283">
        <v>5109</v>
      </c>
      <c r="C81" s="291" t="s">
        <v>179</v>
      </c>
      <c r="D81" s="273" t="s">
        <v>3</v>
      </c>
      <c r="E81" s="313">
        <v>30</v>
      </c>
      <c r="F81" s="119"/>
      <c r="G81" s="289">
        <f>E81*F81</f>
        <v>0</v>
      </c>
    </row>
    <row r="82" spans="2:7" ht="25.5">
      <c r="B82" s="283">
        <v>5110</v>
      </c>
      <c r="C82" s="291" t="s">
        <v>482</v>
      </c>
      <c r="D82" s="273" t="s">
        <v>3</v>
      </c>
      <c r="E82" s="313">
        <v>10</v>
      </c>
      <c r="F82" s="119"/>
      <c r="G82" s="289">
        <f>E82*F82</f>
        <v>0</v>
      </c>
    </row>
    <row r="83" spans="2:7">
      <c r="B83" s="283">
        <v>5111</v>
      </c>
      <c r="C83" s="291" t="s">
        <v>483</v>
      </c>
      <c r="D83" s="273" t="s">
        <v>3</v>
      </c>
      <c r="E83" s="313">
        <v>10</v>
      </c>
      <c r="F83" s="119"/>
      <c r="G83" s="289">
        <f>E83*F83</f>
        <v>0</v>
      </c>
    </row>
    <row r="84" spans="2:7" ht="38.25">
      <c r="B84" s="271" t="s">
        <v>441</v>
      </c>
      <c r="C84" s="291" t="s">
        <v>26</v>
      </c>
      <c r="D84" s="273"/>
      <c r="E84" s="288"/>
      <c r="F84" s="115"/>
      <c r="G84" s="289">
        <f>+ROUND((SUM(G73:G81)*0.1),-1)</f>
        <v>0</v>
      </c>
    </row>
    <row r="85" spans="2:7">
      <c r="B85" s="293" t="s">
        <v>81</v>
      </c>
      <c r="C85" s="286" t="s">
        <v>157</v>
      </c>
      <c r="D85" s="273"/>
      <c r="E85" s="288"/>
      <c r="F85" s="115"/>
      <c r="G85" s="294">
        <f>SUM(G73:G84)</f>
        <v>0</v>
      </c>
    </row>
    <row r="86" spans="2:7">
      <c r="B86" s="285" t="s">
        <v>90</v>
      </c>
      <c r="C86" s="286" t="s">
        <v>133</v>
      </c>
      <c r="D86" s="310"/>
      <c r="E86" s="310"/>
      <c r="F86" s="336"/>
      <c r="G86" s="311"/>
    </row>
    <row r="87" spans="2:7" ht="76.5">
      <c r="B87" s="271"/>
      <c r="C87" s="314" t="s">
        <v>191</v>
      </c>
      <c r="D87" s="273"/>
      <c r="E87" s="288"/>
      <c r="F87" s="115"/>
      <c r="G87" s="289"/>
    </row>
    <row r="88" spans="2:7" ht="229.5">
      <c r="B88" s="685" t="s">
        <v>464</v>
      </c>
      <c r="C88" s="670" t="s">
        <v>1427</v>
      </c>
      <c r="D88" s="273"/>
      <c r="E88" s="288"/>
      <c r="F88" s="115"/>
      <c r="G88" s="289"/>
    </row>
    <row r="89" spans="2:7" ht="26.25" thickBot="1">
      <c r="B89" s="686"/>
      <c r="C89" s="671" t="s">
        <v>1426</v>
      </c>
      <c r="D89" s="316"/>
      <c r="E89" s="317"/>
      <c r="F89" s="115"/>
      <c r="G89" s="289"/>
    </row>
    <row r="90" spans="2:7" ht="17.25" customHeight="1" thickBot="1">
      <c r="B90" s="686"/>
      <c r="C90" s="671" t="s">
        <v>1424</v>
      </c>
      <c r="D90" s="316"/>
      <c r="E90" s="317"/>
      <c r="F90" s="115"/>
      <c r="G90" s="289"/>
    </row>
    <row r="91" spans="2:7" ht="13.5" thickBot="1">
      <c r="B91" s="686"/>
      <c r="C91" s="671" t="s">
        <v>185</v>
      </c>
      <c r="D91" s="316"/>
      <c r="E91" s="317"/>
      <c r="F91" s="115"/>
      <c r="G91" s="289"/>
    </row>
    <row r="92" spans="2:7" ht="13.5" thickBot="1">
      <c r="B92" s="686"/>
      <c r="C92" s="671" t="s">
        <v>186</v>
      </c>
      <c r="D92" s="316"/>
      <c r="E92" s="317"/>
      <c r="F92" s="115"/>
      <c r="G92" s="289"/>
    </row>
    <row r="93" spans="2:7" ht="13.5" thickBot="1">
      <c r="B93" s="686"/>
      <c r="C93" s="671" t="s">
        <v>1425</v>
      </c>
      <c r="D93" s="316"/>
      <c r="E93" s="317"/>
      <c r="F93" s="115"/>
      <c r="G93" s="289"/>
    </row>
    <row r="94" spans="2:7" ht="13.5" thickBot="1">
      <c r="B94" s="686"/>
      <c r="C94" s="671" t="s">
        <v>187</v>
      </c>
      <c r="D94" s="316"/>
      <c r="E94" s="317"/>
      <c r="F94" s="115"/>
      <c r="G94" s="289"/>
    </row>
    <row r="95" spans="2:7" ht="13.5" thickBot="1">
      <c r="B95" s="686"/>
      <c r="C95" s="671" t="s">
        <v>188</v>
      </c>
      <c r="D95" s="316"/>
      <c r="E95" s="317"/>
      <c r="F95" s="115"/>
      <c r="G95" s="289"/>
    </row>
    <row r="96" spans="2:7" ht="13.5" thickBot="1">
      <c r="B96" s="686"/>
      <c r="C96" s="671" t="s">
        <v>189</v>
      </c>
      <c r="D96" s="316"/>
      <c r="E96" s="317"/>
      <c r="F96" s="115"/>
      <c r="G96" s="289"/>
    </row>
    <row r="97" spans="2:21" ht="13.5" thickBot="1">
      <c r="B97" s="686"/>
      <c r="C97" s="671" t="s">
        <v>190</v>
      </c>
      <c r="D97" s="316"/>
      <c r="E97" s="317"/>
      <c r="F97" s="115"/>
      <c r="G97" s="289"/>
    </row>
    <row r="98" spans="2:21">
      <c r="B98" s="687"/>
      <c r="C98" s="318" t="s">
        <v>181</v>
      </c>
      <c r="D98" s="273" t="s">
        <v>37</v>
      </c>
      <c r="E98" s="288">
        <v>1</v>
      </c>
      <c r="F98" s="115"/>
      <c r="G98" s="289">
        <f>E98*F98</f>
        <v>0</v>
      </c>
    </row>
    <row r="99" spans="2:21" s="144" customFormat="1" ht="72" customHeight="1">
      <c r="B99" s="172"/>
      <c r="C99" s="682" t="s">
        <v>590</v>
      </c>
      <c r="D99" s="683"/>
      <c r="E99" s="683"/>
      <c r="F99" s="684"/>
      <c r="G99" s="181"/>
      <c r="I99" s="167"/>
      <c r="J99" s="167"/>
      <c r="K99" s="168"/>
      <c r="L99" s="167"/>
      <c r="M99" s="167"/>
      <c r="N99" s="167"/>
      <c r="O99" s="167"/>
      <c r="P99" s="167"/>
      <c r="Q99" s="167"/>
      <c r="R99" s="167"/>
      <c r="S99" s="167"/>
      <c r="T99" s="167"/>
      <c r="U99" s="167"/>
    </row>
    <row r="100" spans="2:21" ht="76.5">
      <c r="B100" s="271" t="s">
        <v>465</v>
      </c>
      <c r="C100" s="291" t="s">
        <v>427</v>
      </c>
      <c r="D100" s="273" t="s">
        <v>22</v>
      </c>
      <c r="E100" s="288">
        <v>2</v>
      </c>
      <c r="F100" s="115"/>
      <c r="G100" s="289">
        <f>E100*F100</f>
        <v>0</v>
      </c>
    </row>
    <row r="101" spans="2:21" ht="63.75">
      <c r="B101" s="685" t="s">
        <v>466</v>
      </c>
      <c r="C101" s="319" t="s">
        <v>180</v>
      </c>
      <c r="D101" s="273"/>
      <c r="E101" s="288"/>
      <c r="F101" s="116"/>
      <c r="G101" s="289"/>
    </row>
    <row r="102" spans="2:21">
      <c r="B102" s="686"/>
      <c r="C102" s="315" t="s">
        <v>428</v>
      </c>
      <c r="D102" s="273" t="s">
        <v>22</v>
      </c>
      <c r="E102" s="288">
        <v>1</v>
      </c>
      <c r="F102" s="116"/>
      <c r="G102" s="289">
        <f>E102*F102</f>
        <v>0</v>
      </c>
    </row>
    <row r="103" spans="2:21" ht="27" customHeight="1">
      <c r="B103" s="686"/>
      <c r="C103" s="315" t="s">
        <v>539</v>
      </c>
      <c r="D103" s="273" t="s">
        <v>22</v>
      </c>
      <c r="E103" s="288">
        <v>1</v>
      </c>
      <c r="F103" s="116"/>
      <c r="G103" s="289">
        <f>E103*F103</f>
        <v>0</v>
      </c>
      <c r="I103" s="337" t="s">
        <v>540</v>
      </c>
    </row>
    <row r="104" spans="2:21" ht="28.5" customHeight="1">
      <c r="B104" s="686"/>
      <c r="C104" s="315" t="s">
        <v>538</v>
      </c>
      <c r="D104" s="273" t="s">
        <v>22</v>
      </c>
      <c r="E104" s="288">
        <v>1</v>
      </c>
      <c r="F104" s="116"/>
      <c r="G104" s="289">
        <f>E104*F104</f>
        <v>0</v>
      </c>
      <c r="L104" s="339"/>
      <c r="M104" s="340"/>
      <c r="N104" s="340"/>
      <c r="P104" s="341"/>
      <c r="Q104" s="340"/>
      <c r="R104" s="340"/>
    </row>
    <row r="105" spans="2:21">
      <c r="B105" s="687"/>
      <c r="C105" s="315" t="s">
        <v>547</v>
      </c>
      <c r="D105" s="273" t="s">
        <v>22</v>
      </c>
      <c r="E105" s="288">
        <v>2</v>
      </c>
      <c r="F105" s="116"/>
      <c r="G105" s="289">
        <f>E105*F105</f>
        <v>0</v>
      </c>
      <c r="L105" s="339"/>
      <c r="M105" s="340"/>
      <c r="N105" s="340"/>
      <c r="P105" s="341"/>
      <c r="Q105" s="340"/>
      <c r="R105" s="340"/>
    </row>
    <row r="106" spans="2:21" ht="25.5">
      <c r="B106" s="688">
        <v>6004</v>
      </c>
      <c r="C106" s="291" t="s">
        <v>184</v>
      </c>
      <c r="D106" s="273"/>
      <c r="E106" s="288"/>
      <c r="F106" s="116"/>
      <c r="G106" s="289"/>
    </row>
    <row r="107" spans="2:21">
      <c r="B107" s="689"/>
      <c r="C107" s="291" t="s">
        <v>554</v>
      </c>
      <c r="D107" s="273" t="s">
        <v>22</v>
      </c>
      <c r="E107" s="288">
        <v>1</v>
      </c>
      <c r="F107" s="116"/>
      <c r="G107" s="289">
        <f t="shared" ref="G107:G112" si="8">+ROUND((E107*F107),2)</f>
        <v>0</v>
      </c>
    </row>
    <row r="108" spans="2:21">
      <c r="B108" s="689"/>
      <c r="C108" s="291" t="s">
        <v>555</v>
      </c>
      <c r="D108" s="273" t="s">
        <v>22</v>
      </c>
      <c r="E108" s="288">
        <v>1</v>
      </c>
      <c r="F108" s="116"/>
      <c r="G108" s="289">
        <f t="shared" si="8"/>
        <v>0</v>
      </c>
    </row>
    <row r="109" spans="2:21">
      <c r="B109" s="689"/>
      <c r="C109" s="291" t="s">
        <v>430</v>
      </c>
      <c r="D109" s="273" t="s">
        <v>22</v>
      </c>
      <c r="E109" s="288">
        <v>1</v>
      </c>
      <c r="F109" s="116"/>
      <c r="G109" s="289">
        <f t="shared" si="8"/>
        <v>0</v>
      </c>
    </row>
    <row r="110" spans="2:21">
      <c r="B110" s="689"/>
      <c r="C110" s="291" t="s">
        <v>556</v>
      </c>
      <c r="D110" s="273" t="s">
        <v>22</v>
      </c>
      <c r="E110" s="288">
        <v>1</v>
      </c>
      <c r="F110" s="116"/>
      <c r="G110" s="289">
        <f t="shared" si="8"/>
        <v>0</v>
      </c>
    </row>
    <row r="111" spans="2:21" ht="25.5">
      <c r="B111" s="308">
        <v>6005</v>
      </c>
      <c r="C111" s="334" t="s">
        <v>429</v>
      </c>
      <c r="D111" s="273" t="s">
        <v>22</v>
      </c>
      <c r="E111" s="288">
        <v>1</v>
      </c>
      <c r="F111" s="115"/>
      <c r="G111" s="289">
        <f t="shared" si="8"/>
        <v>0</v>
      </c>
    </row>
    <row r="112" spans="2:21" ht="38.25">
      <c r="B112" s="308">
        <v>6006</v>
      </c>
      <c r="C112" s="291" t="s">
        <v>548</v>
      </c>
      <c r="D112" s="273" t="s">
        <v>22</v>
      </c>
      <c r="E112" s="288">
        <v>1</v>
      </c>
      <c r="F112" s="116"/>
      <c r="G112" s="289">
        <f t="shared" si="8"/>
        <v>0</v>
      </c>
    </row>
    <row r="113" spans="2:7" ht="38.25">
      <c r="B113" s="308">
        <v>6007</v>
      </c>
      <c r="C113" s="291" t="s">
        <v>549</v>
      </c>
      <c r="D113" s="273" t="s">
        <v>22</v>
      </c>
      <c r="E113" s="288">
        <v>1</v>
      </c>
      <c r="F113" s="116"/>
      <c r="G113" s="289">
        <f>+E113*F113</f>
        <v>0</v>
      </c>
    </row>
    <row r="114" spans="2:7" ht="25.5">
      <c r="B114" s="308">
        <v>6008</v>
      </c>
      <c r="C114" s="291" t="s">
        <v>550</v>
      </c>
      <c r="D114" s="273" t="s">
        <v>22</v>
      </c>
      <c r="E114" s="288">
        <v>1</v>
      </c>
      <c r="F114" s="116"/>
      <c r="G114" s="289">
        <f>+E114*F114</f>
        <v>0</v>
      </c>
    </row>
    <row r="115" spans="2:7" ht="25.5">
      <c r="B115" s="308">
        <v>6009</v>
      </c>
      <c r="C115" s="291" t="s">
        <v>432</v>
      </c>
      <c r="D115" s="273" t="s">
        <v>22</v>
      </c>
      <c r="E115" s="288">
        <v>2</v>
      </c>
      <c r="F115" s="116"/>
      <c r="G115" s="289">
        <f>+E115*F115</f>
        <v>0</v>
      </c>
    </row>
    <row r="116" spans="2:7" ht="38.25">
      <c r="B116" s="308">
        <v>6010</v>
      </c>
      <c r="C116" s="291" t="s">
        <v>431</v>
      </c>
      <c r="D116" s="273" t="s">
        <v>22</v>
      </c>
      <c r="E116" s="288">
        <v>1</v>
      </c>
      <c r="F116" s="116"/>
      <c r="G116" s="289">
        <f>+ROUND((E116*F116),2)</f>
        <v>0</v>
      </c>
    </row>
    <row r="117" spans="2:7" ht="102">
      <c r="B117" s="308">
        <v>6011</v>
      </c>
      <c r="C117" s="291" t="s">
        <v>182</v>
      </c>
      <c r="D117" s="273" t="s">
        <v>22</v>
      </c>
      <c r="E117" s="288">
        <v>1</v>
      </c>
      <c r="F117" s="115"/>
      <c r="G117" s="289">
        <f t="shared" ref="G117:G119" si="9">+ROUND((E117*F117),2)</f>
        <v>0</v>
      </c>
    </row>
    <row r="118" spans="2:7" ht="102">
      <c r="B118" s="308">
        <v>6012</v>
      </c>
      <c r="C118" s="291" t="s">
        <v>183</v>
      </c>
      <c r="D118" s="273" t="s">
        <v>22</v>
      </c>
      <c r="E118" s="288">
        <v>1</v>
      </c>
      <c r="F118" s="115"/>
      <c r="G118" s="289">
        <f t="shared" si="9"/>
        <v>0</v>
      </c>
    </row>
    <row r="119" spans="2:7" ht="102">
      <c r="B119" s="308">
        <v>6013</v>
      </c>
      <c r="C119" s="291" t="s">
        <v>433</v>
      </c>
      <c r="D119" s="273" t="s">
        <v>37</v>
      </c>
      <c r="E119" s="288">
        <v>1</v>
      </c>
      <c r="F119" s="115"/>
      <c r="G119" s="289">
        <f t="shared" si="9"/>
        <v>0</v>
      </c>
    </row>
    <row r="120" spans="2:7" ht="38.25">
      <c r="B120" s="308">
        <v>6014</v>
      </c>
      <c r="C120" s="291" t="s">
        <v>26</v>
      </c>
      <c r="D120" s="273"/>
      <c r="E120" s="288"/>
      <c r="F120" s="289"/>
      <c r="G120" s="289">
        <f>+ROUND((SUM(G88:G119)*0.1),-1)</f>
        <v>0</v>
      </c>
    </row>
    <row r="121" spans="2:7">
      <c r="B121" s="293" t="s">
        <v>90</v>
      </c>
      <c r="C121" s="286" t="s">
        <v>192</v>
      </c>
      <c r="D121" s="273"/>
      <c r="E121" s="288"/>
      <c r="F121" s="289"/>
      <c r="G121" s="294">
        <f>SUM(G88:G120)</f>
        <v>0</v>
      </c>
    </row>
    <row r="122" spans="2:7">
      <c r="B122" s="320"/>
      <c r="C122" s="321"/>
      <c r="D122" s="322"/>
      <c r="E122" s="322"/>
      <c r="F122" s="323"/>
      <c r="G122" s="323"/>
    </row>
  </sheetData>
  <sheetProtection algorithmName="SHA-512" hashValue="CAjCGNqUHu9oXBJjRg+k8Vm0A0tMwazIrPy10zgVryI9yrg+ALaefarIfKzn1XDiDd5qu0PGbIXNKCaeFzp6Rw==" saltValue="ggsLjE0+LWTKXBUSk7trhw==" spinCount="100000" sheet="1" objects="1" scenarios="1"/>
  <mergeCells count="5">
    <mergeCell ref="B88:B98"/>
    <mergeCell ref="B101:B105"/>
    <mergeCell ref="B106:B110"/>
    <mergeCell ref="B43:B46"/>
    <mergeCell ref="C99:F99"/>
  </mergeCells>
  <phoneticPr fontId="46" type="noConversion"/>
  <conditionalFormatting sqref="F18">
    <cfRule type="cellIs" dxfId="13" priority="9" operator="equal">
      <formula>0</formula>
    </cfRule>
  </conditionalFormatting>
  <conditionalFormatting sqref="F61">
    <cfRule type="cellIs" dxfId="12" priority="3" operator="equal">
      <formula>0</formula>
    </cfRule>
  </conditionalFormatting>
  <conditionalFormatting sqref="F56:F57">
    <cfRule type="cellIs" dxfId="11" priority="8" operator="equal">
      <formula>0</formula>
    </cfRule>
  </conditionalFormatting>
  <conditionalFormatting sqref="F58">
    <cfRule type="cellIs" dxfId="10" priority="7" operator="equal">
      <formula>0</formula>
    </cfRule>
  </conditionalFormatting>
  <conditionalFormatting sqref="F59">
    <cfRule type="cellIs" dxfId="9" priority="6" operator="equal">
      <formula>0</formula>
    </cfRule>
  </conditionalFormatting>
  <conditionalFormatting sqref="F60">
    <cfRule type="cellIs" dxfId="8" priority="5" operator="equal">
      <formula>0</formula>
    </cfRule>
  </conditionalFormatting>
  <conditionalFormatting sqref="F61">
    <cfRule type="cellIs" dxfId="7" priority="4" operator="equal">
      <formula>0</formula>
    </cfRule>
  </conditionalFormatting>
  <pageMargins left="0.70866141732283472" right="0.70866141732283472" top="0.74803149606299213" bottom="0.74803149606299213" header="0.31496062992125984" footer="0.31496062992125984"/>
  <pageSetup paperSize="9" scale="89" fitToHeight="15" orientation="portrait" r:id="rId1"/>
  <headerFooter>
    <oddFooter>&amp;L&amp;A&amp;RStran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3"/>
  <sheetViews>
    <sheetView view="pageBreakPreview" topLeftCell="A105" zoomScaleNormal="100" zoomScaleSheetLayoutView="100" workbookViewId="0">
      <selection activeCell="H132" sqref="H132"/>
    </sheetView>
  </sheetViews>
  <sheetFormatPr defaultRowHeight="12.75"/>
  <cols>
    <col min="1" max="1" width="6.33203125" style="474" customWidth="1"/>
    <col min="2" max="2" width="42.83203125" style="474" customWidth="1"/>
    <col min="3" max="3" width="5.1640625" style="474" customWidth="1"/>
    <col min="4" max="4" width="4.33203125" style="474" customWidth="1"/>
    <col min="5" max="5" width="8.1640625" style="532" customWidth="1"/>
    <col min="6" max="6" width="12.6640625" style="474" customWidth="1"/>
    <col min="7" max="7" width="12.6640625" style="532" customWidth="1"/>
    <col min="8" max="8" width="12.6640625" style="522" customWidth="1"/>
    <col min="9" max="9" width="12" style="532" customWidth="1"/>
    <col min="10" max="16384" width="9.33203125" style="474"/>
  </cols>
  <sheetData>
    <row r="1" spans="1:9" s="468" customFormat="1" ht="45" customHeight="1">
      <c r="A1" s="463" t="s">
        <v>728</v>
      </c>
      <c r="B1" s="464" t="s">
        <v>727</v>
      </c>
      <c r="C1" s="464"/>
      <c r="D1" s="465"/>
      <c r="E1" s="526" t="s">
        <v>726</v>
      </c>
      <c r="F1" s="466" t="s">
        <v>725</v>
      </c>
      <c r="G1" s="533" t="s">
        <v>724</v>
      </c>
      <c r="H1" s="467" t="s">
        <v>723</v>
      </c>
      <c r="I1" s="540" t="s">
        <v>722</v>
      </c>
    </row>
    <row r="2" spans="1:9">
      <c r="A2" s="469" t="s">
        <v>721</v>
      </c>
      <c r="B2" s="470" t="s">
        <v>734</v>
      </c>
      <c r="C2" s="470"/>
      <c r="D2" s="471"/>
      <c r="E2" s="527"/>
      <c r="F2" s="471"/>
      <c r="G2" s="534"/>
      <c r="H2" s="473"/>
      <c r="I2" s="527"/>
    </row>
    <row r="3" spans="1:9" s="468" customFormat="1" ht="225">
      <c r="A3" s="475"/>
      <c r="B3" s="476" t="s">
        <v>733</v>
      </c>
      <c r="C3" s="477"/>
      <c r="D3" s="478"/>
      <c r="E3" s="528"/>
      <c r="F3" s="478"/>
      <c r="G3" s="529"/>
      <c r="H3" s="480"/>
      <c r="I3" s="528"/>
    </row>
    <row r="4" spans="1:9" s="468" customFormat="1" ht="13.5" customHeight="1">
      <c r="A4" s="469"/>
      <c r="B4" s="481" t="s">
        <v>718</v>
      </c>
      <c r="C4" s="470" t="s">
        <v>37</v>
      </c>
      <c r="D4" s="471">
        <v>2</v>
      </c>
      <c r="E4" s="527"/>
      <c r="F4" s="471"/>
      <c r="G4" s="527"/>
      <c r="H4" s="473"/>
      <c r="I4" s="535"/>
    </row>
    <row r="5" spans="1:9">
      <c r="A5" s="469"/>
      <c r="B5" s="481" t="s">
        <v>717</v>
      </c>
      <c r="C5" s="470" t="s">
        <v>37</v>
      </c>
      <c r="D5" s="471">
        <v>2</v>
      </c>
      <c r="E5" s="527"/>
      <c r="F5" s="471"/>
      <c r="G5" s="527"/>
      <c r="H5" s="473"/>
      <c r="I5" s="535"/>
    </row>
    <row r="6" spans="1:9">
      <c r="A6" s="469"/>
      <c r="B6" s="481" t="s">
        <v>716</v>
      </c>
      <c r="C6" s="470" t="s">
        <v>37</v>
      </c>
      <c r="D6" s="471">
        <v>1</v>
      </c>
      <c r="E6" s="527"/>
      <c r="F6" s="471"/>
      <c r="G6" s="527"/>
      <c r="H6" s="473"/>
      <c r="I6" s="535"/>
    </row>
    <row r="7" spans="1:9" s="468" customFormat="1" ht="22.5">
      <c r="A7" s="475"/>
      <c r="B7" s="482" t="s">
        <v>715</v>
      </c>
      <c r="C7" s="477" t="s">
        <v>37</v>
      </c>
      <c r="D7" s="478">
        <v>1</v>
      </c>
      <c r="E7" s="528"/>
      <c r="F7" s="478"/>
      <c r="G7" s="528"/>
      <c r="H7" s="480"/>
      <c r="I7" s="541"/>
    </row>
    <row r="8" spans="1:9">
      <c r="A8" s="469"/>
      <c r="B8" s="481" t="s">
        <v>713</v>
      </c>
      <c r="C8" s="470" t="s">
        <v>37</v>
      </c>
      <c r="D8" s="471">
        <v>1</v>
      </c>
      <c r="E8" s="527"/>
      <c r="F8" s="471"/>
      <c r="G8" s="527"/>
      <c r="H8" s="473"/>
      <c r="I8" s="535"/>
    </row>
    <row r="9" spans="1:9">
      <c r="A9" s="469"/>
      <c r="B9" s="481" t="s">
        <v>712</v>
      </c>
      <c r="C9" s="470" t="s">
        <v>37</v>
      </c>
      <c r="D9" s="471">
        <v>2</v>
      </c>
      <c r="E9" s="527"/>
      <c r="F9" s="471"/>
      <c r="G9" s="527"/>
      <c r="H9" s="473"/>
      <c r="I9" s="535"/>
    </row>
    <row r="10" spans="1:9">
      <c r="A10" s="469"/>
      <c r="B10" s="481" t="s">
        <v>711</v>
      </c>
      <c r="C10" s="470" t="s">
        <v>37</v>
      </c>
      <c r="D10" s="471">
        <v>6</v>
      </c>
      <c r="E10" s="527"/>
      <c r="F10" s="471"/>
      <c r="G10" s="527"/>
      <c r="H10" s="473"/>
      <c r="I10" s="535"/>
    </row>
    <row r="11" spans="1:9">
      <c r="A11" s="469"/>
      <c r="B11" s="481" t="s">
        <v>710</v>
      </c>
      <c r="C11" s="470" t="s">
        <v>27</v>
      </c>
      <c r="D11" s="478">
        <v>2</v>
      </c>
      <c r="E11" s="528"/>
      <c r="F11" s="478"/>
      <c r="G11" s="528"/>
      <c r="H11" s="480"/>
      <c r="I11" s="541"/>
    </row>
    <row r="12" spans="1:9">
      <c r="A12" s="469"/>
      <c r="B12" s="481" t="s">
        <v>709</v>
      </c>
      <c r="C12" s="470" t="s">
        <v>37</v>
      </c>
      <c r="D12" s="478">
        <v>1</v>
      </c>
      <c r="E12" s="550">
        <v>0</v>
      </c>
      <c r="F12" s="478">
        <f>(D12*E12)</f>
        <v>0</v>
      </c>
      <c r="G12" s="551">
        <v>0</v>
      </c>
      <c r="H12" s="480">
        <f>(F12+G12)</f>
        <v>0</v>
      </c>
      <c r="I12" s="541"/>
    </row>
    <row r="13" spans="1:9">
      <c r="A13" s="469"/>
      <c r="B13" s="481"/>
      <c r="C13" s="470"/>
      <c r="D13" s="478"/>
      <c r="E13" s="528"/>
      <c r="F13" s="478"/>
      <c r="G13" s="528"/>
      <c r="H13" s="480"/>
      <c r="I13" s="541"/>
    </row>
    <row r="14" spans="1:9" ht="30.75" customHeight="1">
      <c r="A14" s="469"/>
      <c r="B14" s="483" t="s">
        <v>732</v>
      </c>
      <c r="C14" s="470" t="s">
        <v>37</v>
      </c>
      <c r="D14" s="471">
        <v>1</v>
      </c>
      <c r="E14" s="551">
        <v>0</v>
      </c>
      <c r="F14" s="478">
        <f>(D14*E14)</f>
        <v>0</v>
      </c>
      <c r="G14" s="551">
        <v>0</v>
      </c>
      <c r="H14" s="480">
        <f>(F14+G14)</f>
        <v>0</v>
      </c>
      <c r="I14" s="535" t="s">
        <v>701</v>
      </c>
    </row>
    <row r="15" spans="1:9">
      <c r="A15" s="469"/>
      <c r="B15" s="481" t="s">
        <v>707</v>
      </c>
      <c r="C15" s="470"/>
      <c r="D15" s="471"/>
      <c r="E15" s="527"/>
      <c r="F15" s="471"/>
      <c r="G15" s="527"/>
      <c r="H15" s="473"/>
      <c r="I15" s="535"/>
    </row>
    <row r="16" spans="1:9" s="468" customFormat="1">
      <c r="A16" s="475"/>
      <c r="B16" s="482" t="s">
        <v>706</v>
      </c>
      <c r="C16" s="477" t="s">
        <v>37</v>
      </c>
      <c r="D16" s="478">
        <v>1</v>
      </c>
      <c r="E16" s="551">
        <v>0</v>
      </c>
      <c r="F16" s="478">
        <f>(D16*E16)</f>
        <v>0</v>
      </c>
      <c r="G16" s="551">
        <v>0</v>
      </c>
      <c r="H16" s="480">
        <f>(F16+G16)</f>
        <v>0</v>
      </c>
      <c r="I16" s="541" t="s">
        <v>705</v>
      </c>
    </row>
    <row r="17" spans="1:9">
      <c r="A17" s="469"/>
      <c r="B17" s="481" t="s">
        <v>704</v>
      </c>
      <c r="C17" s="470" t="s">
        <v>37</v>
      </c>
      <c r="D17" s="471">
        <v>1</v>
      </c>
      <c r="E17" s="551">
        <v>0</v>
      </c>
      <c r="F17" s="478">
        <f>(D17*E17)</f>
        <v>0</v>
      </c>
      <c r="G17" s="551">
        <v>0</v>
      </c>
      <c r="H17" s="480">
        <f>(F17+G17)</f>
        <v>0</v>
      </c>
      <c r="I17" s="535"/>
    </row>
    <row r="18" spans="1:9">
      <c r="A18" s="469"/>
      <c r="B18" s="481" t="s">
        <v>703</v>
      </c>
      <c r="C18" s="470" t="s">
        <v>37</v>
      </c>
      <c r="D18" s="471">
        <v>1</v>
      </c>
      <c r="E18" s="551">
        <v>0</v>
      </c>
      <c r="F18" s="478">
        <f>(D18*E18)</f>
        <v>0</v>
      </c>
      <c r="G18" s="551">
        <v>0</v>
      </c>
      <c r="H18" s="480">
        <f>(F18+G18)</f>
        <v>0</v>
      </c>
      <c r="I18" s="535"/>
    </row>
    <row r="19" spans="1:9" s="468" customFormat="1" ht="60.75" customHeight="1">
      <c r="A19" s="475"/>
      <c r="B19" s="482" t="s">
        <v>731</v>
      </c>
      <c r="C19" s="477" t="s">
        <v>37</v>
      </c>
      <c r="D19" s="478">
        <v>2</v>
      </c>
      <c r="E19" s="551">
        <v>0</v>
      </c>
      <c r="F19" s="478">
        <f>(D19*E19)</f>
        <v>0</v>
      </c>
      <c r="G19" s="551">
        <v>0</v>
      </c>
      <c r="H19" s="480">
        <f>(F19+G19)</f>
        <v>0</v>
      </c>
      <c r="I19" s="535" t="s">
        <v>701</v>
      </c>
    </row>
    <row r="20" spans="1:9" s="468" customFormat="1">
      <c r="A20" s="469"/>
      <c r="B20" s="481" t="s">
        <v>700</v>
      </c>
      <c r="C20" s="470"/>
      <c r="D20" s="471"/>
      <c r="E20" s="527"/>
      <c r="F20" s="471"/>
      <c r="G20" s="527"/>
      <c r="H20" s="473"/>
      <c r="I20" s="535"/>
    </row>
    <row r="21" spans="1:9" s="468" customFormat="1" ht="48.75" customHeight="1">
      <c r="A21" s="475"/>
      <c r="B21" s="482" t="s">
        <v>699</v>
      </c>
      <c r="C21" s="477" t="s">
        <v>37</v>
      </c>
      <c r="D21" s="478">
        <v>2</v>
      </c>
      <c r="E21" s="551">
        <v>0</v>
      </c>
      <c r="F21" s="478">
        <f>(D21*E21)</f>
        <v>0</v>
      </c>
      <c r="G21" s="551">
        <v>0</v>
      </c>
      <c r="H21" s="480">
        <f>(F21+G21)</f>
        <v>0</v>
      </c>
      <c r="I21" s="541" t="s">
        <v>698</v>
      </c>
    </row>
    <row r="22" spans="1:9">
      <c r="A22" s="469"/>
      <c r="B22" s="483" t="s">
        <v>697</v>
      </c>
      <c r="C22" s="470"/>
      <c r="D22" s="471"/>
      <c r="E22" s="527"/>
      <c r="F22" s="471"/>
      <c r="G22" s="527"/>
      <c r="H22" s="473"/>
      <c r="I22" s="535" t="s">
        <v>693</v>
      </c>
    </row>
    <row r="23" spans="1:9" s="468" customFormat="1">
      <c r="A23" s="469"/>
      <c r="B23" s="483" t="s">
        <v>696</v>
      </c>
      <c r="C23" s="470" t="s">
        <v>22</v>
      </c>
      <c r="D23" s="478">
        <v>30</v>
      </c>
      <c r="E23" s="551">
        <v>0</v>
      </c>
      <c r="F23" s="478">
        <f t="shared" ref="F23:F28" si="0">(D23*E23)</f>
        <v>0</v>
      </c>
      <c r="G23" s="551">
        <v>0</v>
      </c>
      <c r="H23" s="480">
        <f t="shared" ref="H23:H28" si="1">(F23+G23)</f>
        <v>0</v>
      </c>
      <c r="I23" s="535" t="s">
        <v>693</v>
      </c>
    </row>
    <row r="24" spans="1:9">
      <c r="A24" s="469"/>
      <c r="B24" s="483" t="s">
        <v>695</v>
      </c>
      <c r="C24" s="470" t="s">
        <v>22</v>
      </c>
      <c r="D24" s="478">
        <v>4</v>
      </c>
      <c r="E24" s="551">
        <v>0</v>
      </c>
      <c r="F24" s="478">
        <f t="shared" si="0"/>
        <v>0</v>
      </c>
      <c r="G24" s="551">
        <v>0</v>
      </c>
      <c r="H24" s="480">
        <f t="shared" si="1"/>
        <v>0</v>
      </c>
      <c r="I24" s="535" t="s">
        <v>693</v>
      </c>
    </row>
    <row r="25" spans="1:9" ht="22.5">
      <c r="A25" s="469"/>
      <c r="B25" s="483" t="s">
        <v>694</v>
      </c>
      <c r="C25" s="471" t="s">
        <v>37</v>
      </c>
      <c r="D25" s="471">
        <v>5</v>
      </c>
      <c r="E25" s="551">
        <v>0</v>
      </c>
      <c r="F25" s="478">
        <f t="shared" si="0"/>
        <v>0</v>
      </c>
      <c r="G25" s="551">
        <v>0</v>
      </c>
      <c r="H25" s="480">
        <f t="shared" si="1"/>
        <v>0</v>
      </c>
      <c r="I25" s="542" t="s">
        <v>693</v>
      </c>
    </row>
    <row r="26" spans="1:9">
      <c r="A26" s="469"/>
      <c r="B26" s="483" t="s">
        <v>692</v>
      </c>
      <c r="C26" s="470" t="s">
        <v>27</v>
      </c>
      <c r="D26" s="478">
        <v>2</v>
      </c>
      <c r="E26" s="551">
        <v>0</v>
      </c>
      <c r="F26" s="478">
        <f t="shared" si="0"/>
        <v>0</v>
      </c>
      <c r="G26" s="551">
        <v>0</v>
      </c>
      <c r="H26" s="480">
        <f t="shared" si="1"/>
        <v>0</v>
      </c>
      <c r="I26" s="535" t="s">
        <v>690</v>
      </c>
    </row>
    <row r="27" spans="1:9">
      <c r="A27" s="484"/>
      <c r="B27" s="483" t="s">
        <v>691</v>
      </c>
      <c r="C27" s="470" t="s">
        <v>27</v>
      </c>
      <c r="D27" s="478">
        <v>1</v>
      </c>
      <c r="E27" s="551">
        <v>0</v>
      </c>
      <c r="F27" s="478">
        <f t="shared" si="0"/>
        <v>0</v>
      </c>
      <c r="G27" s="551">
        <v>0</v>
      </c>
      <c r="H27" s="480">
        <f t="shared" si="1"/>
        <v>0</v>
      </c>
      <c r="I27" s="535" t="s">
        <v>690</v>
      </c>
    </row>
    <row r="28" spans="1:9">
      <c r="A28" s="469"/>
      <c r="B28" s="483" t="s">
        <v>689</v>
      </c>
      <c r="C28" s="470" t="s">
        <v>27</v>
      </c>
      <c r="D28" s="478">
        <v>1</v>
      </c>
      <c r="E28" s="551">
        <v>0</v>
      </c>
      <c r="F28" s="478">
        <f t="shared" si="0"/>
        <v>0</v>
      </c>
      <c r="G28" s="551">
        <v>0</v>
      </c>
      <c r="H28" s="480">
        <f t="shared" si="1"/>
        <v>0</v>
      </c>
      <c r="I28" s="535"/>
    </row>
    <row r="29" spans="1:9" ht="21">
      <c r="A29" s="469"/>
      <c r="B29" s="485" t="s">
        <v>688</v>
      </c>
      <c r="C29" s="470"/>
      <c r="D29" s="478"/>
      <c r="E29" s="528"/>
      <c r="F29" s="478"/>
      <c r="G29" s="528"/>
      <c r="H29" s="480"/>
      <c r="I29" s="535"/>
    </row>
    <row r="30" spans="1:9">
      <c r="A30" s="469"/>
      <c r="B30" s="483" t="s">
        <v>687</v>
      </c>
      <c r="C30" s="470"/>
      <c r="D30" s="478"/>
      <c r="E30" s="527"/>
      <c r="F30" s="471"/>
      <c r="G30" s="527"/>
      <c r="H30" s="473"/>
      <c r="I30" s="535"/>
    </row>
    <row r="31" spans="1:9">
      <c r="A31" s="484"/>
      <c r="B31" s="483" t="s">
        <v>686</v>
      </c>
      <c r="C31" s="470" t="s">
        <v>22</v>
      </c>
      <c r="D31" s="478">
        <v>1</v>
      </c>
      <c r="E31" s="551">
        <v>0</v>
      </c>
      <c r="F31" s="478">
        <f>(D31*E31)</f>
        <v>0</v>
      </c>
      <c r="G31" s="551">
        <v>0</v>
      </c>
      <c r="H31" s="480">
        <f>(F31+G31)</f>
        <v>0</v>
      </c>
      <c r="I31" s="535"/>
    </row>
    <row r="32" spans="1:9">
      <c r="A32" s="469"/>
      <c r="B32" s="483" t="s">
        <v>685</v>
      </c>
      <c r="C32" s="470" t="s">
        <v>22</v>
      </c>
      <c r="D32" s="478">
        <v>1</v>
      </c>
      <c r="E32" s="551">
        <v>0</v>
      </c>
      <c r="F32" s="478">
        <f>(D32*E32)</f>
        <v>0</v>
      </c>
      <c r="G32" s="551">
        <v>0</v>
      </c>
      <c r="H32" s="480">
        <f>(F32+G32)</f>
        <v>0</v>
      </c>
      <c r="I32" s="543"/>
    </row>
    <row r="33" spans="1:9">
      <c r="A33" s="469"/>
      <c r="B33" s="483" t="s">
        <v>684</v>
      </c>
      <c r="C33" s="471" t="s">
        <v>22</v>
      </c>
      <c r="D33" s="471">
        <v>1</v>
      </c>
      <c r="E33" s="551">
        <v>0</v>
      </c>
      <c r="F33" s="478">
        <f>(D33*E33)</f>
        <v>0</v>
      </c>
      <c r="G33" s="551">
        <v>0</v>
      </c>
      <c r="H33" s="480">
        <f>(F33+G33)</f>
        <v>0</v>
      </c>
      <c r="I33" s="542"/>
    </row>
    <row r="34" spans="1:9">
      <c r="A34" s="469"/>
      <c r="B34" s="483" t="s">
        <v>683</v>
      </c>
      <c r="C34" s="470"/>
      <c r="D34" s="471"/>
      <c r="E34" s="527"/>
      <c r="F34" s="471"/>
      <c r="G34" s="527"/>
      <c r="H34" s="473"/>
      <c r="I34" s="535"/>
    </row>
    <row r="35" spans="1:9">
      <c r="A35" s="469"/>
      <c r="B35" s="483" t="s">
        <v>682</v>
      </c>
      <c r="C35" s="470" t="s">
        <v>22</v>
      </c>
      <c r="D35" s="471">
        <v>2</v>
      </c>
      <c r="E35" s="551">
        <v>0</v>
      </c>
      <c r="F35" s="478">
        <f>(D35*E35)</f>
        <v>0</v>
      </c>
      <c r="G35" s="551">
        <v>0</v>
      </c>
      <c r="H35" s="480">
        <f>(F35+G35)</f>
        <v>0</v>
      </c>
      <c r="I35" s="535"/>
    </row>
    <row r="36" spans="1:9">
      <c r="A36" s="469"/>
      <c r="B36" s="483" t="s">
        <v>681</v>
      </c>
      <c r="C36" s="470"/>
      <c r="D36" s="471"/>
      <c r="E36" s="527"/>
      <c r="F36" s="471"/>
      <c r="G36" s="553"/>
      <c r="H36" s="473"/>
      <c r="I36" s="535"/>
    </row>
    <row r="37" spans="1:9">
      <c r="A37" s="469"/>
      <c r="B37" s="483" t="s">
        <v>680</v>
      </c>
      <c r="C37" s="470"/>
      <c r="D37" s="471"/>
      <c r="E37" s="527"/>
      <c r="F37" s="471"/>
      <c r="G37" s="527"/>
      <c r="H37" s="473"/>
      <c r="I37" s="535"/>
    </row>
    <row r="38" spans="1:9">
      <c r="A38" s="469"/>
      <c r="B38" s="483" t="s">
        <v>679</v>
      </c>
      <c r="C38" s="470" t="s">
        <v>22</v>
      </c>
      <c r="D38" s="471">
        <v>2</v>
      </c>
      <c r="E38" s="551">
        <v>0</v>
      </c>
      <c r="F38" s="478">
        <f>(D38*E38)</f>
        <v>0</v>
      </c>
      <c r="G38" s="551">
        <v>0</v>
      </c>
      <c r="H38" s="480">
        <f>(F38+G38)</f>
        <v>0</v>
      </c>
      <c r="I38" s="535"/>
    </row>
    <row r="39" spans="1:9">
      <c r="A39" s="469"/>
      <c r="B39" s="483" t="s">
        <v>678</v>
      </c>
      <c r="C39" s="470" t="s">
        <v>22</v>
      </c>
      <c r="D39" s="471">
        <v>2</v>
      </c>
      <c r="E39" s="551">
        <v>0</v>
      </c>
      <c r="F39" s="478">
        <f>(D39*E39)</f>
        <v>0</v>
      </c>
      <c r="G39" s="551">
        <v>0</v>
      </c>
      <c r="H39" s="480">
        <f>(F39+G39)</f>
        <v>0</v>
      </c>
      <c r="I39" s="535"/>
    </row>
    <row r="40" spans="1:9">
      <c r="A40" s="469"/>
      <c r="B40" s="483" t="s">
        <v>677</v>
      </c>
      <c r="C40" s="470" t="s">
        <v>22</v>
      </c>
      <c r="D40" s="471">
        <v>2</v>
      </c>
      <c r="E40" s="551">
        <v>0</v>
      </c>
      <c r="F40" s="478">
        <f>(D40*E40)</f>
        <v>0</v>
      </c>
      <c r="G40" s="551"/>
      <c r="H40" s="480">
        <f>(F40+G40)</f>
        <v>0</v>
      </c>
      <c r="I40" s="535"/>
    </row>
    <row r="41" spans="1:9" ht="45">
      <c r="A41" s="469"/>
      <c r="B41" s="483" t="s">
        <v>676</v>
      </c>
      <c r="C41" s="470" t="s">
        <v>37</v>
      </c>
      <c r="D41" s="471">
        <v>1</v>
      </c>
      <c r="E41" s="551">
        <v>0</v>
      </c>
      <c r="F41" s="478">
        <f>(D41*E41)</f>
        <v>0</v>
      </c>
      <c r="G41" s="551">
        <v>0</v>
      </c>
      <c r="H41" s="480">
        <f>(F41+G41)</f>
        <v>0</v>
      </c>
      <c r="I41" s="535"/>
    </row>
    <row r="42" spans="1:9" ht="22.5">
      <c r="A42" s="469"/>
      <c r="B42" s="483" t="s">
        <v>675</v>
      </c>
      <c r="C42" s="471" t="s">
        <v>37</v>
      </c>
      <c r="D42" s="471">
        <v>2</v>
      </c>
      <c r="E42" s="551">
        <v>0</v>
      </c>
      <c r="F42" s="478">
        <f>(D42*E42)</f>
        <v>0</v>
      </c>
      <c r="G42" s="551">
        <v>0</v>
      </c>
      <c r="H42" s="480">
        <f>(F42+G42)</f>
        <v>0</v>
      </c>
      <c r="I42" s="542"/>
    </row>
    <row r="43" spans="1:9">
      <c r="A43" s="469"/>
      <c r="B43" s="483"/>
      <c r="C43" s="471"/>
      <c r="D43" s="471"/>
      <c r="E43" s="528"/>
      <c r="F43" s="478"/>
      <c r="G43" s="528"/>
      <c r="H43" s="480"/>
      <c r="I43" s="542"/>
    </row>
    <row r="44" spans="1:9">
      <c r="A44" s="469"/>
      <c r="B44" s="483" t="s">
        <v>674</v>
      </c>
      <c r="C44" s="471"/>
      <c r="D44" s="471"/>
      <c r="E44" s="528"/>
      <c r="F44" s="478"/>
      <c r="G44" s="528"/>
      <c r="H44" s="486">
        <f>SUM(H12:H43)</f>
        <v>0</v>
      </c>
      <c r="I44" s="542"/>
    </row>
    <row r="45" spans="1:9">
      <c r="A45" s="469"/>
      <c r="B45" s="483"/>
      <c r="C45" s="471"/>
      <c r="D45" s="471"/>
      <c r="E45" s="528"/>
      <c r="F45" s="478"/>
      <c r="G45" s="528"/>
      <c r="H45" s="486"/>
      <c r="I45" s="542"/>
    </row>
    <row r="46" spans="1:9">
      <c r="A46" s="469" t="s">
        <v>673</v>
      </c>
      <c r="B46" s="481" t="s">
        <v>672</v>
      </c>
      <c r="C46" s="470"/>
      <c r="D46" s="471"/>
      <c r="E46" s="527"/>
      <c r="F46" s="471"/>
      <c r="G46" s="527"/>
      <c r="H46" s="473"/>
      <c r="I46" s="535" t="s">
        <v>671</v>
      </c>
    </row>
    <row r="47" spans="1:9">
      <c r="A47" s="469"/>
      <c r="B47" s="481" t="s">
        <v>670</v>
      </c>
      <c r="C47" s="470"/>
      <c r="D47" s="471"/>
      <c r="E47" s="527"/>
      <c r="F47" s="471"/>
      <c r="G47" s="527"/>
      <c r="H47" s="487"/>
      <c r="I47" s="535"/>
    </row>
    <row r="48" spans="1:9" ht="45">
      <c r="A48" s="488"/>
      <c r="B48" s="483" t="s">
        <v>669</v>
      </c>
      <c r="C48" s="489" t="s">
        <v>37</v>
      </c>
      <c r="D48" s="490">
        <v>1</v>
      </c>
      <c r="E48" s="551">
        <v>0</v>
      </c>
      <c r="F48" s="478">
        <f t="shared" ref="F48:F59" si="2">(D48*E48)</f>
        <v>0</v>
      </c>
      <c r="G48" s="551">
        <v>0</v>
      </c>
      <c r="H48" s="480">
        <f t="shared" ref="H48:H59" si="3">(F48+G48)</f>
        <v>0</v>
      </c>
      <c r="I48" s="535"/>
    </row>
    <row r="49" spans="1:9" ht="45">
      <c r="A49" s="488"/>
      <c r="B49" s="483" t="s">
        <v>668</v>
      </c>
      <c r="C49" s="489" t="s">
        <v>37</v>
      </c>
      <c r="D49" s="490">
        <v>1</v>
      </c>
      <c r="E49" s="551">
        <v>0</v>
      </c>
      <c r="F49" s="478">
        <f t="shared" si="2"/>
        <v>0</v>
      </c>
      <c r="G49" s="551">
        <v>0</v>
      </c>
      <c r="H49" s="480">
        <f t="shared" si="3"/>
        <v>0</v>
      </c>
      <c r="I49" s="535"/>
    </row>
    <row r="50" spans="1:9" ht="41.25" customHeight="1">
      <c r="A50" s="491"/>
      <c r="B50" s="483" t="s">
        <v>667</v>
      </c>
      <c r="C50" s="489" t="s">
        <v>37</v>
      </c>
      <c r="D50" s="490">
        <v>1</v>
      </c>
      <c r="E50" s="551">
        <v>0</v>
      </c>
      <c r="F50" s="478">
        <f t="shared" si="2"/>
        <v>0</v>
      </c>
      <c r="G50" s="551">
        <v>0</v>
      </c>
      <c r="H50" s="480">
        <f t="shared" si="3"/>
        <v>0</v>
      </c>
      <c r="I50" s="535"/>
    </row>
    <row r="51" spans="1:9" ht="24.75" customHeight="1">
      <c r="A51" s="469"/>
      <c r="B51" s="483" t="s">
        <v>666</v>
      </c>
      <c r="C51" s="471"/>
      <c r="D51" s="471">
        <v>1</v>
      </c>
      <c r="E51" s="552">
        <v>0</v>
      </c>
      <c r="F51" s="472">
        <f t="shared" si="2"/>
        <v>0</v>
      </c>
      <c r="G51" s="552">
        <v>0</v>
      </c>
      <c r="H51" s="473">
        <f t="shared" si="3"/>
        <v>0</v>
      </c>
      <c r="I51" s="542"/>
    </row>
    <row r="52" spans="1:9">
      <c r="A52" s="469"/>
      <c r="B52" s="483" t="s">
        <v>665</v>
      </c>
      <c r="C52" s="471" t="s">
        <v>37</v>
      </c>
      <c r="D52" s="471">
        <v>1</v>
      </c>
      <c r="E52" s="551">
        <v>0</v>
      </c>
      <c r="F52" s="478">
        <f t="shared" si="2"/>
        <v>0</v>
      </c>
      <c r="G52" s="551">
        <v>0</v>
      </c>
      <c r="H52" s="480">
        <f t="shared" si="3"/>
        <v>0</v>
      </c>
      <c r="I52" s="542"/>
    </row>
    <row r="53" spans="1:9">
      <c r="A53" s="469"/>
      <c r="B53" s="483" t="s">
        <v>664</v>
      </c>
      <c r="C53" s="471" t="s">
        <v>37</v>
      </c>
      <c r="D53" s="471">
        <v>1</v>
      </c>
      <c r="E53" s="551">
        <v>0</v>
      </c>
      <c r="F53" s="478">
        <f t="shared" si="2"/>
        <v>0</v>
      </c>
      <c r="G53" s="551">
        <v>0</v>
      </c>
      <c r="H53" s="480">
        <f t="shared" si="3"/>
        <v>0</v>
      </c>
      <c r="I53" s="542"/>
    </row>
    <row r="54" spans="1:9">
      <c r="A54" s="469"/>
      <c r="B54" s="483" t="s">
        <v>663</v>
      </c>
      <c r="C54" s="471" t="s">
        <v>37</v>
      </c>
      <c r="D54" s="471">
        <v>8</v>
      </c>
      <c r="E54" s="551">
        <v>0</v>
      </c>
      <c r="F54" s="478">
        <f t="shared" si="2"/>
        <v>0</v>
      </c>
      <c r="G54" s="551">
        <v>0</v>
      </c>
      <c r="H54" s="480">
        <f t="shared" si="3"/>
        <v>0</v>
      </c>
      <c r="I54" s="542" t="s">
        <v>660</v>
      </c>
    </row>
    <row r="55" spans="1:9">
      <c r="A55" s="469"/>
      <c r="B55" s="483" t="s">
        <v>662</v>
      </c>
      <c r="C55" s="471" t="s">
        <v>37</v>
      </c>
      <c r="D55" s="471">
        <v>2</v>
      </c>
      <c r="E55" s="551">
        <v>0</v>
      </c>
      <c r="F55" s="478">
        <f t="shared" si="2"/>
        <v>0</v>
      </c>
      <c r="G55" s="551">
        <v>0</v>
      </c>
      <c r="H55" s="480">
        <f t="shared" si="3"/>
        <v>0</v>
      </c>
      <c r="I55" s="542" t="s">
        <v>660</v>
      </c>
    </row>
    <row r="56" spans="1:9">
      <c r="A56" s="469"/>
      <c r="B56" s="483" t="s">
        <v>661</v>
      </c>
      <c r="C56" s="471" t="s">
        <v>37</v>
      </c>
      <c r="D56" s="471">
        <v>20</v>
      </c>
      <c r="E56" s="551">
        <v>0</v>
      </c>
      <c r="F56" s="478">
        <f t="shared" si="2"/>
        <v>0</v>
      </c>
      <c r="G56" s="551">
        <v>0</v>
      </c>
      <c r="H56" s="480">
        <f t="shared" si="3"/>
        <v>0</v>
      </c>
      <c r="I56" s="542" t="s">
        <v>660</v>
      </c>
    </row>
    <row r="57" spans="1:9">
      <c r="A57" s="469"/>
      <c r="B57" s="483" t="s">
        <v>659</v>
      </c>
      <c r="C57" s="471" t="s">
        <v>27</v>
      </c>
      <c r="D57" s="471">
        <v>6</v>
      </c>
      <c r="E57" s="551">
        <v>0</v>
      </c>
      <c r="F57" s="478">
        <f t="shared" si="2"/>
        <v>0</v>
      </c>
      <c r="G57" s="551">
        <v>0</v>
      </c>
      <c r="H57" s="480">
        <f t="shared" si="3"/>
        <v>0</v>
      </c>
      <c r="I57" s="542" t="s">
        <v>657</v>
      </c>
    </row>
    <row r="58" spans="1:9">
      <c r="A58" s="469"/>
      <c r="B58" s="483" t="s">
        <v>658</v>
      </c>
      <c r="C58" s="471" t="s">
        <v>27</v>
      </c>
      <c r="D58" s="471">
        <v>3</v>
      </c>
      <c r="E58" s="551">
        <v>0</v>
      </c>
      <c r="F58" s="478">
        <f t="shared" si="2"/>
        <v>0</v>
      </c>
      <c r="G58" s="551">
        <v>0</v>
      </c>
      <c r="H58" s="480">
        <f t="shared" si="3"/>
        <v>0</v>
      </c>
      <c r="I58" s="542" t="s">
        <v>657</v>
      </c>
    </row>
    <row r="59" spans="1:9">
      <c r="A59" s="469"/>
      <c r="B59" s="483" t="s">
        <v>656</v>
      </c>
      <c r="C59" s="471" t="s">
        <v>37</v>
      </c>
      <c r="D59" s="471">
        <v>1</v>
      </c>
      <c r="E59" s="551">
        <v>0</v>
      </c>
      <c r="F59" s="478">
        <f t="shared" si="2"/>
        <v>0</v>
      </c>
      <c r="G59" s="551">
        <v>0</v>
      </c>
      <c r="H59" s="480">
        <f t="shared" si="3"/>
        <v>0</v>
      </c>
      <c r="I59" s="542"/>
    </row>
    <row r="60" spans="1:9">
      <c r="A60" s="469"/>
      <c r="B60" s="483"/>
      <c r="C60" s="471"/>
      <c r="D60" s="471"/>
      <c r="E60" s="528"/>
      <c r="F60" s="478"/>
      <c r="G60" s="528"/>
      <c r="H60" s="480"/>
      <c r="I60" s="542"/>
    </row>
    <row r="61" spans="1:9">
      <c r="A61" s="469"/>
      <c r="B61" s="477" t="s">
        <v>655</v>
      </c>
      <c r="C61" s="470"/>
      <c r="D61" s="471"/>
      <c r="E61" s="528"/>
      <c r="F61" s="478"/>
      <c r="G61" s="528"/>
      <c r="H61" s="486">
        <f>SUM(H48:H60)</f>
        <v>0</v>
      </c>
      <c r="I61" s="535"/>
    </row>
    <row r="62" spans="1:9">
      <c r="A62" s="469"/>
      <c r="B62" s="471"/>
      <c r="C62" s="471"/>
      <c r="D62" s="471"/>
      <c r="E62" s="527"/>
      <c r="F62" s="471"/>
      <c r="G62" s="535"/>
      <c r="H62" s="492"/>
      <c r="I62" s="542"/>
    </row>
    <row r="63" spans="1:9">
      <c r="A63" s="469" t="s">
        <v>654</v>
      </c>
      <c r="B63" s="493" t="s">
        <v>653</v>
      </c>
      <c r="C63" s="471"/>
      <c r="D63" s="471"/>
      <c r="E63" s="527"/>
      <c r="F63" s="471"/>
      <c r="G63" s="535"/>
      <c r="H63" s="492"/>
      <c r="I63" s="542"/>
    </row>
    <row r="64" spans="1:9" ht="39.75" customHeight="1">
      <c r="A64" s="469"/>
      <c r="B64" s="483" t="s">
        <v>652</v>
      </c>
      <c r="C64" s="471" t="s">
        <v>37</v>
      </c>
      <c r="D64" s="471">
        <v>1</v>
      </c>
      <c r="E64" s="551">
        <v>0</v>
      </c>
      <c r="F64" s="478">
        <f>(D64*E64)</f>
        <v>0</v>
      </c>
      <c r="G64" s="551">
        <v>0</v>
      </c>
      <c r="H64" s="480">
        <f>(F64+G64)</f>
        <v>0</v>
      </c>
      <c r="I64" s="535"/>
    </row>
    <row r="65" spans="1:9" ht="22.5">
      <c r="A65" s="469"/>
      <c r="B65" s="483" t="s">
        <v>651</v>
      </c>
      <c r="C65" s="471" t="s">
        <v>37</v>
      </c>
      <c r="D65" s="471">
        <v>2</v>
      </c>
      <c r="E65" s="551">
        <v>0</v>
      </c>
      <c r="F65" s="478">
        <f>(D65*E65)</f>
        <v>0</v>
      </c>
      <c r="G65" s="551">
        <v>0</v>
      </c>
      <c r="H65" s="480">
        <f>(F65+G65)</f>
        <v>0</v>
      </c>
      <c r="I65" s="535"/>
    </row>
    <row r="66" spans="1:9" ht="22.5">
      <c r="A66" s="475"/>
      <c r="B66" s="482" t="s">
        <v>650</v>
      </c>
      <c r="C66" s="478" t="s">
        <v>37</v>
      </c>
      <c r="D66" s="478">
        <v>1</v>
      </c>
      <c r="E66" s="551">
        <v>0</v>
      </c>
      <c r="F66" s="478">
        <f>(D66*E66)</f>
        <v>0</v>
      </c>
      <c r="G66" s="551">
        <v>0</v>
      </c>
      <c r="H66" s="480">
        <f>(F66+G66)</f>
        <v>0</v>
      </c>
      <c r="I66" s="541"/>
    </row>
    <row r="67" spans="1:9" ht="26.25" customHeight="1">
      <c r="A67" s="475"/>
      <c r="B67" s="482" t="s">
        <v>649</v>
      </c>
      <c r="C67" s="478" t="s">
        <v>37</v>
      </c>
      <c r="D67" s="478">
        <v>1</v>
      </c>
      <c r="E67" s="551">
        <v>0</v>
      </c>
      <c r="F67" s="478">
        <f>(D67*E67)</f>
        <v>0</v>
      </c>
      <c r="G67" s="551">
        <v>0</v>
      </c>
      <c r="H67" s="480">
        <f>(F67+G67)</f>
        <v>0</v>
      </c>
      <c r="I67" s="541"/>
    </row>
    <row r="68" spans="1:9">
      <c r="A68" s="475"/>
      <c r="B68" s="482"/>
      <c r="C68" s="478"/>
      <c r="D68" s="478"/>
      <c r="E68" s="528"/>
      <c r="F68" s="478"/>
      <c r="G68" s="528"/>
      <c r="H68" s="480"/>
      <c r="I68" s="541"/>
    </row>
    <row r="69" spans="1:9">
      <c r="A69" s="475"/>
      <c r="B69" s="482" t="s">
        <v>648</v>
      </c>
      <c r="C69" s="478"/>
      <c r="D69" s="478"/>
      <c r="E69" s="528"/>
      <c r="F69" s="478"/>
      <c r="G69" s="528"/>
      <c r="H69" s="486">
        <f>SUM(H64:H67)</f>
        <v>0</v>
      </c>
      <c r="I69" s="541"/>
    </row>
    <row r="70" spans="1:9">
      <c r="A70" s="469"/>
      <c r="B70" s="471"/>
      <c r="C70" s="471"/>
      <c r="D70" s="471"/>
      <c r="E70" s="527"/>
      <c r="F70" s="471"/>
      <c r="G70" s="535"/>
      <c r="H70" s="492"/>
      <c r="I70" s="542"/>
    </row>
    <row r="71" spans="1:9" s="468" customFormat="1">
      <c r="A71" s="469" t="s">
        <v>647</v>
      </c>
      <c r="B71" s="493" t="s">
        <v>646</v>
      </c>
      <c r="C71" s="471"/>
      <c r="D71" s="471"/>
      <c r="E71" s="527"/>
      <c r="F71" s="471"/>
      <c r="G71" s="535"/>
      <c r="H71" s="492"/>
      <c r="I71" s="535" t="s">
        <v>637</v>
      </c>
    </row>
    <row r="72" spans="1:9">
      <c r="A72" s="469"/>
      <c r="B72" s="483" t="s">
        <v>645</v>
      </c>
      <c r="C72" s="471"/>
      <c r="D72" s="471"/>
      <c r="E72" s="527"/>
      <c r="F72" s="471"/>
      <c r="G72" s="535"/>
      <c r="H72" s="492"/>
      <c r="I72" s="535"/>
    </row>
    <row r="73" spans="1:9" ht="177.75" customHeight="1">
      <c r="A73" s="469"/>
      <c r="B73" s="483" t="s">
        <v>730</v>
      </c>
      <c r="C73" s="471" t="s">
        <v>27</v>
      </c>
      <c r="D73" s="478">
        <v>6</v>
      </c>
      <c r="E73" s="551">
        <v>0</v>
      </c>
      <c r="F73" s="478">
        <f>(D73*E73)</f>
        <v>0</v>
      </c>
      <c r="G73" s="551">
        <v>0</v>
      </c>
      <c r="H73" s="480">
        <f>(F73+G73)</f>
        <v>0</v>
      </c>
      <c r="I73" s="541"/>
    </row>
    <row r="74" spans="1:9" ht="45">
      <c r="A74" s="469"/>
      <c r="B74" s="483" t="s">
        <v>643</v>
      </c>
      <c r="C74" s="471" t="s">
        <v>27</v>
      </c>
      <c r="D74" s="471">
        <v>20</v>
      </c>
      <c r="E74" s="551">
        <v>0</v>
      </c>
      <c r="F74" s="478">
        <f>(D74*E74)</f>
        <v>0</v>
      </c>
      <c r="G74" s="551">
        <v>0</v>
      </c>
      <c r="H74" s="480">
        <f>(F74+G74)</f>
        <v>0</v>
      </c>
      <c r="I74" s="535"/>
    </row>
    <row r="75" spans="1:9">
      <c r="A75" s="469"/>
      <c r="B75" s="483" t="s">
        <v>642</v>
      </c>
      <c r="C75" s="471" t="s">
        <v>27</v>
      </c>
      <c r="D75" s="471">
        <v>6</v>
      </c>
      <c r="E75" s="551">
        <v>0</v>
      </c>
      <c r="F75" s="478">
        <f>(D75*E75)</f>
        <v>0</v>
      </c>
      <c r="G75" s="551">
        <v>0</v>
      </c>
      <c r="H75" s="480">
        <f>(F75+G75)</f>
        <v>0</v>
      </c>
      <c r="I75" s="535"/>
    </row>
    <row r="76" spans="1:9" ht="30.75" customHeight="1">
      <c r="A76" s="469"/>
      <c r="B76" s="483" t="s">
        <v>729</v>
      </c>
      <c r="C76" s="471" t="s">
        <v>27</v>
      </c>
      <c r="D76" s="471">
        <v>6</v>
      </c>
      <c r="E76" s="551">
        <v>0</v>
      </c>
      <c r="F76" s="478">
        <f>(D76*E76)</f>
        <v>0</v>
      </c>
      <c r="G76" s="551">
        <v>0</v>
      </c>
      <c r="H76" s="480">
        <f>(F76+G76)</f>
        <v>0</v>
      </c>
      <c r="I76" s="542"/>
    </row>
    <row r="77" spans="1:9" ht="30.75" customHeight="1">
      <c r="A77" s="495"/>
      <c r="B77" s="483"/>
      <c r="C77" s="471"/>
      <c r="D77" s="471"/>
      <c r="E77" s="528"/>
      <c r="F77" s="478"/>
      <c r="G77" s="528"/>
      <c r="H77" s="480"/>
      <c r="I77" s="542"/>
    </row>
    <row r="78" spans="1:9" ht="14.25" customHeight="1">
      <c r="A78" s="496"/>
      <c r="B78" s="483" t="s">
        <v>640</v>
      </c>
      <c r="C78" s="471"/>
      <c r="D78" s="471"/>
      <c r="E78" s="528"/>
      <c r="F78" s="478"/>
      <c r="G78" s="528"/>
      <c r="H78" s="486">
        <f>SUM(H74:H76)</f>
        <v>0</v>
      </c>
      <c r="I78" s="542"/>
    </row>
    <row r="79" spans="1:9">
      <c r="A79" s="469"/>
      <c r="B79" s="471"/>
      <c r="C79" s="471"/>
      <c r="D79" s="471"/>
      <c r="E79" s="527"/>
      <c r="F79" s="471"/>
      <c r="G79" s="535"/>
      <c r="H79" s="492"/>
      <c r="I79" s="535"/>
    </row>
    <row r="80" spans="1:9" ht="30" customHeight="1">
      <c r="A80" s="469" t="s">
        <v>639</v>
      </c>
      <c r="B80" s="493" t="s">
        <v>638</v>
      </c>
      <c r="C80" s="471"/>
      <c r="D80" s="471"/>
      <c r="E80" s="527"/>
      <c r="F80" s="471"/>
      <c r="G80" s="535"/>
      <c r="H80" s="492"/>
      <c r="I80" s="535" t="s">
        <v>637</v>
      </c>
    </row>
    <row r="81" spans="1:9">
      <c r="A81" s="469"/>
      <c r="B81" s="471"/>
      <c r="C81" s="471"/>
      <c r="D81" s="471"/>
      <c r="E81" s="527"/>
      <c r="F81" s="471"/>
      <c r="G81" s="535"/>
      <c r="H81" s="492"/>
      <c r="I81" s="542"/>
    </row>
    <row r="82" spans="1:9">
      <c r="A82" s="469"/>
      <c r="B82" s="483" t="s">
        <v>636</v>
      </c>
      <c r="C82" s="471" t="s">
        <v>27</v>
      </c>
      <c r="D82" s="471">
        <v>10</v>
      </c>
      <c r="E82" s="551">
        <v>0</v>
      </c>
      <c r="F82" s="478">
        <f t="shared" ref="F82:F91" si="4">(D82*E82)</f>
        <v>0</v>
      </c>
      <c r="G82" s="551">
        <v>0</v>
      </c>
      <c r="H82" s="480">
        <f t="shared" ref="H82:H91" si="5">(F82+G82)</f>
        <v>0</v>
      </c>
      <c r="I82" s="535"/>
    </row>
    <row r="83" spans="1:9">
      <c r="A83" s="469"/>
      <c r="B83" s="483" t="s">
        <v>635</v>
      </c>
      <c r="C83" s="471" t="s">
        <v>22</v>
      </c>
      <c r="D83" s="471">
        <v>4</v>
      </c>
      <c r="E83" s="551">
        <v>0</v>
      </c>
      <c r="F83" s="478">
        <f t="shared" si="4"/>
        <v>0</v>
      </c>
      <c r="G83" s="551">
        <v>0</v>
      </c>
      <c r="H83" s="480">
        <f t="shared" si="5"/>
        <v>0</v>
      </c>
      <c r="I83" s="542"/>
    </row>
    <row r="84" spans="1:9">
      <c r="A84" s="469"/>
      <c r="B84" s="483" t="s">
        <v>634</v>
      </c>
      <c r="C84" s="471" t="s">
        <v>27</v>
      </c>
      <c r="D84" s="471">
        <v>16</v>
      </c>
      <c r="E84" s="551">
        <v>0</v>
      </c>
      <c r="F84" s="478">
        <f t="shared" si="4"/>
        <v>0</v>
      </c>
      <c r="G84" s="551">
        <v>0</v>
      </c>
      <c r="H84" s="480">
        <f t="shared" si="5"/>
        <v>0</v>
      </c>
      <c r="I84" s="544"/>
    </row>
    <row r="85" spans="1:9">
      <c r="A85" s="469"/>
      <c r="B85" s="483" t="s">
        <v>633</v>
      </c>
      <c r="C85" s="471" t="s">
        <v>27</v>
      </c>
      <c r="D85" s="471">
        <v>6</v>
      </c>
      <c r="E85" s="551">
        <v>0</v>
      </c>
      <c r="F85" s="478">
        <f t="shared" si="4"/>
        <v>0</v>
      </c>
      <c r="G85" s="551">
        <v>0</v>
      </c>
      <c r="H85" s="480">
        <f t="shared" si="5"/>
        <v>0</v>
      </c>
      <c r="I85" s="543"/>
    </row>
    <row r="86" spans="1:9">
      <c r="A86" s="484"/>
      <c r="B86" s="483" t="s">
        <v>632</v>
      </c>
      <c r="C86" s="471" t="s">
        <v>27</v>
      </c>
      <c r="D86" s="497">
        <v>6</v>
      </c>
      <c r="E86" s="551">
        <v>0</v>
      </c>
      <c r="F86" s="478">
        <f t="shared" si="4"/>
        <v>0</v>
      </c>
      <c r="G86" s="551">
        <v>0</v>
      </c>
      <c r="H86" s="480">
        <f t="shared" si="5"/>
        <v>0</v>
      </c>
      <c r="I86" s="535"/>
    </row>
    <row r="87" spans="1:9">
      <c r="A87" s="484"/>
      <c r="B87" s="483" t="s">
        <v>631</v>
      </c>
      <c r="C87" s="471" t="s">
        <v>27</v>
      </c>
      <c r="D87" s="497">
        <v>14</v>
      </c>
      <c r="E87" s="551">
        <v>0</v>
      </c>
      <c r="F87" s="478">
        <f t="shared" si="4"/>
        <v>0</v>
      </c>
      <c r="G87" s="551">
        <v>0</v>
      </c>
      <c r="H87" s="480">
        <f t="shared" si="5"/>
        <v>0</v>
      </c>
      <c r="I87" s="535"/>
    </row>
    <row r="88" spans="1:9" ht="22.5">
      <c r="A88" s="469"/>
      <c r="B88" s="483" t="s">
        <v>630</v>
      </c>
      <c r="C88" s="471" t="s">
        <v>27</v>
      </c>
      <c r="D88" s="471">
        <v>10</v>
      </c>
      <c r="E88" s="551">
        <v>0</v>
      </c>
      <c r="F88" s="478">
        <f t="shared" si="4"/>
        <v>0</v>
      </c>
      <c r="G88" s="551">
        <v>0</v>
      </c>
      <c r="H88" s="480">
        <f t="shared" si="5"/>
        <v>0</v>
      </c>
      <c r="I88" s="535"/>
    </row>
    <row r="89" spans="1:9">
      <c r="A89" s="469"/>
      <c r="B89" s="483" t="s">
        <v>629</v>
      </c>
      <c r="C89" s="471" t="s">
        <v>22</v>
      </c>
      <c r="D89" s="471">
        <v>3</v>
      </c>
      <c r="E89" s="551">
        <v>0</v>
      </c>
      <c r="F89" s="478">
        <f t="shared" si="4"/>
        <v>0</v>
      </c>
      <c r="G89" s="551"/>
      <c r="H89" s="480">
        <f t="shared" si="5"/>
        <v>0</v>
      </c>
      <c r="I89" s="535"/>
    </row>
    <row r="90" spans="1:9">
      <c r="A90" s="469"/>
      <c r="B90" s="483" t="s">
        <v>628</v>
      </c>
      <c r="C90" s="471" t="s">
        <v>22</v>
      </c>
      <c r="D90" s="471">
        <v>3</v>
      </c>
      <c r="E90" s="551">
        <v>0</v>
      </c>
      <c r="F90" s="478">
        <f t="shared" si="4"/>
        <v>0</v>
      </c>
      <c r="G90" s="551"/>
      <c r="H90" s="480">
        <f t="shared" si="5"/>
        <v>0</v>
      </c>
      <c r="I90" s="542"/>
    </row>
    <row r="91" spans="1:9" ht="15" customHeight="1">
      <c r="A91" s="469"/>
      <c r="B91" s="483" t="s">
        <v>627</v>
      </c>
      <c r="C91" s="471" t="s">
        <v>22</v>
      </c>
      <c r="D91" s="471">
        <v>2</v>
      </c>
      <c r="E91" s="551">
        <v>0</v>
      </c>
      <c r="F91" s="478">
        <f t="shared" si="4"/>
        <v>0</v>
      </c>
      <c r="G91" s="551"/>
      <c r="H91" s="480">
        <f t="shared" si="5"/>
        <v>0</v>
      </c>
      <c r="I91" s="542"/>
    </row>
    <row r="92" spans="1:9" ht="15" customHeight="1">
      <c r="A92" s="469"/>
      <c r="B92" s="483"/>
      <c r="C92" s="471"/>
      <c r="D92" s="471"/>
      <c r="E92" s="528"/>
      <c r="F92" s="478"/>
      <c r="G92" s="528"/>
      <c r="H92" s="480"/>
      <c r="I92" s="542"/>
    </row>
    <row r="93" spans="1:9" ht="15" customHeight="1">
      <c r="A93" s="469"/>
      <c r="B93" s="483" t="s">
        <v>626</v>
      </c>
      <c r="C93" s="471"/>
      <c r="D93" s="471"/>
      <c r="E93" s="528"/>
      <c r="F93" s="478"/>
      <c r="G93" s="528"/>
      <c r="H93" s="498">
        <f>SUM(H81:H92)</f>
        <v>0</v>
      </c>
      <c r="I93" s="542"/>
    </row>
    <row r="94" spans="1:9" ht="15" customHeight="1">
      <c r="A94" s="469"/>
      <c r="B94" s="483"/>
      <c r="C94" s="471"/>
      <c r="D94" s="471"/>
      <c r="E94" s="528"/>
      <c r="F94" s="478"/>
      <c r="G94" s="528"/>
      <c r="H94" s="480"/>
      <c r="I94" s="542"/>
    </row>
    <row r="95" spans="1:9">
      <c r="A95" s="469" t="s">
        <v>625</v>
      </c>
      <c r="B95" s="499" t="s">
        <v>624</v>
      </c>
      <c r="C95" s="471"/>
      <c r="D95" s="471"/>
      <c r="E95" s="527"/>
      <c r="F95" s="471"/>
      <c r="G95" s="536"/>
      <c r="H95" s="492"/>
      <c r="I95" s="542"/>
    </row>
    <row r="96" spans="1:9" ht="45">
      <c r="A96" s="475"/>
      <c r="B96" s="482" t="s">
        <v>623</v>
      </c>
      <c r="C96" s="478"/>
      <c r="D96" s="478"/>
      <c r="E96" s="528"/>
      <c r="F96" s="478"/>
      <c r="G96" s="528"/>
      <c r="H96" s="500"/>
      <c r="I96" s="541"/>
    </row>
    <row r="97" spans="1:9">
      <c r="A97" s="475"/>
      <c r="B97" s="482" t="s">
        <v>622</v>
      </c>
      <c r="C97" s="478"/>
      <c r="D97" s="478"/>
      <c r="E97" s="528"/>
      <c r="F97" s="479"/>
      <c r="G97" s="528"/>
      <c r="H97" s="500"/>
      <c r="I97" s="541"/>
    </row>
    <row r="98" spans="1:9" s="468" customFormat="1">
      <c r="A98" s="469"/>
      <c r="B98" s="481" t="s">
        <v>621</v>
      </c>
      <c r="C98" s="471"/>
      <c r="D98" s="471"/>
      <c r="E98" s="527"/>
      <c r="F98" s="471"/>
      <c r="G98" s="527"/>
      <c r="H98" s="492"/>
      <c r="I98" s="535"/>
    </row>
    <row r="99" spans="1:9">
      <c r="A99" s="469"/>
      <c r="B99" s="481" t="s">
        <v>620</v>
      </c>
      <c r="C99" s="471"/>
      <c r="D99" s="471"/>
      <c r="E99" s="527"/>
      <c r="F99" s="471"/>
      <c r="G99" s="536"/>
      <c r="H99" s="492"/>
      <c r="I99" s="542"/>
    </row>
    <row r="100" spans="1:9">
      <c r="A100" s="469"/>
      <c r="B100" s="481" t="s">
        <v>619</v>
      </c>
      <c r="C100" s="471"/>
      <c r="D100" s="471"/>
      <c r="E100" s="527"/>
      <c r="F100" s="471"/>
      <c r="G100" s="536"/>
      <c r="H100" s="492"/>
      <c r="I100" s="542"/>
    </row>
    <row r="101" spans="1:9">
      <c r="A101" s="469"/>
      <c r="B101" s="483" t="s">
        <v>618</v>
      </c>
      <c r="C101" s="471" t="s">
        <v>27</v>
      </c>
      <c r="D101" s="471">
        <v>5</v>
      </c>
      <c r="E101" s="551">
        <v>0</v>
      </c>
      <c r="F101" s="478">
        <f>(D101*E101)</f>
        <v>0</v>
      </c>
      <c r="G101" s="551">
        <v>0</v>
      </c>
      <c r="H101" s="480">
        <f>(F101+G101)</f>
        <v>0</v>
      </c>
      <c r="I101" s="542"/>
    </row>
    <row r="102" spans="1:9">
      <c r="A102" s="469"/>
      <c r="B102" s="483" t="s">
        <v>617</v>
      </c>
      <c r="C102" s="471" t="s">
        <v>37</v>
      </c>
      <c r="D102" s="471">
        <v>8</v>
      </c>
      <c r="E102" s="551">
        <v>0</v>
      </c>
      <c r="F102" s="478">
        <f>(D102*E102)</f>
        <v>0</v>
      </c>
      <c r="G102" s="551">
        <v>0</v>
      </c>
      <c r="H102" s="480">
        <f>(F102+G102)</f>
        <v>0</v>
      </c>
      <c r="I102" s="535"/>
    </row>
    <row r="103" spans="1:9">
      <c r="A103" s="469"/>
      <c r="B103" s="483" t="s">
        <v>616</v>
      </c>
      <c r="C103" s="471" t="s">
        <v>37</v>
      </c>
      <c r="D103" s="471">
        <v>1</v>
      </c>
      <c r="E103" s="551">
        <v>0</v>
      </c>
      <c r="F103" s="478">
        <f>(D103*E103)</f>
        <v>0</v>
      </c>
      <c r="G103" s="551">
        <v>0</v>
      </c>
      <c r="H103" s="480">
        <f>(F103+G103)</f>
        <v>0</v>
      </c>
      <c r="I103" s="535"/>
    </row>
    <row r="104" spans="1:9">
      <c r="A104" s="469"/>
      <c r="B104" s="478" t="s">
        <v>615</v>
      </c>
      <c r="C104" s="471"/>
      <c r="D104" s="471"/>
      <c r="E104" s="528"/>
      <c r="F104" s="478"/>
      <c r="G104" s="528"/>
      <c r="H104" s="501">
        <f>SUM(H101:H103)</f>
        <v>0</v>
      </c>
      <c r="I104" s="535"/>
    </row>
    <row r="105" spans="1:9">
      <c r="A105" s="469"/>
      <c r="B105" s="478"/>
      <c r="C105" s="471"/>
      <c r="D105" s="471"/>
      <c r="E105" s="528"/>
      <c r="F105" s="478"/>
      <c r="G105" s="528"/>
      <c r="H105" s="502"/>
      <c r="I105" s="535"/>
    </row>
    <row r="106" spans="1:9">
      <c r="A106" s="469" t="s">
        <v>614</v>
      </c>
      <c r="B106" s="493" t="s">
        <v>613</v>
      </c>
      <c r="C106" s="471"/>
      <c r="D106" s="471"/>
      <c r="E106" s="527"/>
      <c r="F106" s="471"/>
      <c r="G106" s="535"/>
      <c r="H106" s="492"/>
      <c r="I106" s="542"/>
    </row>
    <row r="107" spans="1:9" ht="33.75">
      <c r="A107" s="475"/>
      <c r="B107" s="482" t="s">
        <v>612</v>
      </c>
      <c r="C107" s="478" t="s">
        <v>37</v>
      </c>
      <c r="D107" s="478">
        <v>1</v>
      </c>
      <c r="E107" s="551">
        <v>0</v>
      </c>
      <c r="F107" s="478">
        <f>(D107*E107)</f>
        <v>0</v>
      </c>
      <c r="G107" s="551">
        <v>0</v>
      </c>
      <c r="H107" s="480">
        <f>(F107+G107)</f>
        <v>0</v>
      </c>
      <c r="I107" s="545"/>
    </row>
    <row r="108" spans="1:9" ht="48" customHeight="1">
      <c r="A108" s="469"/>
      <c r="B108" s="483" t="s">
        <v>611</v>
      </c>
      <c r="C108" s="471" t="s">
        <v>37</v>
      </c>
      <c r="D108" s="471">
        <v>1</v>
      </c>
      <c r="E108" s="528">
        <v>0</v>
      </c>
      <c r="F108" s="478">
        <f>(D108*E108)</f>
        <v>0</v>
      </c>
      <c r="G108" s="551">
        <v>0</v>
      </c>
      <c r="H108" s="480">
        <f>(F108+G108)</f>
        <v>0</v>
      </c>
      <c r="I108" s="545"/>
    </row>
    <row r="109" spans="1:9">
      <c r="A109" s="469"/>
      <c r="B109" s="478" t="s">
        <v>610</v>
      </c>
      <c r="C109" s="471"/>
      <c r="D109" s="471"/>
      <c r="E109" s="527"/>
      <c r="F109" s="471"/>
      <c r="G109" s="535"/>
      <c r="H109" s="503">
        <f>SUM(H106:H108)</f>
        <v>0</v>
      </c>
      <c r="I109" s="546"/>
    </row>
    <row r="110" spans="1:9" ht="33.75">
      <c r="A110" s="469" t="s">
        <v>609</v>
      </c>
      <c r="B110" s="504" t="s">
        <v>608</v>
      </c>
      <c r="C110" s="478" t="s">
        <v>37</v>
      </c>
      <c r="D110" s="471">
        <v>1</v>
      </c>
      <c r="E110" s="551">
        <v>0</v>
      </c>
      <c r="F110" s="478">
        <f>(D110*E110)</f>
        <v>0</v>
      </c>
      <c r="G110" s="551"/>
      <c r="H110" s="505">
        <f>(F110+G110)</f>
        <v>0</v>
      </c>
      <c r="I110" s="542"/>
    </row>
    <row r="111" spans="1:9">
      <c r="A111" s="506"/>
      <c r="B111" s="507"/>
      <c r="C111" s="507"/>
      <c r="D111" s="508"/>
      <c r="E111" s="530"/>
      <c r="F111" s="507"/>
      <c r="G111" s="530"/>
      <c r="H111" s="509"/>
      <c r="I111" s="547"/>
    </row>
    <row r="112" spans="1:9">
      <c r="A112" s="469" t="s">
        <v>607</v>
      </c>
      <c r="B112" s="507" t="s">
        <v>606</v>
      </c>
      <c r="C112" s="478" t="s">
        <v>37</v>
      </c>
      <c r="D112" s="471">
        <v>1</v>
      </c>
      <c r="E112" s="551">
        <v>0</v>
      </c>
      <c r="F112" s="478">
        <f>(D112*E112)</f>
        <v>0</v>
      </c>
      <c r="G112" s="551"/>
      <c r="H112" s="505">
        <f>(F112+G112)</f>
        <v>0</v>
      </c>
      <c r="I112" s="542"/>
    </row>
    <row r="113" spans="1:9">
      <c r="A113" s="510"/>
      <c r="B113" s="507"/>
      <c r="C113" s="507"/>
      <c r="D113" s="508"/>
      <c r="E113" s="530"/>
      <c r="F113" s="507"/>
      <c r="G113" s="530"/>
      <c r="H113" s="509"/>
      <c r="I113" s="547"/>
    </row>
    <row r="114" spans="1:9">
      <c r="A114" s="510"/>
      <c r="B114" s="507"/>
      <c r="C114" s="507"/>
      <c r="D114" s="508"/>
      <c r="E114" s="530"/>
      <c r="F114" s="507"/>
      <c r="G114" s="530"/>
      <c r="H114" s="509"/>
      <c r="I114" s="547"/>
    </row>
    <row r="115" spans="1:9" ht="14.25" customHeight="1">
      <c r="A115" s="497"/>
      <c r="B115" s="478" t="s">
        <v>594</v>
      </c>
      <c r="C115" s="471"/>
      <c r="D115" s="471"/>
      <c r="E115" s="527"/>
      <c r="F115" s="471"/>
      <c r="G115" s="535"/>
      <c r="H115" s="503">
        <f>SUM(H44+H61+H69+H78+H93+H104+H109+H110+H112)</f>
        <v>0</v>
      </c>
      <c r="I115" s="546"/>
    </row>
    <row r="116" spans="1:9" ht="14.25" customHeight="1">
      <c r="A116" s="497"/>
      <c r="B116" s="478"/>
      <c r="C116" s="471"/>
      <c r="D116" s="471"/>
      <c r="E116" s="527"/>
      <c r="F116" s="471"/>
      <c r="G116" s="535"/>
      <c r="H116" s="503"/>
      <c r="I116" s="548"/>
    </row>
    <row r="117" spans="1:9" ht="72.75" customHeight="1">
      <c r="A117" s="497"/>
      <c r="B117" s="511" t="s">
        <v>605</v>
      </c>
      <c r="C117" s="471"/>
      <c r="D117" s="471"/>
      <c r="E117" s="527"/>
      <c r="F117" s="471"/>
      <c r="G117" s="535"/>
      <c r="H117" s="503"/>
      <c r="I117" s="548"/>
    </row>
    <row r="118" spans="1:9" ht="14.25" customHeight="1">
      <c r="A118" s="497"/>
      <c r="B118" s="478"/>
      <c r="C118" s="471"/>
      <c r="D118" s="471"/>
      <c r="E118" s="527"/>
      <c r="F118" s="471"/>
      <c r="G118" s="535"/>
      <c r="H118" s="503"/>
      <c r="I118" s="548"/>
    </row>
    <row r="119" spans="1:9">
      <c r="A119" s="497"/>
      <c r="B119" s="478"/>
      <c r="C119" s="478"/>
      <c r="D119" s="471"/>
      <c r="E119" s="528"/>
      <c r="F119" s="478"/>
      <c r="G119" s="528"/>
      <c r="H119" s="505"/>
    </row>
    <row r="120" spans="1:9">
      <c r="A120" s="510"/>
      <c r="B120" s="507"/>
      <c r="C120" s="507"/>
      <c r="D120" s="508"/>
      <c r="E120" s="530"/>
      <c r="F120" s="507"/>
      <c r="G120" s="530"/>
      <c r="H120" s="509"/>
    </row>
    <row r="121" spans="1:9">
      <c r="A121" s="510"/>
      <c r="B121" s="512" t="s">
        <v>604</v>
      </c>
      <c r="C121" s="507"/>
      <c r="D121" s="508"/>
      <c r="E121" s="530"/>
      <c r="F121" s="507"/>
      <c r="G121" s="530"/>
      <c r="H121" s="509"/>
    </row>
    <row r="122" spans="1:9">
      <c r="A122" s="510"/>
      <c r="B122" s="507"/>
      <c r="C122" s="507"/>
      <c r="D122" s="508"/>
      <c r="E122" s="530"/>
      <c r="F122" s="507"/>
      <c r="G122" s="530"/>
      <c r="H122" s="509"/>
    </row>
    <row r="123" spans="1:9">
      <c r="A123" s="510"/>
      <c r="B123" s="470" t="s">
        <v>603</v>
      </c>
      <c r="C123" s="507"/>
      <c r="D123" s="508"/>
      <c r="E123" s="530"/>
      <c r="F123" s="507"/>
      <c r="G123" s="530"/>
      <c r="H123" s="486">
        <f>H44</f>
        <v>0</v>
      </c>
    </row>
    <row r="124" spans="1:9">
      <c r="A124" s="510"/>
      <c r="B124" s="481" t="s">
        <v>602</v>
      </c>
      <c r="C124" s="507"/>
      <c r="D124" s="508"/>
      <c r="E124" s="530"/>
      <c r="F124" s="507"/>
      <c r="G124" s="530"/>
      <c r="H124" s="509">
        <f>H61</f>
        <v>0</v>
      </c>
    </row>
    <row r="125" spans="1:9">
      <c r="A125" s="510"/>
      <c r="B125" s="507" t="s">
        <v>601</v>
      </c>
      <c r="C125" s="507"/>
      <c r="D125" s="508"/>
      <c r="E125" s="530"/>
      <c r="F125" s="507"/>
      <c r="G125" s="530"/>
      <c r="H125" s="509">
        <f>H69</f>
        <v>0</v>
      </c>
    </row>
    <row r="126" spans="1:9">
      <c r="A126" s="510"/>
      <c r="B126" s="507" t="s">
        <v>600</v>
      </c>
      <c r="C126" s="507"/>
      <c r="D126" s="508"/>
      <c r="E126" s="530"/>
      <c r="F126" s="507"/>
      <c r="G126" s="530"/>
      <c r="H126" s="509">
        <f>H78</f>
        <v>0</v>
      </c>
    </row>
    <row r="127" spans="1:9">
      <c r="A127" s="510"/>
      <c r="B127" s="507" t="s">
        <v>599</v>
      </c>
      <c r="C127" s="507"/>
      <c r="D127" s="508"/>
      <c r="E127" s="530"/>
      <c r="F127" s="507"/>
      <c r="G127" s="530"/>
      <c r="H127" s="509">
        <f>H93</f>
        <v>0</v>
      </c>
    </row>
    <row r="128" spans="1:9">
      <c r="A128" s="510"/>
      <c r="B128" s="507" t="s">
        <v>598</v>
      </c>
      <c r="C128" s="507"/>
      <c r="D128" s="508"/>
      <c r="E128" s="530"/>
      <c r="F128" s="507"/>
      <c r="G128" s="530"/>
      <c r="H128" s="509">
        <f>H104</f>
        <v>0</v>
      </c>
    </row>
    <row r="129" spans="1:9">
      <c r="A129" s="510"/>
      <c r="B129" s="507" t="s">
        <v>597</v>
      </c>
      <c r="C129" s="507"/>
      <c r="D129" s="508"/>
      <c r="E129" s="530"/>
      <c r="F129" s="507"/>
      <c r="G129" s="530"/>
      <c r="H129" s="509">
        <f>H109</f>
        <v>0</v>
      </c>
    </row>
    <row r="130" spans="1:9">
      <c r="A130" s="510"/>
      <c r="B130" s="507" t="s">
        <v>596</v>
      </c>
      <c r="C130" s="507"/>
      <c r="D130" s="508"/>
      <c r="E130" s="530"/>
      <c r="F130" s="507"/>
      <c r="G130" s="530"/>
      <c r="H130" s="509">
        <f>H110</f>
        <v>0</v>
      </c>
    </row>
    <row r="131" spans="1:9">
      <c r="A131" s="510"/>
      <c r="B131" s="507" t="s">
        <v>595</v>
      </c>
      <c r="C131" s="478"/>
      <c r="D131" s="471"/>
      <c r="E131" s="528"/>
      <c r="F131" s="478"/>
      <c r="G131" s="528"/>
      <c r="H131" s="505">
        <f>+H112</f>
        <v>0</v>
      </c>
    </row>
    <row r="132" spans="1:9">
      <c r="A132" s="510"/>
      <c r="B132" s="507"/>
      <c r="C132" s="507"/>
      <c r="D132" s="508"/>
      <c r="E132" s="530"/>
      <c r="F132" s="507"/>
      <c r="G132" s="530"/>
      <c r="H132" s="509"/>
    </row>
    <row r="133" spans="1:9">
      <c r="A133" s="510"/>
      <c r="B133" s="507" t="s">
        <v>594</v>
      </c>
      <c r="C133" s="507"/>
      <c r="D133" s="508"/>
      <c r="E133" s="530"/>
      <c r="F133" s="507"/>
      <c r="G133" s="530"/>
      <c r="H133" s="509">
        <f>SUM(H123:H132)</f>
        <v>0</v>
      </c>
    </row>
    <row r="134" spans="1:9" ht="33.75" customHeight="1" thickBot="1">
      <c r="A134" s="513"/>
      <c r="B134" s="514" t="s">
        <v>593</v>
      </c>
      <c r="C134" s="515"/>
      <c r="D134" s="515"/>
      <c r="E134" s="531"/>
      <c r="F134" s="515"/>
      <c r="G134" s="537"/>
      <c r="H134" s="516"/>
    </row>
    <row r="135" spans="1:9" s="468" customFormat="1" ht="27.75" customHeight="1">
      <c r="A135" s="517"/>
      <c r="C135" s="474"/>
      <c r="D135" s="474"/>
      <c r="E135" s="532"/>
      <c r="F135" s="474"/>
      <c r="G135" s="532"/>
      <c r="H135" s="518"/>
      <c r="I135" s="549"/>
    </row>
    <row r="136" spans="1:9" ht="16.5" customHeight="1">
      <c r="A136" s="517"/>
      <c r="G136" s="538"/>
      <c r="H136" s="518"/>
    </row>
    <row r="137" spans="1:9">
      <c r="A137" s="517"/>
      <c r="G137" s="538"/>
      <c r="H137" s="518"/>
    </row>
    <row r="138" spans="1:9">
      <c r="A138" s="517"/>
      <c r="B138" s="468"/>
      <c r="H138" s="518"/>
    </row>
    <row r="139" spans="1:9">
      <c r="A139" s="517"/>
      <c r="G139" s="538"/>
      <c r="H139" s="518"/>
    </row>
    <row r="140" spans="1:9" ht="16.5" customHeight="1">
      <c r="A140" s="517"/>
      <c r="H140" s="518"/>
    </row>
    <row r="141" spans="1:9">
      <c r="A141" s="517"/>
      <c r="B141" s="468"/>
      <c r="H141" s="518"/>
    </row>
    <row r="142" spans="1:9">
      <c r="A142" s="517"/>
      <c r="G142" s="538"/>
      <c r="H142" s="518"/>
    </row>
    <row r="143" spans="1:9">
      <c r="A143" s="517"/>
      <c r="G143" s="538"/>
      <c r="H143" s="518"/>
    </row>
    <row r="144" spans="1:9">
      <c r="A144" s="517"/>
      <c r="B144" s="468"/>
      <c r="H144" s="518"/>
    </row>
    <row r="145" spans="1:8">
      <c r="A145" s="517"/>
      <c r="G145" s="538"/>
      <c r="H145" s="518"/>
    </row>
    <row r="146" spans="1:8">
      <c r="A146" s="517"/>
      <c r="G146" s="538"/>
      <c r="H146" s="518"/>
    </row>
    <row r="147" spans="1:8">
      <c r="A147" s="517"/>
      <c r="G147" s="539"/>
      <c r="H147" s="518"/>
    </row>
    <row r="148" spans="1:8">
      <c r="A148" s="517"/>
      <c r="G148" s="539"/>
      <c r="H148" s="518"/>
    </row>
    <row r="149" spans="1:8">
      <c r="G149" s="539"/>
      <c r="H149" s="518"/>
    </row>
    <row r="150" spans="1:8">
      <c r="G150" s="539"/>
      <c r="H150" s="518"/>
    </row>
    <row r="151" spans="1:8">
      <c r="G151" s="539"/>
      <c r="H151" s="518"/>
    </row>
    <row r="152" spans="1:8">
      <c r="G152" s="539"/>
      <c r="H152" s="518"/>
    </row>
    <row r="153" spans="1:8">
      <c r="G153" s="539"/>
      <c r="H153" s="518"/>
    </row>
    <row r="154" spans="1:8">
      <c r="G154" s="539"/>
      <c r="H154" s="518"/>
    </row>
    <row r="155" spans="1:8">
      <c r="G155" s="539"/>
      <c r="H155" s="518"/>
    </row>
    <row r="156" spans="1:8">
      <c r="G156" s="539"/>
      <c r="H156" s="518"/>
    </row>
    <row r="157" spans="1:8">
      <c r="G157" s="539"/>
      <c r="H157" s="518"/>
    </row>
    <row r="158" spans="1:8">
      <c r="G158" s="539"/>
      <c r="H158" s="518"/>
    </row>
    <row r="159" spans="1:8">
      <c r="G159" s="539"/>
      <c r="H159" s="518"/>
    </row>
    <row r="160" spans="1:8">
      <c r="G160" s="539"/>
      <c r="H160" s="518"/>
    </row>
    <row r="161" spans="2:8">
      <c r="G161" s="539"/>
      <c r="H161" s="518"/>
    </row>
    <row r="162" spans="2:8">
      <c r="B162" s="520"/>
      <c r="G162" s="539"/>
      <c r="H162" s="518"/>
    </row>
    <row r="163" spans="2:8">
      <c r="G163" s="539"/>
      <c r="H163" s="518"/>
    </row>
    <row r="164" spans="2:8">
      <c r="G164" s="539"/>
      <c r="H164" s="518"/>
    </row>
    <row r="165" spans="2:8">
      <c r="B165" s="468"/>
      <c r="G165" s="539"/>
      <c r="H165" s="518"/>
    </row>
    <row r="166" spans="2:8">
      <c r="G166" s="539"/>
      <c r="H166" s="518"/>
    </row>
    <row r="167" spans="2:8">
      <c r="G167" s="539"/>
      <c r="H167" s="518"/>
    </row>
    <row r="168" spans="2:8">
      <c r="B168" s="468"/>
      <c r="G168" s="539"/>
      <c r="H168" s="518"/>
    </row>
    <row r="169" spans="2:8">
      <c r="G169" s="539"/>
      <c r="H169" s="518"/>
    </row>
    <row r="170" spans="2:8">
      <c r="G170" s="539"/>
      <c r="H170" s="518"/>
    </row>
    <row r="171" spans="2:8">
      <c r="B171" s="468"/>
      <c r="G171" s="539"/>
      <c r="H171" s="518"/>
    </row>
    <row r="172" spans="2:8">
      <c r="G172" s="539"/>
      <c r="H172" s="518"/>
    </row>
    <row r="173" spans="2:8">
      <c r="G173" s="539"/>
      <c r="H173" s="518"/>
    </row>
    <row r="174" spans="2:8">
      <c r="B174" s="468"/>
      <c r="G174" s="539"/>
      <c r="H174" s="518"/>
    </row>
    <row r="175" spans="2:8">
      <c r="G175" s="539"/>
      <c r="H175" s="518"/>
    </row>
    <row r="176" spans="2:8" ht="65.25" customHeight="1">
      <c r="G176" s="539"/>
      <c r="H176" s="518"/>
    </row>
    <row r="177" spans="2:8">
      <c r="B177" s="468"/>
      <c r="G177" s="539"/>
      <c r="H177" s="518"/>
    </row>
    <row r="178" spans="2:8">
      <c r="G178" s="539"/>
      <c r="H178" s="518"/>
    </row>
    <row r="179" spans="2:8">
      <c r="G179" s="539"/>
      <c r="H179" s="518"/>
    </row>
    <row r="180" spans="2:8">
      <c r="B180" s="468"/>
      <c r="G180" s="539"/>
      <c r="H180" s="518"/>
    </row>
    <row r="181" spans="2:8">
      <c r="G181" s="539"/>
      <c r="H181" s="518"/>
    </row>
    <row r="182" spans="2:8">
      <c r="G182" s="539"/>
      <c r="H182" s="518"/>
    </row>
    <row r="183" spans="2:8">
      <c r="B183" s="468"/>
      <c r="G183" s="539"/>
      <c r="H183" s="518"/>
    </row>
    <row r="184" spans="2:8">
      <c r="G184" s="539"/>
      <c r="H184" s="518"/>
    </row>
    <row r="185" spans="2:8" ht="115.5" customHeight="1">
      <c r="G185" s="539"/>
      <c r="H185" s="518"/>
    </row>
    <row r="186" spans="2:8">
      <c r="B186" s="468"/>
      <c r="G186" s="539"/>
      <c r="H186" s="518"/>
    </row>
    <row r="187" spans="2:8">
      <c r="G187" s="539"/>
      <c r="H187" s="518"/>
    </row>
    <row r="188" spans="2:8">
      <c r="G188" s="539"/>
      <c r="H188" s="518"/>
    </row>
    <row r="189" spans="2:8">
      <c r="B189" s="468"/>
      <c r="G189" s="539"/>
      <c r="H189" s="518"/>
    </row>
    <row r="190" spans="2:8">
      <c r="G190" s="539"/>
      <c r="H190" s="518"/>
    </row>
    <row r="191" spans="2:8">
      <c r="G191" s="539"/>
      <c r="H191" s="518"/>
    </row>
    <row r="192" spans="2:8">
      <c r="B192" s="468"/>
      <c r="G192" s="539"/>
      <c r="H192" s="518"/>
    </row>
    <row r="193" spans="2:8">
      <c r="G193" s="539"/>
      <c r="H193" s="518"/>
    </row>
    <row r="194" spans="2:8">
      <c r="G194" s="539"/>
      <c r="H194" s="518"/>
    </row>
    <row r="195" spans="2:8">
      <c r="B195" s="468"/>
      <c r="G195" s="539"/>
      <c r="H195" s="518"/>
    </row>
    <row r="196" spans="2:8">
      <c r="G196" s="539"/>
      <c r="H196" s="518"/>
    </row>
    <row r="197" spans="2:8">
      <c r="G197" s="539"/>
      <c r="H197" s="518"/>
    </row>
    <row r="198" spans="2:8">
      <c r="B198" s="468"/>
      <c r="G198" s="539"/>
      <c r="H198" s="518"/>
    </row>
    <row r="199" spans="2:8">
      <c r="G199" s="539"/>
      <c r="H199" s="518"/>
    </row>
    <row r="200" spans="2:8">
      <c r="G200" s="539"/>
      <c r="H200" s="518"/>
    </row>
    <row r="201" spans="2:8">
      <c r="B201" s="468"/>
      <c r="G201" s="539"/>
      <c r="H201" s="518"/>
    </row>
    <row r="202" spans="2:8">
      <c r="G202" s="539"/>
      <c r="H202" s="518"/>
    </row>
    <row r="203" spans="2:8">
      <c r="G203" s="539"/>
      <c r="H203" s="518"/>
    </row>
    <row r="204" spans="2:8">
      <c r="B204" s="468"/>
      <c r="G204" s="539"/>
      <c r="H204" s="518"/>
    </row>
    <row r="205" spans="2:8">
      <c r="G205" s="539"/>
      <c r="H205" s="518"/>
    </row>
    <row r="206" spans="2:8">
      <c r="G206" s="539"/>
      <c r="H206" s="518"/>
    </row>
    <row r="207" spans="2:8">
      <c r="B207" s="468"/>
      <c r="G207" s="539"/>
      <c r="H207" s="518"/>
    </row>
    <row r="208" spans="2:8">
      <c r="G208" s="539"/>
      <c r="H208" s="518"/>
    </row>
    <row r="209" spans="1:8">
      <c r="G209" s="539"/>
      <c r="H209" s="518"/>
    </row>
    <row r="210" spans="1:8">
      <c r="B210" s="468"/>
      <c r="G210" s="539"/>
      <c r="H210" s="518"/>
    </row>
    <row r="211" spans="1:8">
      <c r="G211" s="539"/>
      <c r="H211" s="518"/>
    </row>
    <row r="212" spans="1:8">
      <c r="G212" s="539"/>
      <c r="H212" s="518"/>
    </row>
    <row r="213" spans="1:8">
      <c r="B213" s="468"/>
      <c r="G213" s="539"/>
      <c r="H213" s="518"/>
    </row>
    <row r="214" spans="1:8">
      <c r="G214" s="539"/>
      <c r="H214" s="518"/>
    </row>
    <row r="215" spans="1:8">
      <c r="G215" s="539"/>
      <c r="H215" s="518"/>
    </row>
    <row r="216" spans="1:8">
      <c r="B216" s="468"/>
      <c r="G216" s="539"/>
      <c r="H216" s="518"/>
    </row>
    <row r="217" spans="1:8">
      <c r="G217" s="539"/>
      <c r="H217" s="518"/>
    </row>
    <row r="218" spans="1:8">
      <c r="G218" s="539"/>
      <c r="H218" s="518"/>
    </row>
    <row r="219" spans="1:8">
      <c r="G219" s="539"/>
      <c r="H219" s="518"/>
    </row>
    <row r="220" spans="1:8">
      <c r="G220" s="539"/>
      <c r="H220" s="518"/>
    </row>
    <row r="221" spans="1:8">
      <c r="G221" s="539"/>
      <c r="H221" s="518"/>
    </row>
    <row r="222" spans="1:8">
      <c r="B222" s="468"/>
      <c r="G222" s="539"/>
      <c r="H222" s="521"/>
    </row>
    <row r="223" spans="1:8">
      <c r="G223" s="539"/>
    </row>
    <row r="224" spans="1:8">
      <c r="A224" s="523"/>
    </row>
    <row r="225" spans="1:8">
      <c r="A225" s="524"/>
      <c r="B225" s="468"/>
    </row>
    <row r="226" spans="1:8">
      <c r="G226" s="539"/>
      <c r="H226" s="525"/>
    </row>
    <row r="228" spans="1:8">
      <c r="A228" s="524"/>
      <c r="B228" s="468"/>
    </row>
    <row r="229" spans="1:8">
      <c r="A229" s="523"/>
      <c r="G229" s="539"/>
      <c r="H229" s="525"/>
    </row>
    <row r="233" spans="1:8">
      <c r="B233" s="468"/>
      <c r="G233" s="539"/>
      <c r="H233" s="521"/>
    </row>
  </sheetData>
  <sheetProtection algorithmName="SHA-512" hashValue="9WjmeM772OWjyBO3mk15W1Dx4+1X+rPUShS0WEb3KGS3xAIklIE+oZRZ1Uz3/i6Az4XyRxGTQr2uXF9aVVzyqA==" saltValue="rpKLCgVgJdNxWsmk4Br/rQ=="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8" max="9" man="1"/>
    <brk id="25" max="8" man="1"/>
    <brk id="45" max="9" man="1"/>
    <brk id="62" max="9" man="1"/>
    <brk id="79" max="8" man="1"/>
    <brk id="94" max="9" man="1"/>
    <brk id="11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16"/>
  <sheetViews>
    <sheetView view="pageBreakPreview" topLeftCell="B76" zoomScaleNormal="115" zoomScaleSheetLayoutView="100" workbookViewId="0">
      <selection activeCell="C82" sqref="C82"/>
    </sheetView>
  </sheetViews>
  <sheetFormatPr defaultColWidth="9.33203125" defaultRowHeight="12.75"/>
  <cols>
    <col min="1" max="1" width="1.83203125" style="268" hidden="1" customWidth="1"/>
    <col min="2" max="2" width="7.1640625" style="269" bestFit="1" customWidth="1"/>
    <col min="3" max="3" width="58.5" style="268" customWidth="1"/>
    <col min="4" max="4" width="7.6640625" style="324" bestFit="1" customWidth="1"/>
    <col min="5" max="5" width="9.5" style="324" bestFit="1" customWidth="1"/>
    <col min="6" max="6" width="12" style="268" customWidth="1"/>
    <col min="7" max="7" width="13.6640625" style="268" bestFit="1" customWidth="1"/>
    <col min="8" max="8" width="6.6640625" style="268" customWidth="1"/>
    <col min="9" max="16384" width="9.33203125" style="268"/>
  </cols>
  <sheetData>
    <row r="1" spans="2:7">
      <c r="B1" s="265" t="s">
        <v>379</v>
      </c>
      <c r="C1" s="142" t="s">
        <v>440</v>
      </c>
      <c r="D1" s="266"/>
      <c r="E1" s="267"/>
      <c r="F1" s="266"/>
      <c r="G1" s="266"/>
    </row>
    <row r="2" spans="2:7">
      <c r="C2" s="145"/>
      <c r="D2" s="270"/>
      <c r="E2" s="270"/>
      <c r="F2" s="331"/>
    </row>
    <row r="3" spans="2:7">
      <c r="B3" s="271" t="s">
        <v>12</v>
      </c>
      <c r="C3" s="272" t="s">
        <v>6</v>
      </c>
      <c r="D3" s="273"/>
      <c r="E3" s="273"/>
      <c r="F3" s="272"/>
      <c r="G3" s="274">
        <f>+G22</f>
        <v>0</v>
      </c>
    </row>
    <row r="4" spans="2:7">
      <c r="B4" s="271" t="s">
        <v>13</v>
      </c>
      <c r="C4" s="272" t="s">
        <v>8</v>
      </c>
      <c r="D4" s="273"/>
      <c r="E4" s="273"/>
      <c r="F4" s="272"/>
      <c r="G4" s="274">
        <f>+G31</f>
        <v>0</v>
      </c>
    </row>
    <row r="5" spans="2:7">
      <c r="B5" s="271" t="s">
        <v>14</v>
      </c>
      <c r="C5" s="272" t="s">
        <v>9</v>
      </c>
      <c r="D5" s="273"/>
      <c r="E5" s="273"/>
      <c r="F5" s="272"/>
      <c r="G5" s="274">
        <f>+G61</f>
        <v>0</v>
      </c>
    </row>
    <row r="6" spans="2:7">
      <c r="B6" s="271" t="s">
        <v>31</v>
      </c>
      <c r="C6" s="272" t="s">
        <v>158</v>
      </c>
      <c r="D6" s="273"/>
      <c r="E6" s="273"/>
      <c r="F6" s="272"/>
      <c r="G6" s="274">
        <f>G69</f>
        <v>0</v>
      </c>
    </row>
    <row r="7" spans="2:7">
      <c r="B7" s="271" t="s">
        <v>81</v>
      </c>
      <c r="C7" s="272" t="s">
        <v>132</v>
      </c>
      <c r="D7" s="273"/>
      <c r="E7" s="273"/>
      <c r="F7" s="272"/>
      <c r="G7" s="274">
        <f>+G79</f>
        <v>0</v>
      </c>
    </row>
    <row r="8" spans="2:7">
      <c r="B8" s="271" t="s">
        <v>90</v>
      </c>
      <c r="C8" s="272" t="s">
        <v>133</v>
      </c>
      <c r="D8" s="273"/>
      <c r="E8" s="273"/>
      <c r="F8" s="272"/>
      <c r="G8" s="274">
        <f>+G115</f>
        <v>0</v>
      </c>
    </row>
    <row r="9" spans="2:7">
      <c r="B9" s="271"/>
      <c r="C9" s="275" t="s">
        <v>0</v>
      </c>
      <c r="D9" s="276"/>
      <c r="E9" s="277"/>
      <c r="F9" s="286"/>
      <c r="G9" s="278">
        <f>SUM(G3:G8)</f>
        <v>0</v>
      </c>
    </row>
    <row r="10" spans="2:7">
      <c r="C10" s="279"/>
      <c r="D10" s="280"/>
      <c r="E10" s="281"/>
      <c r="F10" s="321"/>
      <c r="G10" s="282"/>
    </row>
    <row r="11" spans="2:7">
      <c r="C11" s="279"/>
      <c r="D11" s="280"/>
      <c r="E11" s="281"/>
      <c r="F11" s="321"/>
      <c r="G11" s="282"/>
    </row>
    <row r="12" spans="2:7" ht="25.5">
      <c r="B12" s="283" t="s">
        <v>15</v>
      </c>
      <c r="C12" s="284" t="s">
        <v>16</v>
      </c>
      <c r="D12" s="283" t="s">
        <v>17</v>
      </c>
      <c r="E12" s="283" t="s">
        <v>18</v>
      </c>
      <c r="F12" s="284" t="s">
        <v>47</v>
      </c>
      <c r="G12" s="283" t="s">
        <v>48</v>
      </c>
    </row>
    <row r="13" spans="2:7">
      <c r="B13" s="285" t="s">
        <v>12</v>
      </c>
      <c r="C13" s="286" t="s">
        <v>83</v>
      </c>
      <c r="D13" s="273"/>
      <c r="E13" s="273"/>
      <c r="F13" s="272"/>
      <c r="G13" s="272"/>
    </row>
    <row r="14" spans="2:7" ht="51">
      <c r="B14" s="283">
        <v>1001</v>
      </c>
      <c r="C14" s="287" t="s">
        <v>154</v>
      </c>
      <c r="D14" s="288" t="s">
        <v>3</v>
      </c>
      <c r="E14" s="288">
        <v>40</v>
      </c>
      <c r="F14" s="115"/>
      <c r="G14" s="289">
        <f>+ROUND((E14*F14),2)</f>
        <v>0</v>
      </c>
    </row>
    <row r="15" spans="2:7" ht="25.5">
      <c r="B15" s="271" t="s">
        <v>450</v>
      </c>
      <c r="C15" s="290" t="s">
        <v>153</v>
      </c>
      <c r="D15" s="273" t="s">
        <v>22</v>
      </c>
      <c r="E15" s="288">
        <v>4</v>
      </c>
      <c r="F15" s="115"/>
      <c r="G15" s="289">
        <f>+ROUND((E15*F15),2)</f>
        <v>0</v>
      </c>
    </row>
    <row r="16" spans="2:7" ht="51">
      <c r="B16" s="271" t="s">
        <v>451</v>
      </c>
      <c r="C16" s="290" t="s">
        <v>129</v>
      </c>
      <c r="D16" s="273" t="s">
        <v>37</v>
      </c>
      <c r="E16" s="288">
        <v>1</v>
      </c>
      <c r="F16" s="115"/>
      <c r="G16" s="289">
        <f>+ROUND((E16*F16),2)</f>
        <v>0</v>
      </c>
    </row>
    <row r="17" spans="2:7" ht="25.5">
      <c r="B17" s="271" t="s">
        <v>452</v>
      </c>
      <c r="C17" s="291" t="s">
        <v>219</v>
      </c>
      <c r="D17" s="273" t="s">
        <v>11</v>
      </c>
      <c r="E17" s="288">
        <v>10</v>
      </c>
      <c r="F17" s="115"/>
      <c r="G17" s="289">
        <f>+ROUND((E17*F17),2)</f>
        <v>0</v>
      </c>
    </row>
    <row r="18" spans="2:7" ht="38.25">
      <c r="B18" s="271" t="s">
        <v>453</v>
      </c>
      <c r="C18" s="291" t="s">
        <v>383</v>
      </c>
      <c r="D18" s="127" t="s">
        <v>11</v>
      </c>
      <c r="E18" s="127">
        <v>4</v>
      </c>
      <c r="F18" s="115"/>
      <c r="G18" s="289">
        <f>E18*F18</f>
        <v>0</v>
      </c>
    </row>
    <row r="19" spans="2:7" ht="38.25">
      <c r="B19" s="271" t="s">
        <v>454</v>
      </c>
      <c r="C19" s="291" t="s">
        <v>384</v>
      </c>
      <c r="D19" s="273" t="s">
        <v>3</v>
      </c>
      <c r="E19" s="288">
        <v>10</v>
      </c>
      <c r="F19" s="115"/>
      <c r="G19" s="289">
        <f>+ROUND((E19*F19),2)</f>
        <v>0</v>
      </c>
    </row>
    <row r="20" spans="2:7" ht="63.75">
      <c r="B20" s="271" t="s">
        <v>455</v>
      </c>
      <c r="C20" s="291" t="s">
        <v>409</v>
      </c>
      <c r="D20" s="273" t="s">
        <v>2</v>
      </c>
      <c r="E20" s="292">
        <v>1</v>
      </c>
      <c r="F20" s="115"/>
      <c r="G20" s="289">
        <f>+ROUND((E20*F20),2)</f>
        <v>0</v>
      </c>
    </row>
    <row r="21" spans="2:7" ht="38.25">
      <c r="B21" s="271" t="s">
        <v>456</v>
      </c>
      <c r="C21" s="291" t="s">
        <v>26</v>
      </c>
      <c r="D21" s="273"/>
      <c r="E21" s="288"/>
      <c r="F21" s="115"/>
      <c r="G21" s="289">
        <f>+ROUND((SUM(G14:G20)*0.1),-1)</f>
        <v>0</v>
      </c>
    </row>
    <row r="22" spans="2:7">
      <c r="B22" s="293" t="s">
        <v>12</v>
      </c>
      <c r="C22" s="286" t="s">
        <v>7</v>
      </c>
      <c r="D22" s="273"/>
      <c r="E22" s="288"/>
      <c r="F22" s="115"/>
      <c r="G22" s="294">
        <f>SUM(G14:G21)</f>
        <v>0</v>
      </c>
    </row>
    <row r="23" spans="2:7">
      <c r="B23" s="285" t="s">
        <v>13</v>
      </c>
      <c r="C23" s="295" t="s">
        <v>8</v>
      </c>
      <c r="D23" s="127"/>
      <c r="E23" s="127"/>
      <c r="F23" s="115"/>
      <c r="G23" s="289"/>
    </row>
    <row r="24" spans="2:7">
      <c r="B24" s="271" t="s">
        <v>20</v>
      </c>
      <c r="C24" s="291" t="s">
        <v>476</v>
      </c>
      <c r="D24" s="273"/>
      <c r="E24" s="288"/>
      <c r="F24" s="115"/>
      <c r="G24" s="289"/>
    </row>
    <row r="25" spans="2:7" ht="51">
      <c r="B25" s="271" t="s">
        <v>134</v>
      </c>
      <c r="C25" s="291" t="s">
        <v>435</v>
      </c>
      <c r="D25" s="273" t="s">
        <v>4</v>
      </c>
      <c r="E25" s="288">
        <v>67.2</v>
      </c>
      <c r="F25" s="115"/>
      <c r="G25" s="289">
        <f t="shared" ref="G25:G29" si="0">+ROUND((E25*F25),2)</f>
        <v>0</v>
      </c>
    </row>
    <row r="26" spans="2:7" ht="54.75" customHeight="1">
      <c r="B26" s="271" t="s">
        <v>135</v>
      </c>
      <c r="C26" s="291" t="s">
        <v>436</v>
      </c>
      <c r="D26" s="273" t="s">
        <v>3</v>
      </c>
      <c r="E26" s="288">
        <v>64</v>
      </c>
      <c r="F26" s="115"/>
      <c r="G26" s="289">
        <f t="shared" si="0"/>
        <v>0</v>
      </c>
    </row>
    <row r="27" spans="2:7" ht="25.5">
      <c r="B27" s="271" t="s">
        <v>136</v>
      </c>
      <c r="C27" s="291" t="s">
        <v>412</v>
      </c>
      <c r="D27" s="127" t="s">
        <v>4</v>
      </c>
      <c r="E27" s="127">
        <v>3.3600000000000003</v>
      </c>
      <c r="F27" s="115"/>
      <c r="G27" s="289">
        <f t="shared" si="0"/>
        <v>0</v>
      </c>
    </row>
    <row r="28" spans="2:7" ht="25.5">
      <c r="B28" s="271" t="s">
        <v>137</v>
      </c>
      <c r="C28" s="129" t="s">
        <v>76</v>
      </c>
      <c r="D28" s="127" t="s">
        <v>11</v>
      </c>
      <c r="E28" s="127">
        <v>50</v>
      </c>
      <c r="F28" s="115"/>
      <c r="G28" s="289">
        <f t="shared" si="0"/>
        <v>0</v>
      </c>
    </row>
    <row r="29" spans="2:7" ht="25.5">
      <c r="B29" s="271" t="s">
        <v>138</v>
      </c>
      <c r="C29" s="129" t="s">
        <v>415</v>
      </c>
      <c r="D29" s="127" t="s">
        <v>4</v>
      </c>
      <c r="E29" s="127">
        <v>0.6</v>
      </c>
      <c r="F29" s="115"/>
      <c r="G29" s="289">
        <f t="shared" si="0"/>
        <v>0</v>
      </c>
    </row>
    <row r="30" spans="2:7" ht="38.25">
      <c r="B30" s="271" t="s">
        <v>414</v>
      </c>
      <c r="C30" s="291" t="s">
        <v>26</v>
      </c>
      <c r="D30" s="273"/>
      <c r="E30" s="288"/>
      <c r="F30" s="115"/>
      <c r="G30" s="289">
        <f>+ROUND((SUM(G25:G28)*0.1),-1)</f>
        <v>0</v>
      </c>
    </row>
    <row r="31" spans="2:7">
      <c r="B31" s="293" t="s">
        <v>13</v>
      </c>
      <c r="C31" s="286" t="s">
        <v>80</v>
      </c>
      <c r="D31" s="273"/>
      <c r="E31" s="288"/>
      <c r="F31" s="115"/>
      <c r="G31" s="294">
        <f>SUM(G25:G30)</f>
        <v>0</v>
      </c>
    </row>
    <row r="32" spans="2:7">
      <c r="B32" s="285" t="s">
        <v>14</v>
      </c>
      <c r="C32" s="286" t="s">
        <v>9</v>
      </c>
      <c r="D32" s="273"/>
      <c r="E32" s="288"/>
      <c r="F32" s="115"/>
      <c r="G32" s="289"/>
    </row>
    <row r="33" spans="2:7">
      <c r="B33" s="271" t="s">
        <v>68</v>
      </c>
      <c r="C33" s="296" t="s">
        <v>142</v>
      </c>
      <c r="D33" s="273"/>
      <c r="E33" s="288"/>
      <c r="F33" s="115"/>
      <c r="G33" s="289"/>
    </row>
    <row r="34" spans="2:7" ht="25.5">
      <c r="B34" s="283">
        <v>3101</v>
      </c>
      <c r="C34" s="290" t="s">
        <v>151</v>
      </c>
      <c r="D34" s="288" t="s">
        <v>4</v>
      </c>
      <c r="E34" s="288">
        <v>1.4300000000000002</v>
      </c>
      <c r="F34" s="115"/>
      <c r="G34" s="289">
        <f>+ROUND((E34*F34),2)</f>
        <v>0</v>
      </c>
    </row>
    <row r="35" spans="2:7" ht="38.25">
      <c r="B35" s="283">
        <v>3102</v>
      </c>
      <c r="C35" s="290" t="s">
        <v>143</v>
      </c>
      <c r="D35" s="273" t="s">
        <v>4</v>
      </c>
      <c r="E35" s="288">
        <v>1.75</v>
      </c>
      <c r="F35" s="115"/>
      <c r="G35" s="289">
        <f t="shared" ref="G35:G48" si="1">+ROUND((E35*F35),2)</f>
        <v>0</v>
      </c>
    </row>
    <row r="36" spans="2:7" ht="25.5">
      <c r="B36" s="283">
        <v>3103</v>
      </c>
      <c r="C36" s="290" t="s">
        <v>417</v>
      </c>
      <c r="D36" s="273" t="s">
        <v>4</v>
      </c>
      <c r="E36" s="288">
        <v>1.45</v>
      </c>
      <c r="F36" s="115"/>
      <c r="G36" s="289">
        <f t="shared" si="1"/>
        <v>0</v>
      </c>
    </row>
    <row r="37" spans="2:7" ht="38.25">
      <c r="B37" s="283">
        <v>3104</v>
      </c>
      <c r="C37" s="290" t="s">
        <v>144</v>
      </c>
      <c r="D37" s="273" t="s">
        <v>4</v>
      </c>
      <c r="E37" s="288">
        <v>0.45600000000000002</v>
      </c>
      <c r="F37" s="115"/>
      <c r="G37" s="289">
        <f t="shared" si="1"/>
        <v>0</v>
      </c>
    </row>
    <row r="38" spans="2:7" ht="38.25">
      <c r="B38" s="283">
        <v>3105</v>
      </c>
      <c r="C38" s="290" t="s">
        <v>145</v>
      </c>
      <c r="D38" s="273" t="s">
        <v>4</v>
      </c>
      <c r="E38" s="288">
        <v>0.28000000000000003</v>
      </c>
      <c r="F38" s="115"/>
      <c r="G38" s="289">
        <f t="shared" si="1"/>
        <v>0</v>
      </c>
    </row>
    <row r="39" spans="2:7" ht="38.25">
      <c r="B39" s="283">
        <v>3106</v>
      </c>
      <c r="C39" s="290" t="s">
        <v>146</v>
      </c>
      <c r="D39" s="273" t="s">
        <v>4</v>
      </c>
      <c r="E39" s="288">
        <v>0.9</v>
      </c>
      <c r="F39" s="115"/>
      <c r="G39" s="289">
        <f t="shared" si="1"/>
        <v>0</v>
      </c>
    </row>
    <row r="40" spans="2:7" ht="51">
      <c r="B40" s="283">
        <v>3107</v>
      </c>
      <c r="C40" s="290" t="s">
        <v>575</v>
      </c>
      <c r="D40" s="273" t="s">
        <v>22</v>
      </c>
      <c r="E40" s="292">
        <v>6</v>
      </c>
      <c r="F40" s="115"/>
      <c r="G40" s="289">
        <f t="shared" si="1"/>
        <v>0</v>
      </c>
    </row>
    <row r="41" spans="2:7" ht="38.25">
      <c r="B41" s="691">
        <v>3108</v>
      </c>
      <c r="C41" s="290" t="s">
        <v>582</v>
      </c>
      <c r="D41" s="273" t="s">
        <v>22</v>
      </c>
      <c r="E41" s="292">
        <v>1</v>
      </c>
      <c r="F41" s="116"/>
      <c r="G41" s="289">
        <f t="shared" si="1"/>
        <v>0</v>
      </c>
    </row>
    <row r="42" spans="2:7">
      <c r="B42" s="692"/>
      <c r="C42" s="290" t="s">
        <v>569</v>
      </c>
      <c r="D42" s="273" t="s">
        <v>4</v>
      </c>
      <c r="E42" s="288">
        <v>0.89407499999999995</v>
      </c>
      <c r="F42" s="116"/>
      <c r="G42" s="288" t="s">
        <v>571</v>
      </c>
    </row>
    <row r="43" spans="2:7">
      <c r="B43" s="692"/>
      <c r="C43" s="290" t="s">
        <v>570</v>
      </c>
      <c r="D43" s="273" t="s">
        <v>35</v>
      </c>
      <c r="E43" s="288">
        <v>13.978999999999999</v>
      </c>
      <c r="F43" s="116"/>
      <c r="G43" s="288" t="s">
        <v>571</v>
      </c>
    </row>
    <row r="44" spans="2:7">
      <c r="B44" s="693"/>
      <c r="C44" s="290" t="s">
        <v>581</v>
      </c>
      <c r="D44" s="273" t="s">
        <v>35</v>
      </c>
      <c r="E44" s="292">
        <v>10.199999999999999</v>
      </c>
      <c r="F44" s="116"/>
      <c r="G44" s="288" t="s">
        <v>571</v>
      </c>
    </row>
    <row r="45" spans="2:7" ht="51">
      <c r="B45" s="283">
        <v>3109</v>
      </c>
      <c r="C45" s="290" t="s">
        <v>147</v>
      </c>
      <c r="D45" s="273" t="s">
        <v>35</v>
      </c>
      <c r="E45" s="288">
        <v>253.97</v>
      </c>
      <c r="F45" s="115"/>
      <c r="G45" s="289">
        <f t="shared" si="1"/>
        <v>0</v>
      </c>
    </row>
    <row r="46" spans="2:7" ht="51">
      <c r="B46" s="283">
        <v>3110</v>
      </c>
      <c r="C46" s="290" t="s">
        <v>148</v>
      </c>
      <c r="D46" s="273" t="s">
        <v>35</v>
      </c>
      <c r="E46" s="288">
        <v>136.63</v>
      </c>
      <c r="F46" s="115"/>
      <c r="G46" s="289">
        <f t="shared" si="1"/>
        <v>0</v>
      </c>
    </row>
    <row r="47" spans="2:7" ht="51">
      <c r="B47" s="283">
        <v>3111</v>
      </c>
      <c r="C47" s="290" t="s">
        <v>149</v>
      </c>
      <c r="D47" s="273" t="s">
        <v>35</v>
      </c>
      <c r="E47" s="288">
        <v>66.55</v>
      </c>
      <c r="F47" s="115"/>
      <c r="G47" s="289">
        <f t="shared" si="1"/>
        <v>0</v>
      </c>
    </row>
    <row r="48" spans="2:7" ht="51">
      <c r="B48" s="283">
        <v>3112</v>
      </c>
      <c r="C48" s="290" t="s">
        <v>150</v>
      </c>
      <c r="D48" s="273" t="s">
        <v>35</v>
      </c>
      <c r="E48" s="288">
        <v>23.247</v>
      </c>
      <c r="F48" s="115"/>
      <c r="G48" s="289">
        <f t="shared" si="1"/>
        <v>0</v>
      </c>
    </row>
    <row r="49" spans="2:7">
      <c r="B49" s="283" t="s">
        <v>70</v>
      </c>
      <c r="C49" s="296" t="s">
        <v>152</v>
      </c>
      <c r="D49" s="273"/>
      <c r="E49" s="288"/>
      <c r="F49" s="115"/>
      <c r="G49" s="289"/>
    </row>
    <row r="50" spans="2:7" ht="51">
      <c r="B50" s="283">
        <v>3201</v>
      </c>
      <c r="C50" s="291" t="s">
        <v>419</v>
      </c>
      <c r="D50" s="273" t="s">
        <v>3</v>
      </c>
      <c r="E50" s="288">
        <v>10</v>
      </c>
      <c r="F50" s="115"/>
      <c r="G50" s="289">
        <f t="shared" ref="G50:G52" si="2">+ROUND((E50*F50),2)</f>
        <v>0</v>
      </c>
    </row>
    <row r="51" spans="2:7" ht="76.5">
      <c r="B51" s="283">
        <v>3202</v>
      </c>
      <c r="C51" s="291" t="s">
        <v>155</v>
      </c>
      <c r="D51" s="273" t="s">
        <v>3</v>
      </c>
      <c r="E51" s="288">
        <v>1.76</v>
      </c>
      <c r="F51" s="115"/>
      <c r="G51" s="289">
        <f t="shared" si="2"/>
        <v>0</v>
      </c>
    </row>
    <row r="52" spans="2:7" ht="63.75">
      <c r="B52" s="283">
        <v>3203</v>
      </c>
      <c r="C52" s="291" t="s">
        <v>156</v>
      </c>
      <c r="D52" s="273" t="s">
        <v>3</v>
      </c>
      <c r="E52" s="288">
        <v>5.24</v>
      </c>
      <c r="F52" s="115"/>
      <c r="G52" s="289">
        <f t="shared" si="2"/>
        <v>0</v>
      </c>
    </row>
    <row r="53" spans="2:7">
      <c r="B53" s="297" t="s">
        <v>73</v>
      </c>
      <c r="C53" s="298" t="s">
        <v>160</v>
      </c>
      <c r="D53" s="299"/>
      <c r="E53" s="300"/>
      <c r="F53" s="335"/>
      <c r="G53" s="301"/>
    </row>
    <row r="54" spans="2:7" ht="25.5">
      <c r="B54" s="271" t="s">
        <v>372</v>
      </c>
      <c r="C54" s="302" t="s">
        <v>161</v>
      </c>
      <c r="D54" s="273" t="s">
        <v>4</v>
      </c>
      <c r="E54" s="288">
        <v>3</v>
      </c>
      <c r="F54" s="115"/>
      <c r="G54" s="289">
        <f t="shared" ref="G54:G58" si="3">E54*F54</f>
        <v>0</v>
      </c>
    </row>
    <row r="55" spans="2:7" ht="51">
      <c r="B55" s="303" t="s">
        <v>459</v>
      </c>
      <c r="C55" s="304" t="s">
        <v>420</v>
      </c>
      <c r="D55" s="305" t="s">
        <v>4</v>
      </c>
      <c r="E55" s="306">
        <v>0.44999999999999996</v>
      </c>
      <c r="F55" s="118"/>
      <c r="G55" s="307">
        <f t="shared" si="3"/>
        <v>0</v>
      </c>
    </row>
    <row r="56" spans="2:7" ht="25.5">
      <c r="B56" s="271" t="s">
        <v>326</v>
      </c>
      <c r="C56" s="302" t="s">
        <v>574</v>
      </c>
      <c r="D56" s="273" t="s">
        <v>1</v>
      </c>
      <c r="E56" s="288">
        <v>3</v>
      </c>
      <c r="F56" s="115"/>
      <c r="G56" s="289">
        <f t="shared" si="3"/>
        <v>0</v>
      </c>
    </row>
    <row r="57" spans="2:7" ht="63.75">
      <c r="B57" s="271" t="s">
        <v>460</v>
      </c>
      <c r="C57" s="302" t="s">
        <v>162</v>
      </c>
      <c r="D57" s="273" t="s">
        <v>1</v>
      </c>
      <c r="E57" s="288">
        <v>15</v>
      </c>
      <c r="F57" s="115"/>
      <c r="G57" s="289">
        <f t="shared" si="3"/>
        <v>0</v>
      </c>
    </row>
    <row r="58" spans="2:7">
      <c r="B58" s="271" t="s">
        <v>461</v>
      </c>
      <c r="C58" s="302" t="s">
        <v>163</v>
      </c>
      <c r="D58" s="273" t="s">
        <v>1</v>
      </c>
      <c r="E58" s="288">
        <v>3</v>
      </c>
      <c r="F58" s="115"/>
      <c r="G58" s="289">
        <f t="shared" si="3"/>
        <v>0</v>
      </c>
    </row>
    <row r="59" spans="2:7" ht="38.25">
      <c r="B59" s="303" t="s">
        <v>462</v>
      </c>
      <c r="C59" s="302" t="s">
        <v>391</v>
      </c>
      <c r="D59" s="288" t="s">
        <v>4</v>
      </c>
      <c r="E59" s="288">
        <v>2.5499999999999998</v>
      </c>
      <c r="F59" s="115"/>
      <c r="G59" s="289">
        <f>+ROUND((E59*F59),2)</f>
        <v>0</v>
      </c>
    </row>
    <row r="60" spans="2:7" ht="38.25">
      <c r="B60" s="271" t="s">
        <v>463</v>
      </c>
      <c r="C60" s="291" t="s">
        <v>26</v>
      </c>
      <c r="D60" s="273"/>
      <c r="E60" s="288"/>
      <c r="F60" s="115"/>
      <c r="G60" s="289">
        <f>+ROUND((SUM(G33:G59)*0.1),-1)</f>
        <v>0</v>
      </c>
    </row>
    <row r="61" spans="2:7">
      <c r="B61" s="293" t="s">
        <v>14</v>
      </c>
      <c r="C61" s="286" t="s">
        <v>89</v>
      </c>
      <c r="D61" s="273"/>
      <c r="E61" s="288"/>
      <c r="F61" s="115"/>
      <c r="G61" s="294">
        <f>SUM(G33:G60)</f>
        <v>0</v>
      </c>
    </row>
    <row r="62" spans="2:7">
      <c r="B62" s="285" t="s">
        <v>31</v>
      </c>
      <c r="C62" s="286" t="s">
        <v>158</v>
      </c>
      <c r="D62" s="273"/>
      <c r="E62" s="288"/>
      <c r="F62" s="115"/>
      <c r="G62" s="294"/>
    </row>
    <row r="63" spans="2:7" ht="191.25">
      <c r="B63" s="308">
        <v>4001</v>
      </c>
      <c r="C63" s="290" t="s">
        <v>438</v>
      </c>
      <c r="D63" s="273" t="s">
        <v>37</v>
      </c>
      <c r="E63" s="288">
        <v>1</v>
      </c>
      <c r="F63" s="115"/>
      <c r="G63" s="289">
        <f>F63*E63</f>
        <v>0</v>
      </c>
    </row>
    <row r="64" spans="2:7" s="309" customFormat="1" ht="102">
      <c r="B64" s="308">
        <v>4002</v>
      </c>
      <c r="C64" s="290" t="s">
        <v>421</v>
      </c>
      <c r="D64" s="273" t="s">
        <v>22</v>
      </c>
      <c r="E64" s="273">
        <v>1</v>
      </c>
      <c r="F64" s="115"/>
      <c r="G64" s="289">
        <f t="shared" ref="G64:G67" si="4">+ROUND((E64*F64),2)</f>
        <v>0</v>
      </c>
    </row>
    <row r="65" spans="2:8" ht="76.5">
      <c r="B65" s="308">
        <v>4003</v>
      </c>
      <c r="C65" s="290" t="s">
        <v>573</v>
      </c>
      <c r="D65" s="273" t="s">
        <v>2</v>
      </c>
      <c r="E65" s="273">
        <v>1</v>
      </c>
      <c r="F65" s="116"/>
      <c r="G65" s="289">
        <f>+ROUND((E65*F65),2)</f>
        <v>0</v>
      </c>
    </row>
    <row r="66" spans="2:8" ht="25.5">
      <c r="B66" s="308">
        <v>4004</v>
      </c>
      <c r="C66" s="290" t="s">
        <v>578</v>
      </c>
      <c r="D66" s="273" t="s">
        <v>2</v>
      </c>
      <c r="E66" s="273">
        <v>1</v>
      </c>
      <c r="F66" s="116"/>
      <c r="G66" s="289">
        <f>+ROUND((E66*F66),2)</f>
        <v>0</v>
      </c>
    </row>
    <row r="67" spans="2:8" ht="39.75">
      <c r="B67" s="308">
        <v>4005</v>
      </c>
      <c r="C67" s="290" t="s">
        <v>439</v>
      </c>
      <c r="D67" s="273" t="s">
        <v>2</v>
      </c>
      <c r="E67" s="273">
        <v>1</v>
      </c>
      <c r="F67" s="115"/>
      <c r="G67" s="289">
        <f t="shared" si="4"/>
        <v>0</v>
      </c>
    </row>
    <row r="68" spans="2:8" ht="38.25">
      <c r="B68" s="308">
        <v>4006</v>
      </c>
      <c r="C68" s="291" t="s">
        <v>26</v>
      </c>
      <c r="D68" s="273"/>
      <c r="E68" s="288"/>
      <c r="F68" s="115"/>
      <c r="G68" s="289">
        <f>+ROUND((SUM(G63:G67)*0.1),-1)</f>
        <v>0</v>
      </c>
    </row>
    <row r="69" spans="2:8">
      <c r="B69" s="293" t="s">
        <v>31</v>
      </c>
      <c r="C69" s="286" t="s">
        <v>159</v>
      </c>
      <c r="D69" s="273"/>
      <c r="E69" s="288"/>
      <c r="F69" s="115"/>
      <c r="G69" s="294">
        <f>SUM(G63:G68)</f>
        <v>0</v>
      </c>
    </row>
    <row r="70" spans="2:8">
      <c r="B70" s="285" t="s">
        <v>81</v>
      </c>
      <c r="C70" s="286" t="s">
        <v>132</v>
      </c>
      <c r="D70" s="310"/>
      <c r="E70" s="310"/>
      <c r="F70" s="336"/>
      <c r="G70" s="311"/>
      <c r="H70" s="312"/>
    </row>
    <row r="71" spans="2:8" ht="51">
      <c r="B71" s="271" t="s">
        <v>468</v>
      </c>
      <c r="C71" s="291" t="s">
        <v>166</v>
      </c>
      <c r="D71" s="273" t="s">
        <v>3</v>
      </c>
      <c r="E71" s="288">
        <v>16</v>
      </c>
      <c r="F71" s="115"/>
      <c r="G71" s="289">
        <f t="shared" ref="G71" si="5">+ROUND((E71*F71),2)</f>
        <v>0</v>
      </c>
    </row>
    <row r="72" spans="2:8">
      <c r="B72" s="271" t="s">
        <v>469</v>
      </c>
      <c r="C72" s="291" t="s">
        <v>413</v>
      </c>
      <c r="D72" s="273" t="s">
        <v>4</v>
      </c>
      <c r="E72" s="288">
        <v>60</v>
      </c>
      <c r="F72" s="115"/>
      <c r="G72" s="289">
        <f>+ROUND((E72*F72),2)</f>
        <v>0</v>
      </c>
    </row>
    <row r="73" spans="2:8" ht="38.25">
      <c r="B73" s="271" t="s">
        <v>470</v>
      </c>
      <c r="C73" s="291" t="s">
        <v>62</v>
      </c>
      <c r="D73" s="273" t="s">
        <v>4</v>
      </c>
      <c r="E73" s="288">
        <v>5</v>
      </c>
      <c r="F73" s="115"/>
      <c r="G73" s="289">
        <f>+ROUND((E73*F73),2)</f>
        <v>0</v>
      </c>
    </row>
    <row r="74" spans="2:8" ht="25.5">
      <c r="B74" s="271" t="s">
        <v>471</v>
      </c>
      <c r="C74" s="302" t="s">
        <v>176</v>
      </c>
      <c r="D74" s="273" t="s">
        <v>3</v>
      </c>
      <c r="E74" s="313">
        <v>16</v>
      </c>
      <c r="F74" s="115"/>
      <c r="G74" s="289">
        <f>+ROUND((E74*F74),2)</f>
        <v>0</v>
      </c>
    </row>
    <row r="75" spans="2:8" ht="25.5">
      <c r="B75" s="271" t="s">
        <v>472</v>
      </c>
      <c r="C75" s="291" t="s">
        <v>64</v>
      </c>
      <c r="D75" s="273" t="s">
        <v>1</v>
      </c>
      <c r="E75" s="288">
        <v>6</v>
      </c>
      <c r="F75" s="115"/>
      <c r="G75" s="289">
        <f t="shared" ref="G75" si="6">+ROUND((E75*F75),2)</f>
        <v>0</v>
      </c>
    </row>
    <row r="76" spans="2:8" ht="25.5">
      <c r="B76" s="271" t="s">
        <v>473</v>
      </c>
      <c r="C76" s="291" t="s">
        <v>178</v>
      </c>
      <c r="D76" s="273" t="s">
        <v>3</v>
      </c>
      <c r="E76" s="313">
        <v>30</v>
      </c>
      <c r="F76" s="119"/>
      <c r="G76" s="289">
        <f>E76*F76</f>
        <v>0</v>
      </c>
    </row>
    <row r="77" spans="2:8" ht="25.5">
      <c r="B77" s="271" t="s">
        <v>474</v>
      </c>
      <c r="C77" s="291" t="s">
        <v>179</v>
      </c>
      <c r="D77" s="273" t="s">
        <v>3</v>
      </c>
      <c r="E77" s="313">
        <v>25</v>
      </c>
      <c r="F77" s="119"/>
      <c r="G77" s="289">
        <f>E77*F77</f>
        <v>0</v>
      </c>
    </row>
    <row r="78" spans="2:8" ht="38.25">
      <c r="B78" s="271" t="s">
        <v>475</v>
      </c>
      <c r="C78" s="291" t="s">
        <v>26</v>
      </c>
      <c r="D78" s="273"/>
      <c r="E78" s="288"/>
      <c r="F78" s="115"/>
      <c r="G78" s="289">
        <f>+ROUND((SUM(G71:G77)*0.1),-1)</f>
        <v>0</v>
      </c>
    </row>
    <row r="79" spans="2:8">
      <c r="B79" s="293" t="s">
        <v>81</v>
      </c>
      <c r="C79" s="286" t="s">
        <v>157</v>
      </c>
      <c r="D79" s="273"/>
      <c r="E79" s="288"/>
      <c r="F79" s="115"/>
      <c r="G79" s="294">
        <f>SUM(G71:G78)</f>
        <v>0</v>
      </c>
    </row>
    <row r="80" spans="2:8">
      <c r="B80" s="285" t="s">
        <v>90</v>
      </c>
      <c r="C80" s="286" t="s">
        <v>133</v>
      </c>
      <c r="D80" s="310"/>
      <c r="E80" s="310"/>
      <c r="F80" s="336"/>
      <c r="G80" s="311"/>
    </row>
    <row r="81" spans="2:21" ht="76.5">
      <c r="B81" s="271"/>
      <c r="C81" s="314" t="s">
        <v>191</v>
      </c>
      <c r="D81" s="273"/>
      <c r="E81" s="288"/>
      <c r="F81" s="115"/>
      <c r="G81" s="289"/>
    </row>
    <row r="82" spans="2:21" ht="216.75" customHeight="1">
      <c r="B82" s="685" t="s">
        <v>464</v>
      </c>
      <c r="C82" s="670" t="s">
        <v>1422</v>
      </c>
      <c r="D82" s="273"/>
      <c r="E82" s="288"/>
      <c r="F82" s="115"/>
      <c r="G82" s="289"/>
    </row>
    <row r="83" spans="2:21" ht="26.25" thickBot="1">
      <c r="B83" s="686"/>
      <c r="C83" s="671" t="s">
        <v>1423</v>
      </c>
      <c r="D83" s="316"/>
      <c r="E83" s="317"/>
      <c r="F83" s="115"/>
      <c r="G83" s="289"/>
    </row>
    <row r="84" spans="2:21" ht="26.25" thickBot="1">
      <c r="B84" s="686"/>
      <c r="C84" s="671" t="s">
        <v>1424</v>
      </c>
      <c r="D84" s="316"/>
      <c r="E84" s="317"/>
      <c r="F84" s="115"/>
      <c r="G84" s="289"/>
    </row>
    <row r="85" spans="2:21" ht="13.5" thickBot="1">
      <c r="B85" s="686"/>
      <c r="C85" s="671" t="s">
        <v>185</v>
      </c>
      <c r="D85" s="316"/>
      <c r="E85" s="317"/>
      <c r="F85" s="115"/>
      <c r="G85" s="289"/>
    </row>
    <row r="86" spans="2:21" ht="13.5" thickBot="1">
      <c r="B86" s="686"/>
      <c r="C86" s="671" t="s">
        <v>186</v>
      </c>
      <c r="D86" s="316"/>
      <c r="E86" s="317"/>
      <c r="F86" s="115"/>
      <c r="G86" s="289"/>
    </row>
    <row r="87" spans="2:21" ht="13.5" thickBot="1">
      <c r="B87" s="686"/>
      <c r="C87" s="671" t="s">
        <v>1425</v>
      </c>
      <c r="D87" s="316"/>
      <c r="E87" s="317"/>
      <c r="F87" s="115"/>
      <c r="G87" s="289"/>
    </row>
    <row r="88" spans="2:21" ht="13.5" thickBot="1">
      <c r="B88" s="686"/>
      <c r="C88" s="671" t="s">
        <v>187</v>
      </c>
      <c r="D88" s="316"/>
      <c r="E88" s="317"/>
      <c r="F88" s="115"/>
      <c r="G88" s="289"/>
    </row>
    <row r="89" spans="2:21" ht="13.5" thickBot="1">
      <c r="B89" s="686"/>
      <c r="C89" s="671" t="s">
        <v>188</v>
      </c>
      <c r="D89" s="316"/>
      <c r="E89" s="317"/>
      <c r="F89" s="115"/>
      <c r="G89" s="289"/>
    </row>
    <row r="90" spans="2:21" ht="13.5" thickBot="1">
      <c r="B90" s="686"/>
      <c r="C90" s="671" t="s">
        <v>189</v>
      </c>
      <c r="D90" s="316"/>
      <c r="E90" s="317"/>
      <c r="F90" s="115"/>
      <c r="G90" s="289"/>
    </row>
    <row r="91" spans="2:21" ht="13.5" thickBot="1">
      <c r="B91" s="686"/>
      <c r="C91" s="671" t="s">
        <v>190</v>
      </c>
      <c r="D91" s="316"/>
      <c r="E91" s="317"/>
      <c r="F91" s="115"/>
      <c r="G91" s="289"/>
    </row>
    <row r="92" spans="2:21">
      <c r="B92" s="687"/>
      <c r="C92" s="672" t="s">
        <v>181</v>
      </c>
      <c r="D92" s="273" t="s">
        <v>37</v>
      </c>
      <c r="E92" s="288">
        <v>1</v>
      </c>
      <c r="F92" s="115"/>
      <c r="G92" s="289">
        <f>E92*F92</f>
        <v>0</v>
      </c>
    </row>
    <row r="93" spans="2:21" s="144" customFormat="1" ht="72" customHeight="1">
      <c r="B93" s="172"/>
      <c r="C93" s="682" t="s">
        <v>590</v>
      </c>
      <c r="D93" s="683"/>
      <c r="E93" s="683"/>
      <c r="F93" s="684"/>
      <c r="G93" s="181"/>
      <c r="I93" s="167"/>
      <c r="J93" s="167"/>
      <c r="K93" s="168"/>
      <c r="L93" s="167"/>
      <c r="M93" s="167"/>
      <c r="N93" s="167"/>
      <c r="O93" s="167"/>
      <c r="P93" s="167"/>
      <c r="Q93" s="167"/>
      <c r="R93" s="167"/>
      <c r="S93" s="167"/>
      <c r="T93" s="167"/>
      <c r="U93" s="167"/>
    </row>
    <row r="94" spans="2:21" ht="76.5">
      <c r="B94" s="271" t="s">
        <v>465</v>
      </c>
      <c r="C94" s="291" t="s">
        <v>427</v>
      </c>
      <c r="D94" s="273" t="s">
        <v>22</v>
      </c>
      <c r="E94" s="288">
        <v>2</v>
      </c>
      <c r="F94" s="115"/>
      <c r="G94" s="289">
        <f>E94*F94</f>
        <v>0</v>
      </c>
    </row>
    <row r="95" spans="2:21" ht="63.75">
      <c r="B95" s="685" t="s">
        <v>466</v>
      </c>
      <c r="C95" s="319" t="s">
        <v>180</v>
      </c>
      <c r="D95" s="273"/>
      <c r="E95" s="288"/>
      <c r="F95" s="116"/>
      <c r="G95" s="289"/>
    </row>
    <row r="96" spans="2:21">
      <c r="B96" s="686"/>
      <c r="C96" s="315" t="s">
        <v>428</v>
      </c>
      <c r="D96" s="273" t="s">
        <v>22</v>
      </c>
      <c r="E96" s="288">
        <v>1</v>
      </c>
      <c r="F96" s="116"/>
      <c r="G96" s="289">
        <f>E96*F96</f>
        <v>0</v>
      </c>
    </row>
    <row r="97" spans="2:18" ht="27" customHeight="1">
      <c r="B97" s="686"/>
      <c r="C97" s="315" t="s">
        <v>557</v>
      </c>
      <c r="D97" s="273" t="s">
        <v>22</v>
      </c>
      <c r="E97" s="288">
        <v>1</v>
      </c>
      <c r="F97" s="116"/>
      <c r="G97" s="289">
        <f>E97*F97</f>
        <v>0</v>
      </c>
      <c r="I97" s="268" t="s">
        <v>540</v>
      </c>
    </row>
    <row r="98" spans="2:18" ht="28.5" customHeight="1">
      <c r="B98" s="686"/>
      <c r="C98" s="315" t="s">
        <v>558</v>
      </c>
      <c r="D98" s="273" t="s">
        <v>22</v>
      </c>
      <c r="E98" s="288">
        <v>1</v>
      </c>
      <c r="F98" s="116"/>
      <c r="G98" s="289">
        <f>E98*F98</f>
        <v>0</v>
      </c>
      <c r="L98" s="332"/>
      <c r="M98" s="331"/>
      <c r="N98" s="331"/>
      <c r="P98" s="333"/>
      <c r="Q98" s="331"/>
      <c r="R98" s="331"/>
    </row>
    <row r="99" spans="2:18">
      <c r="B99" s="687"/>
      <c r="C99" s="315" t="s">
        <v>547</v>
      </c>
      <c r="D99" s="273" t="s">
        <v>22</v>
      </c>
      <c r="E99" s="288">
        <v>2</v>
      </c>
      <c r="F99" s="116"/>
      <c r="G99" s="289">
        <f>E99*F99</f>
        <v>0</v>
      </c>
      <c r="L99" s="332"/>
      <c r="M99" s="331"/>
      <c r="N99" s="331"/>
      <c r="P99" s="333"/>
      <c r="Q99" s="331"/>
      <c r="R99" s="331"/>
    </row>
    <row r="100" spans="2:18" ht="25.5">
      <c r="B100" s="688">
        <v>6004</v>
      </c>
      <c r="C100" s="291" t="s">
        <v>184</v>
      </c>
      <c r="D100" s="273"/>
      <c r="E100" s="288"/>
      <c r="F100" s="116"/>
      <c r="G100" s="289"/>
    </row>
    <row r="101" spans="2:18">
      <c r="B101" s="689"/>
      <c r="C101" s="291" t="s">
        <v>554</v>
      </c>
      <c r="D101" s="273" t="s">
        <v>22</v>
      </c>
      <c r="E101" s="288">
        <v>1</v>
      </c>
      <c r="F101" s="116"/>
      <c r="G101" s="289">
        <f t="shared" ref="G101:G106" si="7">+ROUND((E101*F101),2)</f>
        <v>0</v>
      </c>
    </row>
    <row r="102" spans="2:18">
      <c r="B102" s="689"/>
      <c r="C102" s="291" t="s">
        <v>555</v>
      </c>
      <c r="D102" s="273" t="s">
        <v>22</v>
      </c>
      <c r="E102" s="288">
        <v>1</v>
      </c>
      <c r="F102" s="116"/>
      <c r="G102" s="289">
        <f t="shared" si="7"/>
        <v>0</v>
      </c>
    </row>
    <row r="103" spans="2:18">
      <c r="B103" s="689"/>
      <c r="C103" s="291" t="s">
        <v>430</v>
      </c>
      <c r="D103" s="273" t="s">
        <v>22</v>
      </c>
      <c r="E103" s="288">
        <v>1</v>
      </c>
      <c r="F103" s="116"/>
      <c r="G103" s="289">
        <f t="shared" si="7"/>
        <v>0</v>
      </c>
    </row>
    <row r="104" spans="2:18">
      <c r="B104" s="689"/>
      <c r="C104" s="291" t="s">
        <v>556</v>
      </c>
      <c r="D104" s="273" t="s">
        <v>22</v>
      </c>
      <c r="E104" s="288">
        <v>1</v>
      </c>
      <c r="F104" s="116"/>
      <c r="G104" s="289">
        <f t="shared" si="7"/>
        <v>0</v>
      </c>
    </row>
    <row r="105" spans="2:18" ht="25.5">
      <c r="B105" s="308">
        <v>6005</v>
      </c>
      <c r="C105" s="334" t="s">
        <v>429</v>
      </c>
      <c r="D105" s="273" t="s">
        <v>22</v>
      </c>
      <c r="E105" s="288">
        <v>1</v>
      </c>
      <c r="F105" s="115"/>
      <c r="G105" s="289">
        <f t="shared" si="7"/>
        <v>0</v>
      </c>
    </row>
    <row r="106" spans="2:18" ht="38.25">
      <c r="B106" s="308">
        <v>6006</v>
      </c>
      <c r="C106" s="291" t="s">
        <v>548</v>
      </c>
      <c r="D106" s="273" t="s">
        <v>22</v>
      </c>
      <c r="E106" s="288">
        <v>1</v>
      </c>
      <c r="F106" s="116"/>
      <c r="G106" s="289">
        <f t="shared" si="7"/>
        <v>0</v>
      </c>
    </row>
    <row r="107" spans="2:18" ht="38.25">
      <c r="B107" s="308">
        <v>6007</v>
      </c>
      <c r="C107" s="291" t="s">
        <v>549</v>
      </c>
      <c r="D107" s="273" t="s">
        <v>22</v>
      </c>
      <c r="E107" s="288">
        <v>1</v>
      </c>
      <c r="F107" s="116"/>
      <c r="G107" s="289">
        <f>+E107*F107</f>
        <v>0</v>
      </c>
    </row>
    <row r="108" spans="2:18" ht="25.5">
      <c r="B108" s="308">
        <v>6008</v>
      </c>
      <c r="C108" s="291" t="s">
        <v>550</v>
      </c>
      <c r="D108" s="273" t="s">
        <v>22</v>
      </c>
      <c r="E108" s="288">
        <v>1</v>
      </c>
      <c r="F108" s="116"/>
      <c r="G108" s="289">
        <f>+E108*F108</f>
        <v>0</v>
      </c>
    </row>
    <row r="109" spans="2:18" ht="25.5">
      <c r="B109" s="308">
        <v>6009</v>
      </c>
      <c r="C109" s="291" t="s">
        <v>432</v>
      </c>
      <c r="D109" s="273" t="s">
        <v>22</v>
      </c>
      <c r="E109" s="288">
        <v>2</v>
      </c>
      <c r="F109" s="116"/>
      <c r="G109" s="289">
        <f>+E109*F109</f>
        <v>0</v>
      </c>
    </row>
    <row r="110" spans="2:18" ht="38.25">
      <c r="B110" s="308">
        <v>6010</v>
      </c>
      <c r="C110" s="291" t="s">
        <v>431</v>
      </c>
      <c r="D110" s="273" t="s">
        <v>22</v>
      </c>
      <c r="E110" s="288">
        <v>1</v>
      </c>
      <c r="F110" s="116"/>
      <c r="G110" s="289">
        <f>+ROUND((E110*F110),2)</f>
        <v>0</v>
      </c>
    </row>
    <row r="111" spans="2:18" ht="105.75" customHeight="1">
      <c r="B111" s="308">
        <v>6011</v>
      </c>
      <c r="C111" s="291" t="s">
        <v>182</v>
      </c>
      <c r="D111" s="273" t="s">
        <v>22</v>
      </c>
      <c r="E111" s="288">
        <v>1</v>
      </c>
      <c r="F111" s="115"/>
      <c r="G111" s="289">
        <f t="shared" ref="G111:G113" si="8">+ROUND((E111*F111),2)</f>
        <v>0</v>
      </c>
    </row>
    <row r="112" spans="2:18" ht="104.25" customHeight="1">
      <c r="B112" s="308">
        <v>6012</v>
      </c>
      <c r="C112" s="291" t="s">
        <v>183</v>
      </c>
      <c r="D112" s="273" t="s">
        <v>22</v>
      </c>
      <c r="E112" s="288">
        <v>1</v>
      </c>
      <c r="F112" s="115"/>
      <c r="G112" s="289">
        <f t="shared" si="8"/>
        <v>0</v>
      </c>
    </row>
    <row r="113" spans="2:7" ht="102">
      <c r="B113" s="308">
        <v>6013</v>
      </c>
      <c r="C113" s="291" t="s">
        <v>433</v>
      </c>
      <c r="D113" s="273" t="s">
        <v>37</v>
      </c>
      <c r="E113" s="288">
        <v>1</v>
      </c>
      <c r="F113" s="115"/>
      <c r="G113" s="289">
        <f t="shared" si="8"/>
        <v>0</v>
      </c>
    </row>
    <row r="114" spans="2:7" ht="38.25">
      <c r="B114" s="308">
        <v>6014</v>
      </c>
      <c r="C114" s="291" t="s">
        <v>26</v>
      </c>
      <c r="D114" s="273"/>
      <c r="E114" s="288"/>
      <c r="F114" s="289"/>
      <c r="G114" s="289">
        <f>+ROUND((SUM(G82:G113)*0.1),-1)</f>
        <v>0</v>
      </c>
    </row>
    <row r="115" spans="2:7">
      <c r="B115" s="293" t="s">
        <v>90</v>
      </c>
      <c r="C115" s="286" t="s">
        <v>192</v>
      </c>
      <c r="D115" s="273"/>
      <c r="E115" s="288"/>
      <c r="F115" s="289"/>
      <c r="G115" s="294">
        <f>SUM(G82:G114)</f>
        <v>0</v>
      </c>
    </row>
    <row r="116" spans="2:7">
      <c r="B116" s="320"/>
      <c r="C116" s="321"/>
      <c r="D116" s="322"/>
      <c r="E116" s="322"/>
      <c r="F116" s="323"/>
      <c r="G116" s="323"/>
    </row>
  </sheetData>
  <sheetProtection algorithmName="SHA-512" hashValue="8kneN+I0mMia7kY1RhC18ShpG3piD/HVp/hTugBvY3gi9wxVdtMD4HUtN5d4qk0/iLNkeIcSW6xdeB/o1v2sUw==" saltValue="TAurpoGPYm12Ky54PQ++Rw==" spinCount="100000" sheet="1" objects="1" scenarios="1"/>
  <mergeCells count="5">
    <mergeCell ref="B95:B99"/>
    <mergeCell ref="B82:B92"/>
    <mergeCell ref="B100:B104"/>
    <mergeCell ref="B41:B44"/>
    <mergeCell ref="C93:F93"/>
  </mergeCells>
  <phoneticPr fontId="47" type="noConversion"/>
  <conditionalFormatting sqref="F18">
    <cfRule type="cellIs" dxfId="6" priority="9" operator="equal">
      <formula>0</formula>
    </cfRule>
  </conditionalFormatting>
  <conditionalFormatting sqref="F59">
    <cfRule type="cellIs" dxfId="5" priority="3" operator="equal">
      <formula>0</formula>
    </cfRule>
  </conditionalFormatting>
  <conditionalFormatting sqref="F54:F55">
    <cfRule type="cellIs" dxfId="4" priority="8" operator="equal">
      <formula>0</formula>
    </cfRule>
  </conditionalFormatting>
  <conditionalFormatting sqref="F56">
    <cfRule type="cellIs" dxfId="3" priority="7" operator="equal">
      <formula>0</formula>
    </cfRule>
  </conditionalFormatting>
  <conditionalFormatting sqref="F57">
    <cfRule type="cellIs" dxfId="2" priority="6" operator="equal">
      <formula>0</formula>
    </cfRule>
  </conditionalFormatting>
  <conditionalFormatting sqref="F58">
    <cfRule type="cellIs" dxfId="1" priority="5" operator="equal">
      <formula>0</formula>
    </cfRule>
  </conditionalFormatting>
  <conditionalFormatting sqref="F59">
    <cfRule type="cellIs" dxfId="0" priority="4" operator="equal">
      <formula>0</formula>
    </cfRule>
  </conditionalFormatting>
  <pageMargins left="0.70866141732283472" right="0.70866141732283472" top="0.74803149606299213" bottom="0.74803149606299213" header="0.31496062992125984" footer="0.31496062992125984"/>
  <pageSetup paperSize="9" scale="89" fitToHeight="15" orientation="portrait" r:id="rId1"/>
  <headerFooter>
    <oddFooter>&amp;L&amp;A&amp;RStran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19</vt:i4>
      </vt:variant>
    </vt:vector>
  </HeadingPairs>
  <TitlesOfParts>
    <vt:vector size="37" baseType="lpstr">
      <vt:lpstr>Rekapitulacija</vt:lpstr>
      <vt:lpstr>0-Preddela</vt:lpstr>
      <vt:lpstr>A - Kanalizacija KOV, TV</vt:lpstr>
      <vt:lpstr>B - Kanalizacija PV, LO</vt:lpstr>
      <vt:lpstr>C-ČRP1-gradbeno_strojno</vt:lpstr>
      <vt:lpstr>ČRP1-elektro</vt:lpstr>
      <vt:lpstr>D-ČRP2-gradbeno_strojno</vt:lpstr>
      <vt:lpstr>ČRP2-elektro</vt:lpstr>
      <vt:lpstr>E-ČRP3-gradbeno_strojno</vt:lpstr>
      <vt:lpstr>ČRP3-elektro</vt:lpstr>
      <vt:lpstr>F - Asfaltiranje</vt:lpstr>
      <vt:lpstr>D- ČN-gradbeni</vt:lpstr>
      <vt:lpstr>ČN-strojni</vt:lpstr>
      <vt:lpstr>ČN-elektro rekapitulacija</vt:lpstr>
      <vt:lpstr>MATERIAL 180421</vt:lpstr>
      <vt:lpstr>KABEL LISTA 180421</vt:lpstr>
      <vt:lpstr>INSTALACIJSKI MAT. 180421</vt:lpstr>
      <vt:lpstr>IO LISTA 180421</vt:lpstr>
      <vt:lpstr>Rekapitulacija!_Hlk9417092</vt:lpstr>
      <vt:lpstr>'0-Preddela'!Področje_tiskanja</vt:lpstr>
      <vt:lpstr>'A - Kanalizacija KOV, TV'!Področje_tiskanja</vt:lpstr>
      <vt:lpstr>'B - Kanalizacija PV, LO'!Področje_tiskanja</vt:lpstr>
      <vt:lpstr>'C-ČRP1-gradbeno_strojno'!Področje_tiskanja</vt:lpstr>
      <vt:lpstr>'ČRP1-elektro'!Področje_tiskanja</vt:lpstr>
      <vt:lpstr>'ČRP2-elektro'!Področje_tiskanja</vt:lpstr>
      <vt:lpstr>'ČRP3-elektro'!Področje_tiskanja</vt:lpstr>
      <vt:lpstr>'D- ČN-gradbeni'!Področje_tiskanja</vt:lpstr>
      <vt:lpstr>'D-ČRP2-gradbeno_strojno'!Področje_tiskanja</vt:lpstr>
      <vt:lpstr>'E-ČRP3-gradbeno_strojno'!Področje_tiskanja</vt:lpstr>
      <vt:lpstr>'F - Asfaltiranje'!Področje_tiskanja</vt:lpstr>
      <vt:lpstr>Rekapitulacija!Področje_tiskanja</vt:lpstr>
      <vt:lpstr>'A - Kanalizacija KOV, TV'!Tiskanje_naslovov</vt:lpstr>
      <vt:lpstr>'B - Kanalizacija PV, LO'!Tiskanje_naslovov</vt:lpstr>
      <vt:lpstr>'C-ČRP1-gradbeno_strojno'!Tiskanje_naslovov</vt:lpstr>
      <vt:lpstr>'D-ČRP2-gradbeno_strojno'!Tiskanje_naslovov</vt:lpstr>
      <vt:lpstr>'E-ČRP3-gradbeno_strojno'!Tiskanje_naslovov</vt:lpstr>
      <vt:lpstr>'F - Asfaltiranje'!Tiskanje_naslovov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Domen Dežman</cp:lastModifiedBy>
  <cp:lastPrinted>2021-06-09T09:30:19Z</cp:lastPrinted>
  <dcterms:created xsi:type="dcterms:W3CDTF">2001-04-14T14:29:31Z</dcterms:created>
  <dcterms:modified xsi:type="dcterms:W3CDTF">2021-11-29T13:09:28Z</dcterms:modified>
</cp:coreProperties>
</file>