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24226"/>
  <mc:AlternateContent xmlns:mc="http://schemas.openxmlformats.org/markup-compatibility/2006">
    <mc:Choice Requires="x15">
      <x15ac:absPath xmlns:x15ac="http://schemas.microsoft.com/office/spreadsheetml/2010/11/ac" url="X:\JAVNI RAZPISI 2021\Kolesarska pot Medvode - Pirniče - Vikrče\Za objavo\"/>
    </mc:Choice>
  </mc:AlternateContent>
  <xr:revisionPtr revIDLastSave="0" documentId="13_ncr:1_{6FDED591-9192-43D4-ABFA-FE07505919F8}" xr6:coauthVersionLast="47" xr6:coauthVersionMax="47" xr10:uidLastSave="{00000000-0000-0000-0000-000000000000}"/>
  <bookViews>
    <workbookView xWindow="-23148" yWindow="-108" windowWidth="23256" windowHeight="12720" tabRatio="663" activeTab="2" xr2:uid="{00000000-000D-0000-FFFF-FFFF00000000}"/>
  </bookViews>
  <sheets>
    <sheet name="Rekapitulacija" sheetId="19" r:id="rId1"/>
    <sheet name="Kolesarska pot" sheetId="20" r:id="rId2"/>
    <sheet name="Brv" sheetId="21" r:id="rId3"/>
  </sheets>
  <definedNames>
    <definedName name="A" localSheetId="0">#REF!</definedName>
    <definedName name="A">#REF!</definedName>
    <definedName name="abcd" localSheetId="0">#REF!</definedName>
    <definedName name="abcd">#REF!</definedName>
    <definedName name="AS" localSheetId="0">#REF!</definedName>
    <definedName name="AS">#REF!</definedName>
    <definedName name="B" localSheetId="0">#REF!</definedName>
    <definedName name="B">#REF!</definedName>
    <definedName name="hhh" localSheetId="0">#REF!</definedName>
    <definedName name="hhh">#REF!</definedName>
    <definedName name="M" localSheetId="0">#REF!</definedName>
    <definedName name="M">#REF!</definedName>
    <definedName name="odv" localSheetId="0">Rekapitulacija!#REF!</definedName>
    <definedName name="odv">#REF!</definedName>
    <definedName name="odve" localSheetId="0">#REF!</definedName>
    <definedName name="odve">#REF!</definedName>
    <definedName name="pmo" localSheetId="0">Rekapitulacija!#REF!</definedName>
    <definedName name="pmo">#REF!</definedName>
    <definedName name="_xlnm.Print_Area" localSheetId="0">Rekapitulacija!$A$1:$F$40</definedName>
    <definedName name="POPIS" localSheetId="0">#REF!</definedName>
    <definedName name="POPIS">#REF!</definedName>
    <definedName name="prd" localSheetId="0">Rekapitulacija!#REF!</definedName>
    <definedName name="prd">#REF!</definedName>
    <definedName name="tst" localSheetId="0">Rekapitulacija!#REF!</definedName>
    <definedName name="tst">#REF!</definedName>
    <definedName name="vzk" localSheetId="0">Rekapitulacija!#REF!</definedName>
    <definedName name="vzk">#REF!</definedName>
    <definedName name="zmd" localSheetId="0">Rekapitulacija!#REF!</definedName>
    <definedName name="zmd">#REF!</definedName>
  </definedNames>
  <calcPr calcId="181029"/>
  <fileRecoveryPr autoRecover="0"/>
</workbook>
</file>

<file path=xl/calcChain.xml><?xml version="1.0" encoding="utf-8"?>
<calcChain xmlns="http://schemas.openxmlformats.org/spreadsheetml/2006/main">
  <c r="F131" i="20" l="1"/>
  <c r="F130" i="20"/>
  <c r="F129" i="20"/>
  <c r="F128" i="20"/>
  <c r="F127" i="20"/>
  <c r="F123" i="20"/>
  <c r="F122" i="20"/>
  <c r="F121" i="20"/>
  <c r="F120" i="20"/>
  <c r="F119" i="20"/>
  <c r="F118" i="20"/>
  <c r="F114" i="20"/>
  <c r="F113" i="20"/>
  <c r="F112" i="20"/>
  <c r="F111" i="20"/>
  <c r="F110" i="20"/>
  <c r="F109" i="20"/>
  <c r="F108" i="20"/>
  <c r="F103" i="20"/>
  <c r="F102" i="20"/>
  <c r="F101" i="20"/>
  <c r="F100" i="20"/>
  <c r="F99" i="20"/>
  <c r="F98" i="20"/>
  <c r="F97" i="20"/>
  <c r="F96" i="20"/>
  <c r="F89" i="20"/>
  <c r="F88" i="20"/>
  <c r="F87" i="20"/>
  <c r="F86" i="20"/>
  <c r="F85" i="20"/>
  <c r="F84" i="20"/>
  <c r="F83" i="20"/>
  <c r="F78" i="20"/>
  <c r="F77" i="20"/>
  <c r="F76" i="20"/>
  <c r="F75" i="20"/>
  <c r="F74" i="20"/>
  <c r="F73" i="20"/>
  <c r="F72" i="20"/>
  <c r="F71" i="20"/>
  <c r="F70" i="20"/>
  <c r="F69" i="20"/>
  <c r="F68" i="20"/>
  <c r="F67" i="20"/>
  <c r="F66" i="20"/>
  <c r="F60" i="20"/>
  <c r="F59" i="20"/>
  <c r="F58" i="20"/>
  <c r="F57" i="20"/>
  <c r="F56" i="20"/>
  <c r="F55" i="20"/>
  <c r="F54" i="20"/>
  <c r="F53" i="20"/>
  <c r="F52" i="20"/>
  <c r="F51" i="20"/>
  <c r="F50" i="20"/>
  <c r="F49" i="20"/>
  <c r="F48" i="20"/>
  <c r="F47" i="20"/>
  <c r="F46" i="20"/>
  <c r="F124" i="20" l="1"/>
  <c r="E23" i="20" s="1"/>
  <c r="E23" i="19" s="1"/>
  <c r="F61" i="20"/>
  <c r="F79" i="20"/>
  <c r="E15" i="20" s="1"/>
  <c r="E15" i="19" s="1"/>
  <c r="F104" i="20"/>
  <c r="E19" i="20" s="1"/>
  <c r="E19" i="19" s="1"/>
  <c r="F115" i="20"/>
  <c r="E21" i="20" s="1"/>
  <c r="E21" i="19" s="1"/>
  <c r="F90" i="20"/>
  <c r="E17" i="20" s="1"/>
  <c r="E17" i="19" s="1"/>
  <c r="F132" i="20"/>
  <c r="E25" i="20" s="1"/>
  <c r="E25" i="19" s="1"/>
  <c r="F135" i="20" l="1"/>
  <c r="E13" i="20"/>
  <c r="E31" i="20" l="1"/>
  <c r="E13" i="19"/>
  <c r="E30" i="20"/>
  <c r="E33" i="20" l="1"/>
  <c r="E35" i="20" s="1"/>
  <c r="E36" i="20" s="1"/>
  <c r="E38" i="20" s="1"/>
  <c r="G232" i="21"/>
  <c r="G231" i="21"/>
  <c r="G229" i="21"/>
  <c r="G227" i="21"/>
  <c r="G225" i="21"/>
  <c r="G223" i="21"/>
  <c r="G220" i="21"/>
  <c r="G218" i="21" s="1"/>
  <c r="G219" i="21"/>
  <c r="G215" i="21"/>
  <c r="G214" i="21"/>
  <c r="G212" i="21"/>
  <c r="G211" i="21"/>
  <c r="G209" i="21"/>
  <c r="G207" i="21"/>
  <c r="G205" i="21"/>
  <c r="G199" i="21"/>
  <c r="G197" i="21"/>
  <c r="G195" i="21"/>
  <c r="G190" i="21"/>
  <c r="G189" i="21" s="1"/>
  <c r="G186" i="21"/>
  <c r="G184" i="21"/>
  <c r="G182" i="21"/>
  <c r="G180" i="21"/>
  <c r="G176" i="21"/>
  <c r="G174" i="21"/>
  <c r="G172" i="21"/>
  <c r="G170" i="21"/>
  <c r="G168" i="21"/>
  <c r="G166" i="21"/>
  <c r="G164" i="21"/>
  <c r="G162" i="21"/>
  <c r="G160" i="21"/>
  <c r="G156" i="21"/>
  <c r="G153" i="21" s="1"/>
  <c r="G154" i="21"/>
  <c r="G150" i="21"/>
  <c r="G148" i="21"/>
  <c r="G146" i="21"/>
  <c r="G144" i="21"/>
  <c r="G142" i="21"/>
  <c r="G140" i="21"/>
  <c r="G138" i="21"/>
  <c r="G136" i="21"/>
  <c r="G134" i="21"/>
  <c r="G132" i="21"/>
  <c r="G130" i="21"/>
  <c r="G128" i="21"/>
  <c r="G126" i="21"/>
  <c r="G121" i="21"/>
  <c r="G119" i="21"/>
  <c r="G118" i="21" s="1"/>
  <c r="G115" i="21"/>
  <c r="G114" i="21" s="1"/>
  <c r="G110" i="21"/>
  <c r="G109" i="21" s="1"/>
  <c r="G106" i="21"/>
  <c r="G105" i="21" s="1"/>
  <c r="G102" i="21"/>
  <c r="G100" i="21"/>
  <c r="G98" i="21"/>
  <c r="G97" i="21" s="1"/>
  <c r="G94" i="21"/>
  <c r="G92" i="21"/>
  <c r="G87" i="21"/>
  <c r="G86" i="21" s="1"/>
  <c r="G83" i="21"/>
  <c r="G81" i="21"/>
  <c r="G77" i="21"/>
  <c r="G75" i="21"/>
  <c r="G73" i="21"/>
  <c r="G71" i="21"/>
  <c r="G69" i="21"/>
  <c r="G67" i="21"/>
  <c r="G63" i="21"/>
  <c r="G61" i="21"/>
  <c r="G57" i="21"/>
  <c r="G56" i="21" s="1"/>
  <c r="G53" i="21"/>
  <c r="G52" i="21" s="1"/>
  <c r="G49" i="21"/>
  <c r="G47" i="21"/>
  <c r="G45" i="21"/>
  <c r="G43" i="21"/>
  <c r="G39" i="21"/>
  <c r="G37" i="21"/>
  <c r="G35" i="21"/>
  <c r="G34" i="21"/>
  <c r="G30" i="21"/>
  <c r="G28" i="21"/>
  <c r="G26" i="21"/>
  <c r="G22" i="21"/>
  <c r="G21" i="21"/>
  <c r="G222" i="21" l="1"/>
  <c r="G217" i="21" s="1"/>
  <c r="G13" i="21" s="1"/>
  <c r="G202" i="21"/>
  <c r="G194" i="21"/>
  <c r="G179" i="21"/>
  <c r="G159" i="21"/>
  <c r="G125" i="21"/>
  <c r="G113" i="21"/>
  <c r="G10" i="21" s="1"/>
  <c r="G91" i="21"/>
  <c r="G80" i="21"/>
  <c r="G66" i="21"/>
  <c r="G60" i="21"/>
  <c r="G42" i="21"/>
  <c r="G33" i="21"/>
  <c r="G25" i="21"/>
  <c r="G20" i="21"/>
  <c r="G19" i="21" s="1"/>
  <c r="G7" i="21" s="1"/>
  <c r="G90" i="21"/>
  <c r="G9" i="21" s="1"/>
  <c r="G41" i="21" l="1"/>
  <c r="G8" i="21" s="1"/>
  <c r="G193" i="21"/>
  <c r="G12" i="21" s="1"/>
  <c r="G124" i="21"/>
  <c r="G11" i="21" s="1"/>
  <c r="G14" i="21" l="1"/>
  <c r="E27" i="19" s="1"/>
  <c r="E32" i="19" s="1"/>
  <c r="E33" i="19" s="1"/>
  <c r="E36" i="19" s="1"/>
  <c r="E37" i="19" s="1"/>
  <c r="E39" i="19" s="1"/>
  <c r="G15" i="21" l="1"/>
  <c r="G16" i="21" s="1"/>
</calcChain>
</file>

<file path=xl/sharedStrings.xml><?xml version="1.0" encoding="utf-8"?>
<sst xmlns="http://schemas.openxmlformats.org/spreadsheetml/2006/main" count="867" uniqueCount="574">
  <si>
    <t>nepredvidena dela 10% :</t>
  </si>
  <si>
    <t>preddela skupaj :</t>
  </si>
  <si>
    <t>zemeljska dela skupaj :</t>
  </si>
  <si>
    <t>voziščne konstrukcije skupaj :</t>
  </si>
  <si>
    <t>oprema cest skupaj :</t>
  </si>
  <si>
    <t>tuje storitve skupaj :</t>
  </si>
  <si>
    <t>I.</t>
  </si>
  <si>
    <t>4.0</t>
  </si>
  <si>
    <t>Odvodnjavanje</t>
  </si>
  <si>
    <t>6.0</t>
  </si>
  <si>
    <t>7.0</t>
  </si>
  <si>
    <t>Tuje storitve</t>
  </si>
  <si>
    <t>Zap. št.</t>
  </si>
  <si>
    <t>Projektantski nadzor</t>
  </si>
  <si>
    <t>Opis</t>
  </si>
  <si>
    <t>Količina</t>
  </si>
  <si>
    <t>Znesek</t>
  </si>
  <si>
    <t>11 121</t>
  </si>
  <si>
    <t>Obnova in zavarovanje zakoličbe osi trase ostale javne ceste v ravninskem terenu</t>
  </si>
  <si>
    <t>km</t>
  </si>
  <si>
    <t>11 221</t>
  </si>
  <si>
    <t>Postavitev in zavarovanje prečnega profila ostale javne ceste v ravninskem terenu</t>
  </si>
  <si>
    <t>kos</t>
  </si>
  <si>
    <t>13 311</t>
  </si>
  <si>
    <t>Organizacija gradbišča – postavitev začasnih objektov</t>
  </si>
  <si>
    <t>13 312</t>
  </si>
  <si>
    <t>Organizacija gradbišča – odstranitev začasnih objektov</t>
  </si>
  <si>
    <t>PREDDELA</t>
  </si>
  <si>
    <t>Oprema cest</t>
  </si>
  <si>
    <t>ODVODNJAVANJE</t>
  </si>
  <si>
    <t>OPREMA CEST</t>
  </si>
  <si>
    <t>TUJE STORITVE</t>
  </si>
  <si>
    <t>Mera</t>
  </si>
  <si>
    <t xml:space="preserve">Preddela </t>
  </si>
  <si>
    <t>1.0</t>
  </si>
  <si>
    <t>2.0</t>
  </si>
  <si>
    <t>3.0</t>
  </si>
  <si>
    <t xml:space="preserve">Zemeljska dela </t>
  </si>
  <si>
    <t xml:space="preserve">Voziščne konstrukcije </t>
  </si>
  <si>
    <t>ZEMELJSKA DELA</t>
  </si>
  <si>
    <t xml:space="preserve">PROJEKTANTSKI PREDRAČUN 
Z REKAPITULACIJO STROŠKOV
</t>
  </si>
  <si>
    <t>ur</t>
  </si>
  <si>
    <t>SKUPAJ EUR:</t>
  </si>
  <si>
    <t>Skupaj EUR:</t>
  </si>
  <si>
    <t>22 113</t>
  </si>
  <si>
    <t>Ureditev planuma temeljnih tal zrnate kamnine – 3. kategorije</t>
  </si>
  <si>
    <t xml:space="preserve">VOZIŠČNE KONSTRUKCIJE </t>
  </si>
  <si>
    <t>DDV 22% :</t>
  </si>
  <si>
    <t>OPOMBA: PRI VSEH POSTAVKAH RUŠITVENIH DEL UPOŠTEVATI VSE PRENOSE IN TRANSPORTE RUŠEVIN NA DEPONIJO !</t>
  </si>
  <si>
    <t>OPOMBA: PRI VSEH POSTAVKAH ZEMELJSKIH DEL V CENI IZKOPA POTREBNO UPOŠTEVATI VSE PRENOSE IN TRANSPORTE ODVEČNEGA MATERIALA NA DEPONIJO !</t>
  </si>
  <si>
    <t>21 112</t>
  </si>
  <si>
    <t>Površinski izkop plodne zemlje - 1.kategorije</t>
  </si>
  <si>
    <t>25 117</t>
  </si>
  <si>
    <t>25 151</t>
  </si>
  <si>
    <t>Doplačilo za zatravitev s semenom</t>
  </si>
  <si>
    <t>OPOMBA: PRI VSEH POSTAVKAH ODVODNJAVANJA V CENI POSTAVKE POTREBNO UPOŠTEVATI VES PRITRDILNI/TESNILNI MATERIAL TER IZDELAVO NAVEZAV !</t>
  </si>
  <si>
    <t>Doplačilo za izdelavo asfaltne mulde (asfalti so vsebovani v voziščnih konstrukcijah)</t>
  </si>
  <si>
    <t>5.0</t>
  </si>
  <si>
    <t>GRADBENA IN OBRTNIŠKA DELA</t>
  </si>
  <si>
    <t>gradbena in obrtniška dela skupaj :</t>
  </si>
  <si>
    <t>61 122</t>
  </si>
  <si>
    <t>Izdelava temelja iz cementnega betona C 12/15, globine 80 cm, premera 30 cm</t>
  </si>
  <si>
    <t>Gradbena in obrtniška dela</t>
  </si>
  <si>
    <t>Humuziranje brežine brez valjanja, v debelini 20 cm - strojno</t>
  </si>
  <si>
    <t>44 951</t>
  </si>
  <si>
    <t>Dobava in vgraditev pokrova iz duktilne litine z nosilnostjo 125 kN, krožnega prereza s premerom 500 mm</t>
  </si>
  <si>
    <t>D.4.1</t>
  </si>
  <si>
    <t>D.7.2</t>
  </si>
  <si>
    <t>D.7.3</t>
  </si>
  <si>
    <t>D.7.4</t>
  </si>
  <si>
    <t>61 218</t>
  </si>
  <si>
    <t>Dobava in vgraditev stebrička za prometni znak iz vroče cinkane jeklene cevi s premerom 64 mm, dolge do 4000 mm</t>
  </si>
  <si>
    <t>12 111</t>
  </si>
  <si>
    <t>24 451</t>
  </si>
  <si>
    <t>Izdelava bankine iz gramoza ali naravno zdrobljenega kamnitega materiala, široke od 0,50 m do 1,25 m</t>
  </si>
  <si>
    <t>36 111</t>
  </si>
  <si>
    <t>Izdelava pobrizga s polimer modificirano bitumensko emulzijo</t>
  </si>
  <si>
    <t>D.2.3</t>
  </si>
  <si>
    <t>21 224</t>
  </si>
  <si>
    <t>Širok izkop vezljive zemljine 3. kategorije</t>
  </si>
  <si>
    <t>Izdelava nevezane nosilne plasti enakomerno zrnatega drobljenca iz kamnine v debelini 21 do 30 cm</t>
  </si>
  <si>
    <t>31 132</t>
  </si>
  <si>
    <t>Izdelava PID projekta po končani gradnji</t>
  </si>
  <si>
    <t>Obsip PE cevi ter zasutje MK je upoštevano v postavkah D.2.2 in D.2.3</t>
  </si>
  <si>
    <t>12 151</t>
  </si>
  <si>
    <t>12 152</t>
  </si>
  <si>
    <t>12 171</t>
  </si>
  <si>
    <t>12 172</t>
  </si>
  <si>
    <t>Odstranitev panja s premerom od 31 do 50 cm s predelavo</t>
  </si>
  <si>
    <t>Odstranitev panja s premerom od 11 do 30 cm s predelavo</t>
  </si>
  <si>
    <t>12 382</t>
  </si>
  <si>
    <t>Rezanje asfaltne plasti s talno diamantno žago, debele 6 do 10 cm</t>
  </si>
  <si>
    <t>D.5.1</t>
  </si>
  <si>
    <t xml:space="preserve">Dobava in postavitev košev za smeti </t>
  </si>
  <si>
    <t>D.5.2</t>
  </si>
  <si>
    <t>D.5.3</t>
  </si>
  <si>
    <t>Geotehnični nadzor v času gradnje</t>
  </si>
  <si>
    <t>Posek in odstranitev grmovja in dreves z debli premera do 11 cm ter odstranitev vej</t>
  </si>
  <si>
    <t>12 322</t>
  </si>
  <si>
    <t xml:space="preserve">Porušitev in odstranitev asfaltne plasti v debelini od 6 do 10 cm </t>
  </si>
  <si>
    <t>Posek in odstranitev dreves z debli premera od 11 do 30 cm ter odstranitev vej</t>
  </si>
  <si>
    <t>Posek in odstranitev dreves z debli premera od 31 do 50 cm ter odstranitev vej</t>
  </si>
  <si>
    <t>odvodnjavanje skupaj:</t>
  </si>
  <si>
    <t>Izdelava posteljice iz zrnate kamnine - 3. kategorije</t>
  </si>
  <si>
    <t>D.5.4</t>
  </si>
  <si>
    <t>D.7.1</t>
  </si>
  <si>
    <t>Nadzor upravljalca komunalnih vodov</t>
  </si>
  <si>
    <t>12 153</t>
  </si>
  <si>
    <t>Posek in odstranitev dreves z debli premera nad 50 cm ter odstranitev vej</t>
  </si>
  <si>
    <t>12 173</t>
  </si>
  <si>
    <t>Odstranitev panja s premerom nad 50 cm s predelavo</t>
  </si>
  <si>
    <t>Izdelava obrabne in zaporne plasti bitumizirane zmesi AC 8 surf B70/100 A5 v debelini 3 cm</t>
  </si>
  <si>
    <t>32 242</t>
  </si>
  <si>
    <t>Izdelava nosilne plasti bitumizirane zmesi AC 16 base B50/70 A4 v debelini 5 cm</t>
  </si>
  <si>
    <t>31 453</t>
  </si>
  <si>
    <t>44 133</t>
  </si>
  <si>
    <t>Kompletna izdelava jaška iz cementnega betona, krožnega prereza s premerom 50 cm , globokega 1,5 do 2,0 m, vključno z izdelavo armirano betonskega venca</t>
  </si>
  <si>
    <t>Dobava in postavitev stojala za kolo</t>
  </si>
  <si>
    <t>Dobava in postavitev klopi na postajslišu za kolesa. Klop dolžina = 2.00 m, širine =45 cm, višina = 50 cm</t>
  </si>
  <si>
    <t>Dobava in postavitev mize na postajališču za kolesa. Miza dolžina= 2.00 m, širina= 1.00 m, višine= 75 cm</t>
  </si>
  <si>
    <t>61 451</t>
  </si>
  <si>
    <t>Dobava in pritrditev trikotnega prometnega znaka, podloga iz aluminijaste pločevine, znak z odsevno folijo vrste RA2, dolžina stranice a = 600 mm</t>
  </si>
  <si>
    <t>61 651</t>
  </si>
  <si>
    <t xml:space="preserve">Dobava in pritrditev okroglega prometnega znaka podloga iz aluminjaste pločevine z odsevno folijo RA2 premera 400 mm </t>
  </si>
  <si>
    <t>61 722</t>
  </si>
  <si>
    <t>POPIS DEL</t>
  </si>
  <si>
    <t>21 324</t>
  </si>
  <si>
    <t>Izkop vezljive zemljine/zrnate kamnine – 3. kategorije za temelje, kanalske rove, prepuste, jaške in drenaže, širine do 1,0 m – strojno, planiranje dna ročno</t>
  </si>
  <si>
    <t>23 216</t>
  </si>
  <si>
    <t>Izdelava filtrske plasti iz kamnitega materiala v debelini nad 40 cm</t>
  </si>
  <si>
    <t>23 312</t>
  </si>
  <si>
    <t>Dobava in vgraditev geotekstilije za ločilno plast (po načrtu), natezna trdnost nad 12 do 14 kN/m² (zaščita ponikovalnih polj)</t>
  </si>
  <si>
    <t xml:space="preserve">Dobava in pritrditev prometnega znaka, podloga iz aluminjaste pločevine znak z odsevno folijo vrste RA2, velikost  do 0,11 do 0,20 m2 </t>
  </si>
  <si>
    <t>42 133</t>
  </si>
  <si>
    <t>Izdelava vzdolžne in prečne drenaže globoke do 1,0 m na podložni plasti iz cementnega betona, debeline 10 cm, z gibljivimi plastičnimi cevmi premera 20 cm (D200)</t>
  </si>
  <si>
    <t>Izdelava troplastne protiprašne prevleke 3 x posip z drobirjem 11/16, 8/11 in 4/8 mm ter 2x pobrizg s polimeri modificirano bitumensko emulzijo</t>
  </si>
  <si>
    <t>62 242</t>
  </si>
  <si>
    <t>Doplačilo za ročno izdelavo ostalih označb na vozišču, posamezna površina označbe 0,6 do 1,0 m2</t>
  </si>
  <si>
    <t>UREDITEV KOLESARSKI POVRŠIN V MEDVODAH - odsek A, B, C, D, J in E</t>
  </si>
  <si>
    <t>11 131</t>
  </si>
  <si>
    <t>Obnova in zavarovanje zakoličbe trase komunalnih vodov v ravninskem terenu</t>
  </si>
  <si>
    <t xml:space="preserve">Rezkanje in odvoz asfaltne krovne plasti v debelini do 4 do 7 cm </t>
  </si>
  <si>
    <t>12 372</t>
  </si>
  <si>
    <t>24 112</t>
  </si>
  <si>
    <t>Vgraditev nasipa iz zrnate kamnine/vezljive zemljine ( 32/100) - 3.kategorije, komprimacija v plasteh po 30 cm</t>
  </si>
  <si>
    <t>Zasip z vezljivo zemljino - 3. kategorije - strojno (zasip meteorne kanalizacije)</t>
  </si>
  <si>
    <t>Obsutje cevi s finim, 2x sejanim peskom zrnavosti 0-4 mm po detalju ter ročno nabijanje do potrebne zbitosti</t>
  </si>
  <si>
    <t>D.2.2</t>
  </si>
  <si>
    <t>Kombinirani izkop vezljive zemljine – 3. kategorije – strojno ročni  z nakladanjem; (strojni:ročni=80:20)</t>
  </si>
  <si>
    <t>D.2.1</t>
  </si>
  <si>
    <t>D.3.1</t>
  </si>
  <si>
    <t>D.3.2</t>
  </si>
  <si>
    <t>43 232</t>
  </si>
  <si>
    <t>Izdelava kanalizacije iz cevi iz PVC, vključno s podložno plastjo iz zmesi kamnitih zrn, premera 200 mm, v globini do 1,0 m</t>
  </si>
  <si>
    <t>44 132</t>
  </si>
  <si>
    <t>Kompletna izdelava jaška iz cementnega betona, krožnega prereza s premerom 50 cm , globokega 1,0 do 1,5 m, vključno z izdelavo armirano betonskega venca</t>
  </si>
  <si>
    <t>44 952</t>
  </si>
  <si>
    <t>Dobava in vgraditev pokrova iz duktilne litine z nosilnostjo 125 kN, krožnega prereza s premerom 600 mm</t>
  </si>
  <si>
    <t>46 353</t>
  </si>
  <si>
    <t>Ureditev ponikovalnice s performirano cevjo iz cementnega betona , krožnega premera 100 cm, globine 3,0 m</t>
  </si>
  <si>
    <t>Ročni odkop in zaščita obstoječega vodovoda. Vode se zaščiti s PVC cevjo premera fi 200 mm prereže  napolovico in nasadi na obstoječi vodnik v zemlji in skupaj s cevjo dodatno obetonira s plastjo betona c12/15 debeline 10 cm.</t>
  </si>
  <si>
    <t>D.5.6</t>
  </si>
  <si>
    <t>Dobava in postavitev žičnate ograje višine 1,20 m na postajališču za kolesa</t>
  </si>
  <si>
    <t>D.5.5</t>
  </si>
  <si>
    <t>UREDITEV KOLESARSKI POVRŠIN V MEDVODAH</t>
  </si>
  <si>
    <t>Arheološki nadzor ob gradnji (obsega izvedbo arheoloških preiskav, odstranitev in arhiviranje potencialnih arheoloških ostaliln ter izdelava končnega poročila, obračun po dejanskih urah arheološkega nadzora na podlagi v gradbeni dnevnik)</t>
  </si>
  <si>
    <t>D.7.5</t>
  </si>
  <si>
    <t>D.5.7</t>
  </si>
  <si>
    <t>Dobava in montaža lesene varovalne ograje za kolesarje</t>
  </si>
  <si>
    <t>m2</t>
  </si>
  <si>
    <t>m1</t>
  </si>
  <si>
    <t>m3</t>
  </si>
  <si>
    <t xml:space="preserve">projekt / načrt: </t>
  </si>
  <si>
    <t>Kolesarske poti Medvode - Pirniče - Vikrče / Brv čez Savo</t>
  </si>
  <si>
    <t>z.š.</t>
  </si>
  <si>
    <t>šifra post.PIS</t>
  </si>
  <si>
    <t>vrsta del</t>
  </si>
  <si>
    <t>EM</t>
  </si>
  <si>
    <t>količina</t>
  </si>
  <si>
    <t>cena/EM</t>
  </si>
  <si>
    <t>vrednost [€]</t>
  </si>
  <si>
    <t>REKAPITULACIJA</t>
  </si>
  <si>
    <t>1</t>
  </si>
  <si>
    <t>2</t>
  </si>
  <si>
    <t>3</t>
  </si>
  <si>
    <t>VOZIŠČNE KONSTRUKCIJE</t>
  </si>
  <si>
    <t>4</t>
  </si>
  <si>
    <t>5</t>
  </si>
  <si>
    <t>6</t>
  </si>
  <si>
    <t>N6</t>
  </si>
  <si>
    <t>MONTAŽNA JEKLENA PREKLADNA KONSTRUKCIJA BRVI</t>
  </si>
  <si>
    <t>7</t>
  </si>
  <si>
    <t>SKUPAJ (osnova za DDV)</t>
  </si>
  <si>
    <t>DDV (v višini 22%)</t>
  </si>
  <si>
    <t>SKUPAJ (vključno z DDV)</t>
  </si>
  <si>
    <t>1.1</t>
  </si>
  <si>
    <t>Geodetska dela</t>
  </si>
  <si>
    <t>1.1.1</t>
  </si>
  <si>
    <t>S11313</t>
  </si>
  <si>
    <t xml:space="preserve">Postavitev in zavarovanje profilov za zakoličbo objekta s površino nad 100 m2 </t>
  </si>
  <si>
    <t>KOS</t>
  </si>
  <si>
    <t>1.1.2</t>
  </si>
  <si>
    <t>S11323</t>
  </si>
  <si>
    <t xml:space="preserve">Določitev in preverjanje položajev, višin in smeri pri gradnji objekta s površino nad 500 m2 </t>
  </si>
  <si>
    <t>op.</t>
  </si>
  <si>
    <t>* za kompletno prekladno konstr. 524,5m2 (jekl.prekl.kon.=376,9m2 + AB prekl.kon.=147,6m2);</t>
  </si>
  <si>
    <t>1.2</t>
  </si>
  <si>
    <t xml:space="preserve"> Čiščenje terena</t>
  </si>
  <si>
    <t>1.2.1</t>
  </si>
  <si>
    <t>S12131</t>
  </si>
  <si>
    <t xml:space="preserve">Odstranitev grmovja in dreves z debli premera do 10 cm ter vej na redko porasli površini - ročno </t>
  </si>
  <si>
    <t>M2</t>
  </si>
  <si>
    <t>* vključno z razrezom, nakladanjem na kamion in odvozom v trajno deponijo oz. obrat za predelavo (z vsemi stroški trajne deponije/predelave);</t>
  </si>
  <si>
    <t>1.2.2</t>
  </si>
  <si>
    <t>S12151</t>
  </si>
  <si>
    <t xml:space="preserve">Posek in odstranitev drevesa z deblom premera 11 do 30 cm ter odstranitev vej </t>
  </si>
  <si>
    <t>1.2.3</t>
  </si>
  <si>
    <t>S12161</t>
  </si>
  <si>
    <t xml:space="preserve">Odstranitev panja s premerom 11 do 30 cm z odvozom na deponijo na razdaljo do 100 m </t>
  </si>
  <si>
    <t>1.3</t>
  </si>
  <si>
    <t>Ostala preddela</t>
  </si>
  <si>
    <t>1.3.1</t>
  </si>
  <si>
    <t>S13252</t>
  </si>
  <si>
    <t xml:space="preserve">Črpanje vode za zavarovanje gradbene jame, od 6 do 15 l/s </t>
  </si>
  <si>
    <t>URA</t>
  </si>
  <si>
    <t>S13311</t>
  </si>
  <si>
    <t xml:space="preserve">Organizacija gradbišča - postavitev začasnih objektov </t>
  </si>
  <si>
    <t>* za kompletno izvedbo po shemi organizacije gradbišča, ki jo izdela izvajalec in potrdi naročnik, vključno z vzdrževanjem in morebitnimi vmesnimi premiki/spremembami med izvajanjem;</t>
  </si>
  <si>
    <t>1.3.2</t>
  </si>
  <si>
    <t>S13312</t>
  </si>
  <si>
    <t xml:space="preserve">Organizacija gradbišča - odstranitev začasnih objektov </t>
  </si>
  <si>
    <t>* za kompletno vse objekte po končani gradnji za vzpostavitev končnega stanja po načrtu;</t>
  </si>
  <si>
    <t>1.3.3</t>
  </si>
  <si>
    <t>N1.3.1</t>
  </si>
  <si>
    <t>Izvedba vseh potrebnih začasnih ukrepov za zaščito voda in neposredne okolice pred negativnimi vplivi gradnje, po zahtevah iz soglasij h gradnji in glede na predvideno tehnologijo izvajanja s strani izvajalca. V postavki zajeti vse potrebne stroške izvedbe začasnih ukrepov, vzdrževanja za ves čas gradnje in odstranitev ukrepov po končani izvedbi.</t>
  </si>
  <si>
    <t>KPL</t>
  </si>
  <si>
    <t>2.1</t>
  </si>
  <si>
    <t>Izkopi</t>
  </si>
  <si>
    <t>2.1.1</t>
  </si>
  <si>
    <t>S21113</t>
  </si>
  <si>
    <t xml:space="preserve">Površinski izkop plodne zemljine - 1. kategorije - strojno z odrivom do 100 m </t>
  </si>
  <si>
    <t>M3</t>
  </si>
  <si>
    <t>* deb. ca. 15cm, za kasnejšo uporabo pri izvedbi humuziranja;</t>
  </si>
  <si>
    <t>2.1.2</t>
  </si>
  <si>
    <t>S21233</t>
  </si>
  <si>
    <t xml:space="preserve">Široki izkop zrnate kamnine - 3. kategorije - strojno z odrivom do 100 m </t>
  </si>
  <si>
    <t>* z odrivom ali odvozom na gradb.deponijo za kasnejši zasip;</t>
  </si>
  <si>
    <t>2.1.3</t>
  </si>
  <si>
    <t>S21353</t>
  </si>
  <si>
    <t xml:space="preserve">Izkop vezljive zemljine/zrnate kamnine - 3. kategorije za temelje, kanalske rove, prepuste, jaške in drenaže,  širine 1,1 do 2,0 m in globine do 1,0 m - ročno, planiranje dna ročno </t>
  </si>
  <si>
    <t>* z odvozom na gradb.deponijo za kasnejši zasip;
- točk.izkop za opornika v osi 3 in 4;</t>
  </si>
  <si>
    <t>2.1.4</t>
  </si>
  <si>
    <t>S21624</t>
  </si>
  <si>
    <t xml:space="preserve">Izkop vezljive zemljine/zrnate kamnine - 3. kategorije za temelje širine nad 2 m in globine 1,1 do 2,0 m, strojno </t>
  </si>
  <si>
    <t>* z odvozom na gradb.deponijo za kasnejši zasip;
- za tem.grede opornika v osi 1 in 2 ter za tem. v osi 5;</t>
  </si>
  <si>
    <t>2.2</t>
  </si>
  <si>
    <t>Planum temeljnih tal</t>
  </si>
  <si>
    <t>2.2.1</t>
  </si>
  <si>
    <t>S22112</t>
  </si>
  <si>
    <t xml:space="preserve">Ureditev planuma temeljnih tal vezljive zemljine - 3. kategorije </t>
  </si>
  <si>
    <t>* pod tem. gredami nad piloti v osi 1 in 3 ter pod temelu v osi 5;</t>
  </si>
  <si>
    <t>2.3</t>
  </si>
  <si>
    <t>Ločilne, drenažne in filtrske plasti ter delovni plato</t>
  </si>
  <si>
    <t>2.3.1</t>
  </si>
  <si>
    <t>S23511</t>
  </si>
  <si>
    <t xml:space="preserve">Izdelava umetnega otoka za vgrajevanje temeljev, kolov ali vodnjakov za objekt in odstranitev po zaključenem  delu </t>
  </si>
  <si>
    <t>* za izvajanje pilotov;</t>
  </si>
  <si>
    <t>2.4</t>
  </si>
  <si>
    <t>Nasipi, zasipi, klini, posteljice in glinasti naboj</t>
  </si>
  <si>
    <t>2.4.1</t>
  </si>
  <si>
    <t>S24111</t>
  </si>
  <si>
    <t xml:space="preserve">Vgraditev nasipa iz vezljive zemljine - 3. kategorije </t>
  </si>
  <si>
    <t>* z zem.materialom od izkopa, vključno z nakladanjem in dovoza iz zač. deponije ter komprimiranjem;</t>
  </si>
  <si>
    <t>2.4.2</t>
  </si>
  <si>
    <t>S24325</t>
  </si>
  <si>
    <t xml:space="preserve">Izdelava klina iz zrnate kamnine - 3. kategorije z dobavo iz kamnoloma </t>
  </si>
  <si>
    <t>* za opornikom in krilnimi zidovi v osi 1 in za tem. v osi 5;</t>
  </si>
  <si>
    <t>2.5</t>
  </si>
  <si>
    <t>Brežine in zelenice</t>
  </si>
  <si>
    <t>2.5.1</t>
  </si>
  <si>
    <t>S25121</t>
  </si>
  <si>
    <t xml:space="preserve">Humuziranje brežine z valjanjem, v debelini do 15 cm - ročno </t>
  </si>
  <si>
    <t>* vklj. z nakladanjem in dovozom humusa iz  začasne deponije;</t>
  </si>
  <si>
    <t>2.5.2</t>
  </si>
  <si>
    <t>S25122</t>
  </si>
  <si>
    <t xml:space="preserve">Humuziranje brežine z valjanjem, v debelini do 15 cm - strojno </t>
  </si>
  <si>
    <t>2.5.3</t>
  </si>
  <si>
    <t>S25141</t>
  </si>
  <si>
    <t xml:space="preserve">Humuziranje zelenice z valjanjem, v debelini do 15 cm - ročno </t>
  </si>
  <si>
    <t>2.5.4</t>
  </si>
  <si>
    <t>S25142</t>
  </si>
  <si>
    <t xml:space="preserve">Humuziranje zelenice z valjanjem, v debelini do 15 cm - strojno </t>
  </si>
  <si>
    <t>2.5.5</t>
  </si>
  <si>
    <t>S25151</t>
  </si>
  <si>
    <t xml:space="preserve">Doplačilo za zatravitev s semenom </t>
  </si>
  <si>
    <t>* semena avtohtone vrste travne mešanice (suha setev);</t>
  </si>
  <si>
    <t>2.5.6</t>
  </si>
  <si>
    <t>S25182</t>
  </si>
  <si>
    <t xml:space="preserve">Zasaditev raznih drevesnih in grmovnih vrst na brežini, visokih 40 do 80 cm </t>
  </si>
  <si>
    <t>* vklj. z izkopom in zasipom z rastno zemljo/humusom sadilnih jam, oporami sadik in vzdrževanjem do 1.leta;
* vegetacija po dogovoru s projektantom;</t>
  </si>
  <si>
    <t>2.6</t>
  </si>
  <si>
    <t>2.7</t>
  </si>
  <si>
    <t>Koli in vodnjaki</t>
  </si>
  <si>
    <t>2.6.1</t>
  </si>
  <si>
    <t>S27113</t>
  </si>
  <si>
    <t xml:space="preserve">Izdelava uvrtanih kolov iz ojačenega cementnega betona, sistema Benotto, premera 100 cm, izkop v vezljivi  zemljini/zrnati kamnini, dolžine do 10 m </t>
  </si>
  <si>
    <t>M1</t>
  </si>
  <si>
    <r>
      <t xml:space="preserve">* kompletna izvedba pilotov  Lsv=4x 8m + 2x 6m (6kos), z zakoličbo in dovozom/odvozom ter premiki mehanizacije;
* bet.C25/30, XC2: ca. 0,8m3/m1; 
</t>
    </r>
    <r>
      <rPr>
        <sz val="10"/>
        <rFont val="Arial"/>
        <family val="2"/>
        <charset val="238"/>
      </rPr>
      <t>* arm.pilotov-jekl.palice B500B: ca. 200kg/m1;</t>
    </r>
  </si>
  <si>
    <t>2.6.2</t>
  </si>
  <si>
    <t>S27163</t>
  </si>
  <si>
    <t xml:space="preserve">Obsekanje uvrtanih kolov iz ojačenega cementnega betona, premera 100 cm </t>
  </si>
  <si>
    <t>* višine ca. 50cm</t>
  </si>
  <si>
    <t>2.9</t>
  </si>
  <si>
    <t>Razprostiranje odvečnega materiala</t>
  </si>
  <si>
    <t>2.7.1</t>
  </si>
  <si>
    <t>N2.9.1</t>
  </si>
  <si>
    <t>Nakladanje odvečnega materiala od izkopa na kamion in odvoz v trajno deponijo</t>
  </si>
  <si>
    <t>* vključno z vsemi stroški trajne deponije;</t>
  </si>
  <si>
    <t xml:space="preserve">3.1 </t>
  </si>
  <si>
    <t xml:space="preserve"> 3.1 </t>
  </si>
  <si>
    <t>Nosilne plasti</t>
  </si>
  <si>
    <t>3.1.1</t>
  </si>
  <si>
    <t>S31132</t>
  </si>
  <si>
    <t xml:space="preserve">Izdelava nevezane nosilne plasti enakomerno zrnatega drobljenca iz kamnine v debelini 21 do 30 cm </t>
  </si>
  <si>
    <t>* TD 0-32 z dobavo iz kamnoloma, d= 25cm;
- v območju izven prekl.konstr. (pod cem.stabilizacijo);</t>
  </si>
  <si>
    <t>3.1.2</t>
  </si>
  <si>
    <t>S31213</t>
  </si>
  <si>
    <t xml:space="preserve">Izdelava s cementom vezane (stabilizirane) nosilne plasti gramoza v debelini 20 cm </t>
  </si>
  <si>
    <t>* v območju izven prekl.konstr.;</t>
  </si>
  <si>
    <t>3.2</t>
  </si>
  <si>
    <t xml:space="preserve"> 3.2 </t>
  </si>
  <si>
    <t>Vezane nosilne in obrabne plasti z bitumenskimi vezivi</t>
  </si>
  <si>
    <t>3.2.1</t>
  </si>
  <si>
    <t>S31453</t>
  </si>
  <si>
    <t>* v območju izven prekl.konstr. v dolžini 4m od osi 1 in 5;</t>
  </si>
  <si>
    <t>3.2.2</t>
  </si>
  <si>
    <t>S32242</t>
  </si>
  <si>
    <t>3.2.3</t>
  </si>
  <si>
    <t>S32497</t>
  </si>
  <si>
    <t>Pobrizg s polimerno bitumensko emulzijo 0,31 do 0,50 kg/m2</t>
  </si>
  <si>
    <t>3.3</t>
  </si>
  <si>
    <t>Drugi zaključni povozni tlaki</t>
  </si>
  <si>
    <t>3.3.1</t>
  </si>
  <si>
    <t>N3.3.1</t>
  </si>
  <si>
    <t>Izvedba zunanjega finalnega tlaka - večslojnega nanosa na PU osnovi (skupne d=4mm) na betonske povozne površine, kompletno z vsemi preddeli (pripravo površine: peskanje in odpraševanje), PU nanosi, polnili in finalno zaključnimi deli. Tlak mora biti odporen na povozno obrabo, UV žarke in druge atmosferske vplive, ki so značilni za obravnavano območje. Tlak mora biti izveden po pogojih in certificiranem sistemu proizvajalca (kot npr. SIKA, MAPEI ali enakovredno), npr.:
- priprava betonske površine: peskanje in odpraševanje;
- osnovna in izravnalna plast: epoksidna matrica (0,35 kg/m2) s peskom 0.4/0.7 mm (0.80 kg/m2);
- zaščitna plast: poliuretan (1.50 kg/m2);
- obrabna plast: poliuretan (1.40 kg/m2) s peskom 0.4/0.7 mm (0.80 kg/m2);
- finalna plast: silicijev karbid 1.0/1.5 mm (6.00 kg/m2);
- zaščitna plast: poliuretan (1.50 kg/m2)
Barva in tekstura finalnega tlaka po izboru in potrditvi odg. projektanta.</t>
  </si>
  <si>
    <t>* pred izvedbo obvezno dokazati primernost sistema tlaka z ustreznimi certifikati;
- prekl.AB pl.: 157,5m2;
- prekl.sovpr.pl.: 354,5m2;</t>
  </si>
  <si>
    <t>3.4</t>
  </si>
  <si>
    <t>3.6</t>
  </si>
  <si>
    <t>Bankine</t>
  </si>
  <si>
    <t>3.4.1</t>
  </si>
  <si>
    <t>S36111</t>
  </si>
  <si>
    <t>* v območju izven prekl.konstr. (v dolžini 4m1 od osi 1 in 5), šir. 75-80cm;
* vključno z izvedbo pobrizga s polimer modificirano bitumensko emulzijo;</t>
  </si>
  <si>
    <t>4.1</t>
  </si>
  <si>
    <t>Površinsko odvodnjavanje</t>
  </si>
  <si>
    <t>4.1.1</t>
  </si>
  <si>
    <t>N4.1.1</t>
  </si>
  <si>
    <t>Dobava in vgradnja kompletne linijske, povozne (razred obremenitve C - 250kN) kanalete, vključno s pripadajočimi zaključki in fazonskimi kosi, obbetoniranjem po detajlu proizvajalca (beton C25/30, XC2) in s povozno LTŽ rešetko.
Kanaleta izdelane iz umetne (PEHD) mase s kovinskim okvirjem za rešetko (proizvod kot npr. tip Recyfix PRO 150 tip 01 - proizvajalca Hauraton ali enakovreden proizvod drugega proizvajalca), na konceh zaključena s tipskimi zapornimi elementi in vsemi potrebnimi fazonskimi kosi.
Vsaka linija kanalete ima vgrajen PEHD element peskolova s kovinskim okvirjem (proizvod kot npr. tip Recyfix PLUS 100 proizvajalca Hauraton ali enakovreden proizvod drugega proizvajalca), dolžine 0,5 m, globina 419 mm, s plastičnim vedrom.
Kanaleta je opremljena s pripadajočo LTŽ rešetko z vzdolžnimi rebri (raz.obr. C 250, ki ne sme povzročati ropota ob prevozu), s KTL zaščito proti oksidaciji, vključno s pritrdilnim materialom.
Na krajnem elementu je izdelati povezavo za iztok v drenažo s PVC cevo DN 150, L=1m;</t>
  </si>
  <si>
    <t>* obračun za kompletno linijsko kanaleto s peskolovom in rešetko dolžine 3,5m po zgornjem opisu;</t>
  </si>
  <si>
    <t>4.2</t>
  </si>
  <si>
    <t>Globinsko odvodnjavanje - drenaže</t>
  </si>
  <si>
    <t>4.2.1</t>
  </si>
  <si>
    <t>S42115</t>
  </si>
  <si>
    <t xml:space="preserve">Izdelava vzdolžne in prečne drenaže, globoke do 1,0 m, na planumu izkopa, z gibljivimi plastičnimi cevmi  premera 20 cm </t>
  </si>
  <si>
    <r>
      <t xml:space="preserve">* za dreniranje linijske kanalete, cev perforirana po celotnem obodu, </t>
    </r>
    <r>
      <rPr>
        <sz val="10"/>
        <rFont val="Arial"/>
        <family val="2"/>
        <charset val="238"/>
      </rPr>
      <t>v dolžini 2x 10m</t>
    </r>
    <r>
      <rPr>
        <sz val="10"/>
        <rFont val="Arial CE"/>
        <charset val="238"/>
      </rPr>
      <t>;</t>
    </r>
  </si>
  <si>
    <t>4.2.2</t>
  </si>
  <si>
    <t>S42215</t>
  </si>
  <si>
    <t xml:space="preserve">Izdelava vzdolžne in prečne drenaže, globoke do 1,0 m, iz zmesi kamnitih zrn, obvite z geosintetikom, na  planumu izkopa </t>
  </si>
  <si>
    <t>* za dreniranje linijske kanalete, presek drenaže ca. 0,3m3/m1 v dolžini 2x 10m;</t>
  </si>
  <si>
    <t>5.1</t>
  </si>
  <si>
    <t>Tesarska dela</t>
  </si>
  <si>
    <t>5.1.1</t>
  </si>
  <si>
    <t>S51211</t>
  </si>
  <si>
    <t xml:space="preserve">Izdelava podprtega opaža za ravne temelje </t>
  </si>
  <si>
    <t>* tem. gredi nad piloti za opornik v osi 1 in 2 ter točkovni temelj v osi 5;</t>
  </si>
  <si>
    <t>5,1,2</t>
  </si>
  <si>
    <t>N5.1.1</t>
  </si>
  <si>
    <t>Izdelava podprtega opaža za pravokoten podpornik, polnega večjega prereza, visok do 1 m, vključno z doplačilom za razred vidne površine betona VB2</t>
  </si>
  <si>
    <t>* opaž za podpornik v osi 5 (tl. dim. 3,0 x 4,5 m);</t>
  </si>
  <si>
    <t>5.1.3</t>
  </si>
  <si>
    <t>S51311</t>
  </si>
  <si>
    <t xml:space="preserve">Izdelava podprtega opaža za raven zid, visok do 2 m </t>
  </si>
  <si>
    <t>* vklj. z dopl.: za razred vidne površine betona VB2;
- opaž za opornik in krilne zidove v osi 1;</t>
  </si>
  <si>
    <t>5.1.4</t>
  </si>
  <si>
    <t>S51431</t>
  </si>
  <si>
    <t xml:space="preserve">Izdelava opaža za okrogel steber, visok do 2 m </t>
  </si>
  <si>
    <t>* vklj. z dopl.: za razred vidne površine betona VB2;
- opaž za stebra v osi 3 in 4 (nad piloti), premera D=60cm;</t>
  </si>
  <si>
    <t>5.1.5</t>
  </si>
  <si>
    <t>N5.1.2</t>
  </si>
  <si>
    <t>Izdelava opaža za AB okvir po načrtu, vključno z doplačilom za vidno površino betona razreda VB4 in s podpiranjem ter opiranjem do višine 4m1. 
Komplet AB okvir sestoji iz:
- dveh poševnih stebrov (skupna površina opaža 24,7m2, z zunanjima polkrožnima zaključkoma r=60cm v dolžini 2x 3,75m: doplačilo za polkrožni opaž 14,2m2);
- nosilca za ležišče prekladne konstrukcije (skupna površina opaža 14,3m2, z zunanjima zaokrožnima zaključkoma prehoda na stebra: doplačilo za ločni opaž 1,5m2);
Obračun opaža za kompleten AB okvir.</t>
  </si>
  <si>
    <r>
      <t>* komplet AB okvir v osi 2;</t>
    </r>
    <r>
      <rPr>
        <sz val="10"/>
        <color rgb="FF0070C0"/>
        <rFont val="Arial"/>
        <family val="2"/>
        <charset val="238"/>
      </rPr>
      <t/>
    </r>
  </si>
  <si>
    <t>5.1.6</t>
  </si>
  <si>
    <t>N5.1.3</t>
  </si>
  <si>
    <t>Izdelava podprtega opaža dna prekladne plošče trapezne oblike s podpiranjem višine do 2 m, plošča tlorisno ločne oblike, vključno z doplačilom za vidno površino betona VB4</t>
  </si>
  <si>
    <t>* prekladna plošče med osjo 3-5, z vzdolžnim nagibom, po načrtu;</t>
  </si>
  <si>
    <t>5.1.7</t>
  </si>
  <si>
    <t>N5.1.4</t>
  </si>
  <si>
    <t>Izdelava podprtega opaža dna prekladne plošče trapezne oblike s podpiranjem višine 2,1 do 4 m, plošča tlorisno ločne oblike, vključno z doplačilom za vidno površino betona VB4</t>
  </si>
  <si>
    <t>* del prekladne plošče med osjo 2-3, z vzdolžnim nagibom, po načrtu;</t>
  </si>
  <si>
    <t>5.1.8</t>
  </si>
  <si>
    <t>N5.1.5</t>
  </si>
  <si>
    <t>Izdelava podprtega opaža dna prekladne plošče trapezne oblike s podpiranjem višine do 2 m, plošča tlorisno ravne oblike, vključno z doplačilom za vidno površino betona VB4</t>
  </si>
  <si>
    <t>5.1.9</t>
  </si>
  <si>
    <t>S51631</t>
  </si>
  <si>
    <t xml:space="preserve">Izdelava podprtega opaža za bočne stranice ravnih plošč </t>
  </si>
  <si>
    <t>* vklj. z dopl. za vidno površino betona - razred VB4 - izvedba po detajlih iz načrta;</t>
  </si>
  <si>
    <t>5.1.10</t>
  </si>
  <si>
    <t>S51661</t>
  </si>
  <si>
    <t xml:space="preserve">Izdelava opaža za bočne stranice ločne plošče </t>
  </si>
  <si>
    <t>5.1.11</t>
  </si>
  <si>
    <t>N5.1.6</t>
  </si>
  <si>
    <t>Dobava in vgradnja letvice iz umetne mase s pritrditvijo na opaž, za izvedbo minimalnega zaokroženja vogalov, vključno s kasnejšo previdno odstranitvijo letvice po vgradnji betona  (izvedba po detajlu iz načrta)</t>
  </si>
  <si>
    <t>* min. zaokrožitev (3-5mm) zg. robu na prekladni plošči med osjo 2-5:
- rob v loku: 60m1;
- ravni rob: 9,0m1;</t>
  </si>
  <si>
    <t>5.1.12</t>
  </si>
  <si>
    <t>N5.1.7</t>
  </si>
  <si>
    <t>Dobava in vgradnja trikotne letvice iz umetne mase s pritrditvijo na opaž, za izvedbo posnetega robu vogalov ali izvedbo odkapne rege, vključno s kasnejšo previdno odstranitvijo letvice po vgradnji betona  (izvedba po detajlu iz načrta)</t>
  </si>
  <si>
    <t>* trikotna odkapna rega s krakoma do 30x30mm, na dnu prekladne plošče med osjo 2-5:
- rob v loku: 60m1;
- ravni rob: 9,0m1;</t>
  </si>
  <si>
    <t>5.1.13</t>
  </si>
  <si>
    <t>N5.1.8</t>
  </si>
  <si>
    <t>Dobava in vgradnja trikotne letvice iz lesa ali umetne mase s pritrditvijo na opaž ali z opiranjem, za izvedbo robnega prehoda na višinskem preskoku (na zgornji strani prekladne AB plošče), vključno s kasnejšo previdno odstranitvijo letvice po vgradnji betona  (izvedba po detajlu iz načrta)</t>
  </si>
  <si>
    <t>* trikotna odkapna rega s krakoma do 40x40mm, na vrhu prekladne plošče med osjo 1-5:
- v ločni liniji: 60m1;
- v ravni liniji: 175,0m1;</t>
  </si>
  <si>
    <t>5.2</t>
  </si>
  <si>
    <t>Dela z jeklom za ojačitev</t>
  </si>
  <si>
    <t>5.2.1</t>
  </si>
  <si>
    <t>S52222</t>
  </si>
  <si>
    <t xml:space="preserve">Dobava in postavitev rebrastih žic iz visokovrednega naravno trdega jekla B St 500 S s premerom do 12 mm, za  srednje zahtevno ojačitev </t>
  </si>
  <si>
    <t>KG</t>
  </si>
  <si>
    <t>* kvaliteta jekla B 500 B;
* armatura pilotov je upoštevana pri postavki za pilote in ni zajeta v tej postavki;</t>
  </si>
  <si>
    <t>5.2.2</t>
  </si>
  <si>
    <t>S52216</t>
  </si>
  <si>
    <t xml:space="preserve">Dobava in postavitev rebrastih palic iz visokovrednega naravno trdega jekla B St 420 S s premerom 14 mm in  večjim, za srednje zahtevno ojačitev </t>
  </si>
  <si>
    <t>5.3</t>
  </si>
  <si>
    <t>Dela s cementnim betonom</t>
  </si>
  <si>
    <t>5.3.1</t>
  </si>
  <si>
    <t>S53155</t>
  </si>
  <si>
    <t xml:space="preserve">Dobava in vgraditev podložnega cementnega betona C16/20 v prerez nad 0,15 m3/m2 </t>
  </si>
  <si>
    <t>* pod tem.gredami za opornika v osi 1 in 2 ter pod tem. v osi 5</t>
  </si>
  <si>
    <t>5.3.2</t>
  </si>
  <si>
    <t>S53311</t>
  </si>
  <si>
    <t xml:space="preserve">Dobava in vgraditev ojačenega cementnega betona C25/30 v točkovne temelje ali temeljne blazine </t>
  </si>
  <si>
    <t>* vklj. z dopl.: za razred izpost. XC2;
- tem.greda za opornika v osi 1 in 2 (nad piloti) ter točk.tem. v osi 5, prereza nad 0,5m3/m2,m1;</t>
  </si>
  <si>
    <t>5.3.3</t>
  </si>
  <si>
    <t>S53347</t>
  </si>
  <si>
    <t xml:space="preserve">Dobava in vgraditev ojačenega cementnega betona C30/37 v stene opornikov, krilnih zidov, kril in vmesnih  podpor </t>
  </si>
  <si>
    <t>* vklj. z dopl.: za razred izpost. XC4, XD1, XF2 in razred vidne površine betona VB2;
- opornik in krilni zidovi v osi 1;</t>
  </si>
  <si>
    <t>5.3.4</t>
  </si>
  <si>
    <t>S53254</t>
  </si>
  <si>
    <t xml:space="preserve">Dobava in vgraditev ojačenega cementnega betona C30/37 v prerez nad 0,50 m3/m2-m1 </t>
  </si>
  <si>
    <t>* vklj. z dopl.: za razred izpost. XC4, XD1, XF2 in razred vidne površine betona VB2;
- tem. opornik v osi 5;</t>
  </si>
  <si>
    <t>5.3.5</t>
  </si>
  <si>
    <t>S53351</t>
  </si>
  <si>
    <t xml:space="preserve">Dobava in vgraditev ojačenega cementnega betona C30/37 v stebre pravokotnega ali okroglega prereza </t>
  </si>
  <si>
    <t>* vklj. z dopl.: za razred izpost. XC4, XD1, XF2 in razred vidne površine betona VB2;
- stebra v osi 3 in 4 (nad piloti), premera D=60cm ;</t>
  </si>
  <si>
    <t>5.3.6</t>
  </si>
  <si>
    <t>S53425</t>
  </si>
  <si>
    <r>
      <t>Dobava in vgraditev ojačenega cementnega betona</t>
    </r>
    <r>
      <rPr>
        <sz val="10"/>
        <rFont val="Arial"/>
        <family val="2"/>
        <charset val="238"/>
      </rPr>
      <t xml:space="preserve"> C30/37</t>
    </r>
    <r>
      <rPr>
        <sz val="10"/>
        <color indexed="8"/>
        <rFont val="Arial"/>
        <family val="2"/>
        <charset val="238"/>
      </rPr>
      <t xml:space="preserve"> v stebre pravokotnega ali okroglega prereza </t>
    </r>
  </si>
  <si>
    <r>
      <t>* vklj. z dopl.: za razred izpost. XC4, XD1, XF2 in razred vidnega betona VB4;
- AB okvir (po načrtu): pošev. stebra (2kosa nad pilotno gredo, zun.robovi polkrožne oblike r=60cm) + ojačitev prekl. kon.(nosilec);</t>
    </r>
    <r>
      <rPr>
        <sz val="10"/>
        <color rgb="FF0070C0"/>
        <rFont val="Arial"/>
        <family val="2"/>
        <charset val="238"/>
      </rPr>
      <t/>
    </r>
  </si>
  <si>
    <t>5.3.7</t>
  </si>
  <si>
    <t>S53431</t>
  </si>
  <si>
    <t xml:space="preserve">Dobava in vgraditev ojačenega cementnega betona C40/50 v prekladno konstrukcijo tipa polne plošče </t>
  </si>
  <si>
    <t>* vklj. z dopl.: za razred izpost. XC4, XD1, XF2 in razred vidnega betona VB4 ter zagladitvijo zgornje površine (za predviden epoksidni tlak);
- prekl.pl. od osi 2 do 5, deb.=40-60cm;</t>
  </si>
  <si>
    <t>5.3.8</t>
  </si>
  <si>
    <t>S53436</t>
  </si>
  <si>
    <t xml:space="preserve">Dobava in vgraditev ojačenega cementnega betona C40/50 v plošče ... </t>
  </si>
  <si>
    <t>* vklj. z dopl.: za razred izpost. XC4, XD1, XF2 in razred vidnega betona VB4;
- prekl.sovprežna pl. od osi 1 do 2 (na trapez.ploč.), A=0,12-0,20 m3/m2;</t>
  </si>
  <si>
    <t>5.3.9</t>
  </si>
  <si>
    <t>N5.3.1</t>
  </si>
  <si>
    <t>Doplačilo (pri betoniranju prekladne in sovprežne plošče) za višinsko nivelacijo in fino zagladitev betonske površine na prekladni plošče</t>
  </si>
  <si>
    <t>* za izvedbo voziščnega tlaka (večplastni epoksidni nanos);
- prekl.AB pl.: 157,5m2;
- prekl.sovpr.pl.: 354,5m2;</t>
  </si>
  <si>
    <t>5.4</t>
  </si>
  <si>
    <t>5.8</t>
  </si>
  <si>
    <t>Ključavničarska dela in dela v jeklu (ključavničarska dela)</t>
  </si>
  <si>
    <t>5.4.1</t>
  </si>
  <si>
    <t>N5.8.1</t>
  </si>
  <si>
    <t>Dobava, rezanje in montaža jeklene profilirane pločevine (na izdelano jekleno prekladno konstrukcijo brvi) za sovprežno AB ploščo z vsemi zaključki, varjenimi sovprežnimi čepi in drugimi potrebnimi elementi stropa (brez armature in robnega opaža - zajeto posebej).
Trapezna pločevina: profil 51/150/1,20 (po SIST EN 10346 S280GD+Z275) v pozitivni legi čez najmanj tri polja, meja tečenja  fy= 350MPa, vključno s tovarniško AKZ za razred C5-M (v skladu s SIST EN ISO 12944, vroče cinkano + spodnja-vidna stran dodatno barvana).
V ceni zajeti tudi vse pritrdilne, tesnilne in ostale elemente, ki se morajo izvesti po izvedbenem projektu GK in navodilih proizvajalca. Izvedbena dokumentacija je vključena v postavki.
Obračun po neto površini - montirana pločevina (brez upoštevanja izvedenih preklopov).</t>
  </si>
  <si>
    <t>* za sovprežno prekladno ploščo od osi 1 do 2 (LxB= 82,0x4,5 m;
- zajeti tudi Nelson čepe D=16mm, H=125mm (S235): skupaj 3.690kos;</t>
  </si>
  <si>
    <t>5.4.2</t>
  </si>
  <si>
    <t>N5.8.2</t>
  </si>
  <si>
    <t>Dobava in vgraditev stebričkov varnostne ograje na premostitvenem objektu iz ploščate jeklene pločevine (S235), vključno z vsem rezanjem in varjenjem pločevine za izdelavo po načrtu ter antikorozivno zaščito (AKZ). Delavniške dokumentacija je vključena v ceno postavke.
* stebriček je kompletno/finalno izdelan v delavnici (po PZI načrtu), sestavni deli so:
- iz vertikalna stojina (H=1,2m), izdelana iz konusno rezane ploščate pločevine z navarjeno pritrdilno ploščo s pripravljenimi luknjami za naknadno pritrditev na hor.bet.površino;
- na vert.stojino se navari nosilni element za držalo in pritrdilna ušesa oz. luknje za napenjalno žico polnila;
- vsi robovi profilov obrušeni;
- vključno z AKZ za razred zaščite C5-M (v skladu s SIST EN ISO 12944);
* naknadno pritrjevanje stebrička po načrtu:
- z vijačenjem (4x nerjavni sidrni vijaki z ustreznimi podložkami) preko talne pritrdilne plošče stebra v beton;
- lokalna priprava/izravnava bet. površine po pritrdilno ploščo po potrebi (brušenje ali podlivanje z epoksidno malto); 
Obračun po kosu za kompletno izdelan in pritrjen stebriček ograje.</t>
  </si>
  <si>
    <t>* stebriček višine 120cm (teže ca. 20-25 kg/kos, skupaj 2x 48kos);
* AKZ: večslojno finalno pleskano (PU ali epoksi barva) s predhodnim temeljnim opleskom in pripravo jeklene površine (peskanje SA 2,4);</t>
  </si>
  <si>
    <t>5.4.3</t>
  </si>
  <si>
    <t>N5.8.3</t>
  </si>
  <si>
    <t>Dobava in montaža mrežnega polnila varnostne ograje na premostitvenem objektu. 
Polnilo ograje sestoji:
- iz nerjavne jeklene mreže romboidnega izgleda (dejanski izgled po dogovoru s projektantom), ki se pritrjuje na nosilno/napenjalno žico;
- iz nosilne/napenjalne žice iz nerjavnega jekla ustrezne debeline (inox pletenica), vključno z vsem potrebnim pritrdilnim/vijačnim materialom in elementi iz nerjavnega jekla (vse inoxa) za pritrjevanje na stebričke in napenjanje; 
Delavniške dokumentacija je vključena v ceno postavke.
Obračun po vertikalni površini za kompletno izdelano in pritrjeno polnilo ograje na predhodno izvedene ograjne stebričke.</t>
  </si>
  <si>
    <t>* mrežno polnilo višine 100cm (L= 2x 117,5m);
- mreža kot npr. tip X-TEND (inox pletenice D=1,5mm medsebojno prepletene);
- napenjalne žice (inox pletenica D=6-8mm, 2x po višini polnila + spodaj in zgoraj 2x pritrjeno v ročaj/prečko);
- ves material iz inox jekla (AiSi 316);</t>
  </si>
  <si>
    <t>5.4.4</t>
  </si>
  <si>
    <t>N5.8.4</t>
  </si>
  <si>
    <t>Dobava in montaža držala na varnostni ograji premostitvenega objekta. 
Držalo ograje je izdelano (po detajlu iz načrta) iz krivljene nerjavne jeklene pločevine, ki se pritrjuje (nevidno pritrjevanje, vključno s podložnim materialom) na izdelane nosilne elemente stebrička ograje;
Delavniška dokumentacija je vključena v ceno postavke.
Obračun po dolžini za kompletno izdelano in pritrjeno držalo ograje na predhodno izvedene ograjne stebričke.</t>
  </si>
  <si>
    <r>
      <t xml:space="preserve">* držalo ograje šir. 80mm iz inox pločevine( d=2mm, inox - AiSi 316, obdelava- brušeno/krtačeno), R.Š. do 160mm (L= 2x 117,5m);
</t>
    </r>
    <r>
      <rPr>
        <sz val="10"/>
        <rFont val="Arial"/>
        <family val="2"/>
        <charset val="238"/>
      </rPr>
      <t>- ravni del: 175m1;
- ločni del: 60m1;</t>
    </r>
  </si>
  <si>
    <t>5.5</t>
  </si>
  <si>
    <t>5.9</t>
  </si>
  <si>
    <t>Zaščitna dela (zaščita kovin proti koroziji)</t>
  </si>
  <si>
    <t>S59453</t>
  </si>
  <si>
    <t>Izdelava sprijemne plasti-predhodnega premaza s hladnim bitumenskim vezivom, količine 0,31 do 0,4kg/m2</t>
  </si>
  <si>
    <t>* 2x hladni bitumenski premaz betona v stiku z zemljo (vertikalne površine opornikov in krilnih zidov)</t>
  </si>
  <si>
    <t>6.1</t>
  </si>
  <si>
    <t>N6.1</t>
  </si>
  <si>
    <t>Predhodna in pripravljalna dela za izdelavo in montažo prekladne konstrukcije</t>
  </si>
  <si>
    <t>6.1.1</t>
  </si>
  <si>
    <t>S23411</t>
  </si>
  <si>
    <t xml:space="preserve">Izdelava delovnega platoja iz kamnolomske jalovine v debelini 30 cm </t>
  </si>
  <si>
    <t>* plato za izdelavo montažne-jekl. prekl.konstr. in odstr. po zaključenem delu;
- tl.povr.ca. 100,0*8,0</t>
  </si>
  <si>
    <t>6.1.2</t>
  </si>
  <si>
    <t>N.6.1.1</t>
  </si>
  <si>
    <t>Kompletna izvedba začasnega sidrnega bloka iz cementnega betona, vključno z zemeljskimi deli, opažem in ojačitvami ter kasnejše odstranjevanje sidrnega bloka po končani montaži</t>
  </si>
  <si>
    <t>* blok dim.2,0/2,0/0,8 m za sidranje jekl.kablov pri izvajanju montaže;
- beton C30/37, XC2 (3,2m3/kos);
- jekl.arm. B500B: 100kg/m3;
- opaž: 6,4m2/kos;</t>
  </si>
  <si>
    <t>6.1.3</t>
  </si>
  <si>
    <t>N.6.1.2</t>
  </si>
  <si>
    <t>Vrtanje vrtine, dobava, vgraditev, prednapenjanje in injektiranje začasnega geotehničnega sidra.
Sidro 4vrvno (D015,7mm, 150mm2; EN 10138-4-Y-1860S7-15.7-A), dolžine: Ls=15m, Lv=7m, Lf=8m</t>
  </si>
  <si>
    <t>* sidranje AB pilotne grede v osi 1 in sidrnega bloka med osjo 2-3 za potrebe sidranja jeklenih kablov pri izvajanju montaže;
* vključno z izvedbo sidrnih glav;</t>
  </si>
  <si>
    <t>6.2</t>
  </si>
  <si>
    <t>N6.2</t>
  </si>
  <si>
    <t xml:space="preserve">Izdelava in prestavitev/montaža jeklene konstrukcije brvi </t>
  </si>
  <si>
    <t>6.2.1</t>
  </si>
  <si>
    <t>N6.2.1</t>
  </si>
  <si>
    <t>Določila za izvajanje jeklene konstrukcije:
* predvidena je kompletna izdelava jeklene konstrukcije mostu na delovnem platoju neposredno ob lokaciji končne postavitve in kasnejša prestavitev/montaža na končno lokacijo;
* jeklena konstrukcija je projektirana kot ločna konstrukcija iz konstrukcijskega jekla in vešalk (razred zahtevnosti izvedbe: XC3 v skladu s SIST EN 1090-02);
* osnovni material jeklene konstrukcije mora ustrezati predpisani kvaliteti iz načrta gradbenih konstrukcij ter morajo imeti ustrezna dokazila o materialu (atesti):
- preklada: S 355 J2+N (v skladu s SIST EN 10025)
- lok: S 355 J2+N (v skladu s SIST EN 10025)
- mozniki: S 235 J2+C450 (v skladu s SIST EN 10025)
- vešalke: D 520 - nerjavno jeklo
* vsi jekleni deli mostu morajo biti antikorozijsko zaščiteni (AKZ) in morajo ustrezati razredu zaščite C5-M v skladu s SIST EN ISO 12944 oz.po navedbah iz posameznega opisa postavke;</t>
  </si>
  <si>
    <t>6.2.2</t>
  </si>
  <si>
    <t>N6.2.2</t>
  </si>
  <si>
    <t>Opombe h postavkam v popisu za izvajanje jeklene konstrukcije:
- v ceni postavk za izvedbo jeklene konstrukcije je potrebno upoštevati tudi vsa pripravljalna in pomožna dela oz. izvedbo začasnih elementov, ki so potrebni za samo izvajanje del (začasno podpiranje konstrukcije, delovni odri, ipd.), vključno s kasnejšo odstranitvijo po prestavitvi/montaži jeklene konstrukcije tudi kompletno odstraniti;
- v ceni postavk za izvedbo jeklene konstrukcije je potrebno upoštevati tudi vso potrebno delovno/tehnično dokumentacijo za izvedbo (delavniške, montažne in druge načrte), ki pa mora ustrezati PZI načrtu gradbenih konstrukcij. Tehnično dokumentacijo izdela izvajalec jeklene konstrukcije in jo preda v potrditev odg. projektantu GK pred pričetkom izvajanja!
- vsi stroški dokazil kvalitete izvedbe so stvar izvajalca in jih mora vključiti v ceno izvedbe!
- v ceni pri izvedbi jeklenih delov konstrukcije je potrebno upoštevati, da se AKZ izvaja na licu mesta izdelave konstrukcije, pri tem je potrebno tudi upoštevati večslojno finalno pleskano (PU ali epoksi barva) s predhodnim temeljnim opleskom in pripravo jeklene površine (peskanje SA 2,4);
- količine navedene po teži so deloma ocenjene na osnovi PZI načrtov v izdelavi in se obračunajo po dejanskih količinah po delavniških načrtih;</t>
  </si>
  <si>
    <t>6.2.3</t>
  </si>
  <si>
    <t>N6.2.3</t>
  </si>
  <si>
    <t xml:space="preserve">Dobava in izdelava spodnjega dela jeklene prekladne konstrukcije (po načrtu), ki je izdelana iz jeklenih profilov, cevi in konstrukcijske pločevine (vse kvalitete S 355 J2+N v skladu s SIST EN 10025). 
Konstrukcijski sklop (dim. LxB = 82,0x4,5 m) je varjene izvedbe, sestavljen iz sledečih elementov:
- vzdolžniki (rahlo ukrivljeni in v padcu po načrtu): UPE 400 (ca. 11,8t);
- prečniki: polovični IPE 360 - "T" profil (ca. 9,92t);
- elementi za povezavo med prekl.konstr. in lokom (razpora/diagonala): CHS 244.5x12,5 (ca. 3,0t);
- dodatki na težo: 2% na zvare in 5% na spoje iz pločevine (skupaj ca. 1,73t);
V ceni upoštevati tudi :
- AKZ vseh jeklenih delov (razred zaščite C5-M);
- stroške razvidnih iz postavk: "Določila za izvajanje jeklene konstrukcije" in "Opombe h postavkam v popisu za izvajanje jeklene konstrukcije";
</t>
  </si>
  <si>
    <r>
      <t xml:space="preserve">* op.: premik in montažo kompletno izdelane konstrukcije na končno mesto je zajeti v ločeni postavki;
</t>
    </r>
    <r>
      <rPr>
        <sz val="10"/>
        <color rgb="FF0070C0"/>
        <rFont val="Arial"/>
        <family val="2"/>
        <charset val="238"/>
      </rPr>
      <t>=(11,8+9,92+3,0)+7%</t>
    </r>
  </si>
  <si>
    <t>6.2.4</t>
  </si>
  <si>
    <t>N6.2.4</t>
  </si>
  <si>
    <t xml:space="preserve">Dobava in izdelava ločnega dela jeklene prekladne konstrukcije (po načrtu), ki je izdelana iz jeklenih cevi in konstrukcijske pločevine (vse kvalitete S 355 J2+N v skladu s SIST EN 10025). 
Konstrukcijski sklop (dim. LxB = 82,0x4,5 m) je varjene izvedbe, sestavljen iz sledečih elementov:
- vzdolžniki loka (ukrivljeni po načrtu): CHS 406.4x12.5 (ca. 20,7t);
- prečnik loka: RHS 500x100x10 (ca. 2,8t);
- dodatki na težo: 2% na zvare in 5% na spoje iz pločevine (skupaj ca. 1,65t);
V ceni upoštevati tudi :
- AKZ vseh jeklenih delov (razred zaščite C5-M);
- stroške razvidnih iz postavk: "Določila za izvajanje jeklene konstrukcije" in "Opombe h postavkam v popisu za izvajanje jeklene konstrukcije";
</t>
  </si>
  <si>
    <t>* op.: premik in montažo kompletno izdelane konstrukcije na končno mesto je zajeti v ločeni postavki;</t>
  </si>
  <si>
    <t>6.2.5</t>
  </si>
  <si>
    <t>N6.2.5</t>
  </si>
  <si>
    <t xml:space="preserve">Dobava in izdelava povezave med spodnjim prekladnim in ločnim delom jeklene prekladne konstrukcije (vešalke po načrtu), ki je izdelana iz nateznih palic s pripadojočimi elementi (vse iz nerjavečega jekla S 520, meja tečenja 460 MPa, natezna trdnost 610 MPa, polirano do stopnje N3). 
Konstrukcijski sklop (dim. LxB = 82,0x4,5 m) je varjene izvedbe, sestavljen iz sledečih elementov:
- vešalke (po načrtu): natezne palice M30 (36kos, skupne neto dolžine 338,4m1, različnih dolžin - Lmin=3,33m, Lmax= 12,53m);
- pripadajoči elementi za pritrjevanje in napenjanje posameznih palic: obojestransko vilice, zaščita pred odvitjem ter napenjalka (za 36kos palic);
- vse skupaj teže ca.: 2,04t;
V ceni upoštevati tudi :
- stroške razvidnih iz postavk: "Določila za izvajanje jeklene konstrukcije" in "Opombe h postavkam v popisu za izvajanje jeklene konstrukcije";
</t>
  </si>
  <si>
    <t>6.2.6</t>
  </si>
  <si>
    <t>N6.2.6</t>
  </si>
  <si>
    <t>Dobava in montaža jeklenega deviatorja s teflonsko oblogo (po delavniško/montažnem načrtu) za izvedbo premika/montaže predizdelane jeklene konstrukcije brvi na končno lokacijo. V ceni zajeiti tudi kasnejšo demontažo/odstranitev deviatorjev.</t>
  </si>
  <si>
    <t>6.2.7</t>
  </si>
  <si>
    <t>N6.2.7</t>
  </si>
  <si>
    <t>Dobava kabla za prednapenjanje (iz 13ih vrvi premera 15.7 mm in kvalitete jekla Y 1860  - oznaka kabla: Freyssinet 13C15 150 1860, teža  15,4kg/m1) in montaža z vpetjem za začasno podpiranje jeklene konstrukcije mostu (pri premiku/montaži na končno lokacijo).
Sprednji del mostu bo pri tem podprt na dveh kablih, ki bosta na eni strani zasidrana v gredo pilotov (os 1), na drugi strani pa bosta potekala preko zgornjega nosilca v osi 2 in nato zasidrana v dodaten sidrni blok (skupaj 4x sidrišča).
V ceni zajeti tudi kasnejšo demontažo/odstranitev kablov.
Obračun po obojestranski dolžini montiranega kabla.</t>
  </si>
  <si>
    <t>*predvidena 2x kabel, vsak ca. 100m;</t>
  </si>
  <si>
    <t>6.2.8</t>
  </si>
  <si>
    <t>N6.2.8</t>
  </si>
  <si>
    <t>Dobava raznih jeklenih profilov in cevi z izdelavo in montaža raznih pomožih jeklenih podkonstrukcij (po delavniško/montažnem načrtu), za potrebe začasnega podpiranja/opiranja predizdelane jeklene konstrukcije brvi pri premikanju/montaži na končno lokacijo. V ceni zajeti tudi kasnejšo demontažo/odstranitev.</t>
  </si>
  <si>
    <t>6.2.9</t>
  </si>
  <si>
    <t>N6.2.9</t>
  </si>
  <si>
    <t>Kompletna izvedba premika in montaže kompletne predizdelane jeklene konstrukcije brvi (LxB = 82,0x4,5 m, skupne teže ca. 54T) po predvideni tehnologiji iz načrta GK ali po variantni tehnologiji izvajalca, ki mora biti predhodno odobrena s strani odg. projektanta konstrukcije. V ceni zajeti vse stroški: dela delavcev, pomožni material in vlečne vrvi ter vso potrebno mehanizacijo (npr. 2x avtodvigalo nos.60t).</t>
  </si>
  <si>
    <t>7.1</t>
  </si>
  <si>
    <t>Instalacijska dela</t>
  </si>
  <si>
    <t>7.1.1</t>
  </si>
  <si>
    <t>N7.1.1</t>
  </si>
  <si>
    <t>Kompletna strelovodna zaščita z ozemljitvijo (po načrtu)</t>
  </si>
  <si>
    <t>7.1.2</t>
  </si>
  <si>
    <t>N7.1.2</t>
  </si>
  <si>
    <t>Kompletna izvedba osvetlitve premostitvenega objekta (po načrtu: linijska LED svetila v ročajih ograje, vključn0o z vsemi potrebnimi kabli)</t>
  </si>
  <si>
    <t>7.2</t>
  </si>
  <si>
    <t>7.9</t>
  </si>
  <si>
    <t>Preskus, nadzor in tehnična dokumentacija</t>
  </si>
  <si>
    <t>7.2.1</t>
  </si>
  <si>
    <t>S79121</t>
  </si>
  <si>
    <t>Izvedba dinamičnega preskusa pilota</t>
  </si>
  <si>
    <t>* za AB uvrtani pilot D=100cm, L=15m1;</t>
  </si>
  <si>
    <t>7.2.2</t>
  </si>
  <si>
    <t>S79311</t>
  </si>
  <si>
    <t>7.2.3</t>
  </si>
  <si>
    <t>S79321</t>
  </si>
  <si>
    <t xml:space="preserve">Arheološki nadzor po programu .............. </t>
  </si>
  <si>
    <t>* predvideno ca. 30 ur</t>
  </si>
  <si>
    <t>7.2.4</t>
  </si>
  <si>
    <t>S79351</t>
  </si>
  <si>
    <t xml:space="preserve">Geotehnični nadzor ................. </t>
  </si>
  <si>
    <t>* nadzor pri zemeljskih delih s strani geologa/geotehnika z ugotavljanjem dejanskega stanja s projektno predvidenim stanjem in podajanjem ustreznih navodil za izvedbo ter izdelavo končnega poročila;
* predvideno ca. 30 ur</t>
  </si>
  <si>
    <t>7.2.5</t>
  </si>
  <si>
    <t>S79514</t>
  </si>
  <si>
    <t xml:space="preserve">Izdelava projektne dokumentacije za projekt izvedenih del </t>
  </si>
  <si>
    <t>7.2.6</t>
  </si>
  <si>
    <t>S79515</t>
  </si>
  <si>
    <t xml:space="preserve">Izdelava projektne dokumentacije za vzdrževanje in obratovanje </t>
  </si>
  <si>
    <t>Brv čez Savo</t>
  </si>
  <si>
    <t>Cena/enoto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</si>
</sst>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S_I_T_-;\-* #,##0.00\ _S_I_T_-;_-* &quot;-&quot;??\ _S_I_T_-;_-@_-"/>
    <numFmt numFmtId="165" formatCode="0.000"/>
  </numFmts>
  <fonts count="45" x14ac:knownFonts="1">
    <font>
      <sz val="10"/>
      <name val="Arial CE"/>
      <charset val="238"/>
    </font>
    <font>
      <sz val="10"/>
      <name val="Arial CE"/>
      <charset val="238"/>
    </font>
    <font>
      <b/>
      <sz val="10"/>
      <name val="Arial CE"/>
      <family val="2"/>
      <charset val="238"/>
    </font>
    <font>
      <b/>
      <sz val="12"/>
      <name val="Arial CE"/>
      <family val="2"/>
      <charset val="238"/>
    </font>
    <font>
      <sz val="14"/>
      <name val="Arial CE"/>
      <family val="2"/>
      <charset val="238"/>
    </font>
    <font>
      <sz val="12"/>
      <name val="Arial CE"/>
      <family val="2"/>
      <charset val="238"/>
    </font>
    <font>
      <sz val="10"/>
      <name val="Tahoma"/>
      <family val="2"/>
      <charset val="238"/>
    </font>
    <font>
      <b/>
      <sz val="10"/>
      <name val="Tahoma"/>
      <family val="2"/>
      <charset val="238"/>
    </font>
    <font>
      <sz val="10"/>
      <color indexed="9"/>
      <name val="Tahoma"/>
      <family val="2"/>
      <charset val="238"/>
    </font>
    <font>
      <sz val="12"/>
      <name val="Tahoma"/>
      <family val="2"/>
      <charset val="238"/>
    </font>
    <font>
      <b/>
      <sz val="12"/>
      <name val="Tahoma"/>
      <family val="2"/>
      <charset val="238"/>
    </font>
    <font>
      <b/>
      <sz val="20"/>
      <name val="Tahoma"/>
      <family val="2"/>
      <charset val="238"/>
    </font>
    <font>
      <sz val="14"/>
      <name val="Tahoma"/>
      <family val="2"/>
      <charset val="238"/>
    </font>
    <font>
      <b/>
      <sz val="11"/>
      <name val="Tahoma"/>
      <family val="2"/>
      <charset val="238"/>
    </font>
    <font>
      <sz val="10"/>
      <name val="Arial"/>
      <family val="2"/>
      <charset val="238"/>
    </font>
    <font>
      <sz val="10"/>
      <name val="Arial CE"/>
      <charset val="238"/>
    </font>
    <font>
      <sz val="10"/>
      <color indexed="10"/>
      <name val="Tahoma"/>
      <family val="2"/>
      <charset val="238"/>
    </font>
    <font>
      <b/>
      <sz val="10"/>
      <color indexed="10"/>
      <name val="Tahoma"/>
      <family val="2"/>
      <charset val="238"/>
    </font>
    <font>
      <sz val="10"/>
      <color indexed="12"/>
      <name val="Tahoma"/>
      <family val="2"/>
      <charset val="238"/>
    </font>
    <font>
      <b/>
      <sz val="10"/>
      <color indexed="12"/>
      <name val="Tahoma"/>
      <family val="2"/>
      <charset val="238"/>
    </font>
    <font>
      <b/>
      <sz val="11"/>
      <color indexed="12"/>
      <name val="Tahoma"/>
      <family val="2"/>
      <charset val="238"/>
    </font>
    <font>
      <sz val="10"/>
      <color indexed="10"/>
      <name val="Arial CE"/>
      <charset val="238"/>
    </font>
    <font>
      <u/>
      <sz val="10"/>
      <color indexed="12"/>
      <name val="Arial"/>
      <family val="2"/>
      <charset val="238"/>
    </font>
    <font>
      <b/>
      <sz val="10"/>
      <name val="Arial CE"/>
      <charset val="238"/>
    </font>
    <font>
      <sz val="11"/>
      <color theme="1"/>
      <name val="Calibri"/>
      <family val="2"/>
      <charset val="238"/>
      <scheme val="minor"/>
    </font>
    <font>
      <sz val="12"/>
      <color rgb="FFFF0000"/>
      <name val="Tahoma"/>
      <family val="2"/>
      <charset val="238"/>
    </font>
    <font>
      <sz val="10"/>
      <color rgb="FFFF0000"/>
      <name val="Tahoma"/>
      <family val="2"/>
      <charset val="238"/>
    </font>
    <font>
      <b/>
      <sz val="10"/>
      <color rgb="FFFF0000"/>
      <name val="Tahoma"/>
      <family val="2"/>
      <charset val="238"/>
    </font>
    <font>
      <sz val="10"/>
      <color rgb="FFFF0000"/>
      <name val="Arial CE"/>
      <charset val="238"/>
    </font>
    <font>
      <sz val="10"/>
      <color theme="1"/>
      <name val="Tahoma"/>
      <family val="2"/>
      <charset val="238"/>
    </font>
    <font>
      <sz val="10"/>
      <color theme="1"/>
      <name val="Arial"/>
      <family val="2"/>
      <charset val="238"/>
    </font>
    <font>
      <sz val="12"/>
      <color indexed="24"/>
      <name val="Times New Roman"/>
      <family val="1"/>
      <charset val="238"/>
    </font>
    <font>
      <b/>
      <sz val="8"/>
      <color theme="1"/>
      <name val="Arial"/>
      <family val="2"/>
      <charset val="238"/>
    </font>
    <font>
      <b/>
      <sz val="11"/>
      <color theme="1"/>
      <name val="Arial"/>
      <family val="2"/>
      <charset val="238"/>
    </font>
    <font>
      <b/>
      <sz val="10"/>
      <color theme="1"/>
      <name val="Arial"/>
      <family val="2"/>
      <charset val="238"/>
    </font>
    <font>
      <b/>
      <i/>
      <sz val="8"/>
      <color theme="1"/>
      <name val="Arial"/>
      <family val="2"/>
      <charset val="238"/>
    </font>
    <font>
      <b/>
      <sz val="12"/>
      <color theme="1"/>
      <name val="Arial"/>
      <family val="2"/>
      <charset val="238"/>
    </font>
    <font>
      <i/>
      <sz val="10"/>
      <color theme="1"/>
      <name val="Arial"/>
      <family val="2"/>
      <charset val="238"/>
    </font>
    <font>
      <b/>
      <i/>
      <sz val="10"/>
      <color theme="1"/>
      <name val="Arial"/>
      <family val="2"/>
      <charset val="238"/>
    </font>
    <font>
      <sz val="10"/>
      <color indexed="8"/>
      <name val="Arial"/>
      <family val="2"/>
      <charset val="238"/>
    </font>
    <font>
      <b/>
      <sz val="10"/>
      <color indexed="8"/>
      <name val="Arial"/>
      <family val="2"/>
      <charset val="238"/>
    </font>
    <font>
      <sz val="9"/>
      <color indexed="8"/>
      <name val="Arial"/>
      <family val="2"/>
      <charset val="238"/>
    </font>
    <font>
      <b/>
      <sz val="10"/>
      <name val="Arial"/>
      <family val="2"/>
      <charset val="238"/>
    </font>
    <font>
      <sz val="10"/>
      <color rgb="FF0070C0"/>
      <name val="Arial"/>
      <family val="2"/>
      <charset val="238"/>
    </font>
    <font>
      <sz val="9"/>
      <name val="Arial"/>
      <family val="2"/>
      <charset val="238"/>
    </font>
  </fonts>
  <fills count="6">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3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hair">
        <color auto="1"/>
      </left>
      <right style="hair">
        <color auto="1"/>
      </right>
      <top/>
      <bottom style="hair">
        <color auto="1"/>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indexed="64"/>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hair">
        <color auto="1"/>
      </right>
      <top/>
      <bottom/>
      <diagonal/>
    </border>
  </borders>
  <cellStyleXfs count="11">
    <xf numFmtId="0" fontId="0" fillId="0" borderId="0"/>
    <xf numFmtId="164" fontId="1" fillId="0" borderId="0" applyFont="0" applyFill="0" applyBorder="0" applyAlignment="0" applyProtection="0"/>
    <xf numFmtId="0" fontId="22" fillId="0" borderId="0" applyNumberFormat="0" applyFill="0" applyBorder="0" applyAlignment="0" applyProtection="0">
      <alignment vertical="top"/>
      <protection locked="0"/>
    </xf>
    <xf numFmtId="0" fontId="14" fillId="0" borderId="0"/>
    <xf numFmtId="0" fontId="24" fillId="0" borderId="0"/>
    <xf numFmtId="0" fontId="14" fillId="0" borderId="0"/>
    <xf numFmtId="0" fontId="14" fillId="0" borderId="0"/>
    <xf numFmtId="9" fontId="14" fillId="0" borderId="0" applyFont="0" applyFill="0" applyBorder="0" applyAlignment="0" applyProtection="0"/>
    <xf numFmtId="164" fontId="15" fillId="0" borderId="0" applyFont="0" applyFill="0" applyBorder="0" applyAlignment="0" applyProtection="0"/>
    <xf numFmtId="0" fontId="31" fillId="0" borderId="0"/>
    <xf numFmtId="0" fontId="31" fillId="0" borderId="0"/>
  </cellStyleXfs>
  <cellXfs count="315">
    <xf numFmtId="0" fontId="0" fillId="0" borderId="0" xfId="0"/>
    <xf numFmtId="4" fontId="1" fillId="0" borderId="0" xfId="0" applyNumberFormat="1" applyFont="1"/>
    <xf numFmtId="4" fontId="0" fillId="0" borderId="0" xfId="0" applyNumberFormat="1"/>
    <xf numFmtId="0" fontId="3" fillId="0" borderId="0" xfId="0" applyFont="1"/>
    <xf numFmtId="0" fontId="0" fillId="0" borderId="0" xfId="0" applyAlignment="1">
      <alignment wrapText="1"/>
    </xf>
    <xf numFmtId="49" fontId="0" fillId="0" borderId="0" xfId="0" applyNumberFormat="1" applyAlignment="1">
      <alignment vertical="top"/>
    </xf>
    <xf numFmtId="0" fontId="4" fillId="0" borderId="0" xfId="0" applyFont="1"/>
    <xf numFmtId="0" fontId="5" fillId="0" borderId="0" xfId="0" applyFont="1"/>
    <xf numFmtId="0" fontId="6" fillId="0" borderId="0" xfId="0" applyFont="1" applyAlignment="1">
      <alignment wrapText="1"/>
    </xf>
    <xf numFmtId="0" fontId="6" fillId="0" borderId="0" xfId="0" applyFont="1"/>
    <xf numFmtId="4" fontId="6" fillId="0" borderId="0" xfId="0" applyNumberFormat="1" applyFont="1"/>
    <xf numFmtId="49" fontId="9" fillId="0" borderId="0" xfId="0" applyNumberFormat="1" applyFont="1" applyAlignment="1">
      <alignment horizontal="left" vertical="top"/>
    </xf>
    <xf numFmtId="49" fontId="9" fillId="0" borderId="1" xfId="0" applyNumberFormat="1" applyFont="1" applyBorder="1" applyAlignment="1">
      <alignment horizontal="left" vertical="top"/>
    </xf>
    <xf numFmtId="49" fontId="10" fillId="0" borderId="0" xfId="0" applyNumberFormat="1" applyFont="1" applyAlignment="1">
      <alignment horizontal="left" vertical="top"/>
    </xf>
    <xf numFmtId="49" fontId="6" fillId="0" borderId="0" xfId="0" applyNumberFormat="1" applyFont="1" applyAlignment="1">
      <alignment horizontal="left" vertical="top"/>
    </xf>
    <xf numFmtId="49" fontId="12" fillId="0" borderId="0" xfId="0" applyNumberFormat="1" applyFont="1" applyAlignment="1">
      <alignment horizontal="left" vertical="top"/>
    </xf>
    <xf numFmtId="49" fontId="8" fillId="0" borderId="0" xfId="0" applyNumberFormat="1" applyFont="1" applyAlignment="1">
      <alignment horizontal="left" vertical="top"/>
    </xf>
    <xf numFmtId="4" fontId="15" fillId="0" borderId="0" xfId="0" applyNumberFormat="1" applyFont="1"/>
    <xf numFmtId="49" fontId="25" fillId="0" borderId="0" xfId="0" applyNumberFormat="1" applyFont="1" applyAlignment="1">
      <alignment horizontal="left" vertical="top"/>
    </xf>
    <xf numFmtId="4" fontId="5" fillId="0" borderId="0" xfId="0" applyNumberFormat="1" applyFont="1"/>
    <xf numFmtId="0" fontId="6" fillId="0" borderId="0" xfId="0" applyFont="1" applyAlignment="1">
      <alignment horizontal="center"/>
    </xf>
    <xf numFmtId="49" fontId="0" fillId="2" borderId="0" xfId="0" applyNumberFormat="1" applyFill="1" applyAlignment="1">
      <alignment horizontal="left" vertical="top"/>
    </xf>
    <xf numFmtId="49" fontId="32" fillId="2" borderId="0" xfId="0" applyNumberFormat="1" applyFont="1" applyFill="1" applyAlignment="1">
      <alignment horizontal="right" vertical="center"/>
    </xf>
    <xf numFmtId="49" fontId="33" fillId="2" borderId="0" xfId="0" applyNumberFormat="1" applyFont="1" applyFill="1" applyAlignment="1">
      <alignment horizontal="left" vertical="center"/>
    </xf>
    <xf numFmtId="49" fontId="0" fillId="2" borderId="0" xfId="0" applyNumberFormat="1" applyFill="1" applyAlignment="1">
      <alignment horizontal="center"/>
    </xf>
    <xf numFmtId="4" fontId="0" fillId="2" borderId="0" xfId="0" applyNumberFormat="1" applyFill="1" applyAlignment="1">
      <alignment horizontal="right"/>
    </xf>
    <xf numFmtId="4" fontId="0" fillId="0" borderId="0" xfId="0" applyNumberFormat="1" applyAlignment="1">
      <alignment horizontal="right"/>
    </xf>
    <xf numFmtId="49" fontId="0" fillId="0" borderId="0" xfId="0" applyNumberFormat="1" applyAlignment="1">
      <alignment horizontal="left" vertical="top"/>
    </xf>
    <xf numFmtId="49" fontId="32" fillId="0" borderId="0" xfId="0" applyNumberFormat="1" applyFont="1" applyAlignment="1">
      <alignment horizontal="right" vertical="top"/>
    </xf>
    <xf numFmtId="49" fontId="34" fillId="0" borderId="0" xfId="0" applyNumberFormat="1" applyFont="1" applyAlignment="1">
      <alignment horizontal="left" vertical="center"/>
    </xf>
    <xf numFmtId="49" fontId="0" fillId="0" borderId="0" xfId="0" applyNumberFormat="1" applyAlignment="1">
      <alignment horizontal="center"/>
    </xf>
    <xf numFmtId="49" fontId="35" fillId="3" borderId="4" xfId="0" applyNumberFormat="1" applyFont="1" applyFill="1" applyBorder="1" applyAlignment="1">
      <alignment horizontal="center" vertical="center"/>
    </xf>
    <xf numFmtId="49" fontId="35" fillId="3" borderId="5" xfId="0" applyNumberFormat="1" applyFont="1" applyFill="1" applyBorder="1" applyAlignment="1">
      <alignment horizontal="center" vertical="center"/>
    </xf>
    <xf numFmtId="49" fontId="35" fillId="3" borderId="5" xfId="0" applyNumberFormat="1" applyFont="1" applyFill="1" applyBorder="1" applyAlignment="1">
      <alignment horizontal="center" vertical="center" wrapText="1"/>
    </xf>
    <xf numFmtId="4" fontId="35" fillId="3" borderId="5" xfId="0" applyNumberFormat="1" applyFont="1" applyFill="1" applyBorder="1" applyAlignment="1">
      <alignment horizontal="center" vertical="center"/>
    </xf>
    <xf numFmtId="4" fontId="35" fillId="3" borderId="6" xfId="0" applyNumberFormat="1" applyFont="1" applyFill="1" applyBorder="1" applyAlignment="1">
      <alignment horizontal="center" vertical="center"/>
    </xf>
    <xf numFmtId="4" fontId="35" fillId="0" borderId="0" xfId="0" applyNumberFormat="1" applyFont="1" applyAlignment="1">
      <alignment horizontal="center" vertical="center"/>
    </xf>
    <xf numFmtId="0" fontId="35" fillId="0" borderId="0" xfId="0" applyFont="1" applyAlignment="1">
      <alignment horizontal="center" vertical="center"/>
    </xf>
    <xf numFmtId="49" fontId="0" fillId="0" borderId="7" xfId="0" applyNumberFormat="1" applyBorder="1" applyAlignment="1">
      <alignment horizontal="left" vertical="top"/>
    </xf>
    <xf numFmtId="49" fontId="0" fillId="0" borderId="7" xfId="0" applyNumberFormat="1" applyBorder="1" applyAlignment="1">
      <alignment horizontal="left" vertical="top" wrapText="1"/>
    </xf>
    <xf numFmtId="49" fontId="0" fillId="0" borderId="7" xfId="0" applyNumberFormat="1" applyBorder="1" applyAlignment="1">
      <alignment horizontal="center"/>
    </xf>
    <xf numFmtId="4" fontId="0" fillId="0" borderId="7" xfId="0" applyNumberFormat="1" applyBorder="1" applyAlignment="1">
      <alignment horizontal="right"/>
    </xf>
    <xf numFmtId="49" fontId="0" fillId="0" borderId="8" xfId="0" applyNumberFormat="1" applyBorder="1" applyAlignment="1">
      <alignment horizontal="left" vertical="top"/>
    </xf>
    <xf numFmtId="49" fontId="36" fillId="0" borderId="8" xfId="0" applyNumberFormat="1" applyFont="1" applyBorder="1" applyAlignment="1">
      <alignment horizontal="left" vertical="top" wrapText="1"/>
    </xf>
    <xf numFmtId="49" fontId="0" fillId="0" borderId="8" xfId="0" applyNumberFormat="1" applyBorder="1" applyAlignment="1">
      <alignment horizontal="center"/>
    </xf>
    <xf numFmtId="4" fontId="0" fillId="0" borderId="8" xfId="0" applyNumberFormat="1" applyBorder="1" applyAlignment="1">
      <alignment horizontal="right"/>
    </xf>
    <xf numFmtId="49" fontId="0" fillId="0" borderId="9" xfId="0" applyNumberFormat="1" applyBorder="1" applyAlignment="1">
      <alignment horizontal="left" vertical="top"/>
    </xf>
    <xf numFmtId="49" fontId="0" fillId="0" borderId="9" xfId="0" applyNumberFormat="1" applyBorder="1" applyAlignment="1">
      <alignment horizontal="left" vertical="top" wrapText="1"/>
    </xf>
    <xf numFmtId="49" fontId="0" fillId="0" borderId="9" xfId="0" applyNumberFormat="1" applyBorder="1" applyAlignment="1">
      <alignment horizontal="center"/>
    </xf>
    <xf numFmtId="4" fontId="0" fillId="0" borderId="9" xfId="0" applyNumberFormat="1" applyBorder="1" applyAlignment="1">
      <alignment horizontal="right"/>
    </xf>
    <xf numFmtId="49" fontId="34" fillId="4" borderId="10" xfId="0" applyNumberFormat="1" applyFont="1" applyFill="1" applyBorder="1" applyAlignment="1">
      <alignment horizontal="left" vertical="top"/>
    </xf>
    <xf numFmtId="49" fontId="34" fillId="4" borderId="11" xfId="0" applyNumberFormat="1" applyFont="1" applyFill="1" applyBorder="1" applyAlignment="1">
      <alignment horizontal="left" vertical="top"/>
    </xf>
    <xf numFmtId="49" fontId="34" fillId="4" borderId="11" xfId="0" applyNumberFormat="1" applyFont="1" applyFill="1" applyBorder="1" applyAlignment="1">
      <alignment horizontal="left" vertical="top" wrapText="1"/>
    </xf>
    <xf numFmtId="49" fontId="34" fillId="4" borderId="11" xfId="0" applyNumberFormat="1" applyFont="1" applyFill="1" applyBorder="1" applyAlignment="1">
      <alignment horizontal="center"/>
    </xf>
    <xf numFmtId="4" fontId="34" fillId="4" borderId="11" xfId="0" applyNumberFormat="1" applyFont="1" applyFill="1" applyBorder="1" applyAlignment="1">
      <alignment horizontal="right"/>
    </xf>
    <xf numFmtId="4" fontId="34" fillId="4" borderId="12" xfId="0" applyNumberFormat="1" applyFont="1" applyFill="1" applyBorder="1" applyAlignment="1">
      <alignment horizontal="right"/>
    </xf>
    <xf numFmtId="49" fontId="34" fillId="4" borderId="13" xfId="0" applyNumberFormat="1" applyFont="1" applyFill="1" applyBorder="1" applyAlignment="1">
      <alignment horizontal="left" vertical="top"/>
    </xf>
    <xf numFmtId="49" fontId="34" fillId="4" borderId="14" xfId="0" applyNumberFormat="1" applyFont="1" applyFill="1" applyBorder="1" applyAlignment="1">
      <alignment horizontal="left" vertical="top"/>
    </xf>
    <xf numFmtId="49" fontId="34" fillId="4" borderId="14" xfId="0" applyNumberFormat="1" applyFont="1" applyFill="1" applyBorder="1" applyAlignment="1">
      <alignment horizontal="left" vertical="top" wrapText="1"/>
    </xf>
    <xf numFmtId="49" fontId="34" fillId="4" borderId="14" xfId="0" applyNumberFormat="1" applyFont="1" applyFill="1" applyBorder="1" applyAlignment="1">
      <alignment horizontal="center"/>
    </xf>
    <xf numFmtId="4" fontId="34" fillId="4" borderId="14" xfId="0" applyNumberFormat="1" applyFont="1" applyFill="1" applyBorder="1" applyAlignment="1">
      <alignment horizontal="right"/>
    </xf>
    <xf numFmtId="4" fontId="34" fillId="4" borderId="15" xfId="0" applyNumberFormat="1" applyFont="1" applyFill="1" applyBorder="1" applyAlignment="1">
      <alignment horizontal="right"/>
    </xf>
    <xf numFmtId="49" fontId="34" fillId="2" borderId="13" xfId="0" applyNumberFormat="1" applyFont="1" applyFill="1" applyBorder="1" applyAlignment="1">
      <alignment horizontal="left" vertical="top"/>
    </xf>
    <xf numFmtId="49" fontId="34" fillId="2" borderId="14" xfId="0" applyNumberFormat="1" applyFont="1" applyFill="1" applyBorder="1" applyAlignment="1">
      <alignment horizontal="left" vertical="top"/>
    </xf>
    <xf numFmtId="49" fontId="34" fillId="2" borderId="14" xfId="0" applyNumberFormat="1" applyFont="1" applyFill="1" applyBorder="1" applyAlignment="1">
      <alignment horizontal="left" vertical="top" wrapText="1"/>
    </xf>
    <xf numFmtId="49" fontId="34" fillId="2" borderId="14" xfId="0" applyNumberFormat="1" applyFont="1" applyFill="1" applyBorder="1" applyAlignment="1">
      <alignment horizontal="center"/>
    </xf>
    <xf numFmtId="4" fontId="34" fillId="2" borderId="14" xfId="0" applyNumberFormat="1" applyFont="1" applyFill="1" applyBorder="1" applyAlignment="1">
      <alignment horizontal="right"/>
    </xf>
    <xf numFmtId="4" fontId="34" fillId="2" borderId="15" xfId="0" applyNumberFormat="1" applyFont="1" applyFill="1" applyBorder="1" applyAlignment="1">
      <alignment horizontal="right"/>
    </xf>
    <xf numFmtId="49" fontId="37" fillId="0" borderId="13" xfId="0" applyNumberFormat="1" applyFont="1" applyBorder="1" applyAlignment="1">
      <alignment horizontal="left" vertical="top"/>
    </xf>
    <xf numFmtId="49" fontId="37" fillId="0" borderId="14" xfId="0" applyNumberFormat="1" applyFont="1" applyBorder="1" applyAlignment="1">
      <alignment horizontal="left" vertical="top"/>
    </xf>
    <xf numFmtId="49" fontId="37" fillId="0" borderId="14" xfId="0" applyNumberFormat="1" applyFont="1" applyBorder="1" applyAlignment="1">
      <alignment horizontal="left" vertical="top" wrapText="1"/>
    </xf>
    <xf numFmtId="49" fontId="37" fillId="0" borderId="14" xfId="0" applyNumberFormat="1" applyFont="1" applyBorder="1" applyAlignment="1">
      <alignment horizontal="center"/>
    </xf>
    <xf numFmtId="4" fontId="37" fillId="0" borderId="14" xfId="0" applyNumberFormat="1" applyFont="1" applyBorder="1" applyAlignment="1">
      <alignment horizontal="right"/>
    </xf>
    <xf numFmtId="4" fontId="37" fillId="0" borderId="15" xfId="0" applyNumberFormat="1" applyFont="1" applyBorder="1" applyAlignment="1">
      <alignment horizontal="right"/>
    </xf>
    <xf numFmtId="49" fontId="38" fillId="2" borderId="16" xfId="0" applyNumberFormat="1" applyFont="1" applyFill="1" applyBorder="1" applyAlignment="1">
      <alignment horizontal="left" vertical="top"/>
    </xf>
    <xf numFmtId="49" fontId="38" fillId="2" borderId="17" xfId="0" applyNumberFormat="1" applyFont="1" applyFill="1" applyBorder="1" applyAlignment="1">
      <alignment horizontal="left" vertical="top"/>
    </xf>
    <xf numFmtId="49" fontId="38" fillId="2" borderId="17" xfId="0" applyNumberFormat="1" applyFont="1" applyFill="1" applyBorder="1" applyAlignment="1">
      <alignment horizontal="left" vertical="top" wrapText="1"/>
    </xf>
    <xf numFmtId="49" fontId="38" fillId="2" borderId="17" xfId="0" applyNumberFormat="1" applyFont="1" applyFill="1" applyBorder="1" applyAlignment="1">
      <alignment horizontal="center"/>
    </xf>
    <xf numFmtId="4" fontId="38" fillId="2" borderId="17" xfId="0" applyNumberFormat="1" applyFont="1" applyFill="1" applyBorder="1" applyAlignment="1">
      <alignment horizontal="right"/>
    </xf>
    <xf numFmtId="4" fontId="38" fillId="2" borderId="18" xfId="0" applyNumberFormat="1" applyFont="1" applyFill="1" applyBorder="1" applyAlignment="1">
      <alignment horizontal="right"/>
    </xf>
    <xf numFmtId="49" fontId="0" fillId="0" borderId="19" xfId="0" applyNumberFormat="1" applyBorder="1" applyAlignment="1">
      <alignment horizontal="left" vertical="top"/>
    </xf>
    <xf numFmtId="49" fontId="0" fillId="0" borderId="19" xfId="0" applyNumberFormat="1" applyBorder="1" applyAlignment="1">
      <alignment horizontal="left" vertical="top" wrapText="1"/>
    </xf>
    <xf numFmtId="49" fontId="0" fillId="0" borderId="19" xfId="0" applyNumberFormat="1" applyBorder="1" applyAlignment="1">
      <alignment horizontal="center"/>
    </xf>
    <xf numFmtId="4" fontId="0" fillId="0" borderId="19" xfId="0" applyNumberFormat="1" applyBorder="1" applyAlignment="1">
      <alignment horizontal="right"/>
    </xf>
    <xf numFmtId="49" fontId="34" fillId="4" borderId="20" xfId="0" applyNumberFormat="1" applyFont="1" applyFill="1" applyBorder="1" applyAlignment="1">
      <alignment horizontal="left" vertical="top"/>
    </xf>
    <xf numFmtId="49" fontId="34" fillId="4" borderId="21" xfId="0" applyNumberFormat="1" applyFont="1" applyFill="1" applyBorder="1" applyAlignment="1">
      <alignment horizontal="left" vertical="top"/>
    </xf>
    <xf numFmtId="49" fontId="34" fillId="4" borderId="21" xfId="0" applyNumberFormat="1" applyFont="1" applyFill="1" applyBorder="1" applyAlignment="1">
      <alignment horizontal="left" vertical="top" wrapText="1"/>
    </xf>
    <xf numFmtId="49" fontId="34" fillId="4" borderId="21" xfId="0" applyNumberFormat="1" applyFont="1" applyFill="1" applyBorder="1" applyAlignment="1">
      <alignment horizontal="center"/>
    </xf>
    <xf numFmtId="4" fontId="34" fillId="4" borderId="21" xfId="0" applyNumberFormat="1" applyFont="1" applyFill="1" applyBorder="1" applyAlignment="1">
      <alignment horizontal="right"/>
    </xf>
    <xf numFmtId="4" fontId="34" fillId="4" borderId="22" xfId="0" applyNumberFormat="1" applyFont="1" applyFill="1" applyBorder="1" applyAlignment="1">
      <alignment horizontal="right"/>
    </xf>
    <xf numFmtId="4" fontId="34" fillId="0" borderId="0" xfId="0" applyNumberFormat="1" applyFont="1" applyAlignment="1">
      <alignment horizontal="right"/>
    </xf>
    <xf numFmtId="0" fontId="34" fillId="0" borderId="0" xfId="0" applyFont="1"/>
    <xf numFmtId="49" fontId="34" fillId="5" borderId="23" xfId="0" applyNumberFormat="1" applyFont="1" applyFill="1" applyBorder="1" applyAlignment="1">
      <alignment horizontal="left" vertical="top"/>
    </xf>
    <xf numFmtId="49" fontId="34" fillId="5" borderId="24" xfId="0" applyNumberFormat="1" applyFont="1" applyFill="1" applyBorder="1" applyAlignment="1">
      <alignment horizontal="left" vertical="top"/>
    </xf>
    <xf numFmtId="49" fontId="34" fillId="5" borderId="24" xfId="0" applyNumberFormat="1" applyFont="1" applyFill="1" applyBorder="1" applyAlignment="1">
      <alignment horizontal="left" vertical="top" wrapText="1"/>
    </xf>
    <xf numFmtId="49" fontId="34" fillId="5" borderId="24" xfId="0" applyNumberFormat="1" applyFont="1" applyFill="1" applyBorder="1" applyAlignment="1">
      <alignment horizontal="center"/>
    </xf>
    <xf numFmtId="4" fontId="34" fillId="5" borderId="24" xfId="0" applyNumberFormat="1" applyFont="1" applyFill="1" applyBorder="1" applyAlignment="1">
      <alignment horizontal="right"/>
    </xf>
    <xf numFmtId="4" fontId="34" fillId="5" borderId="25" xfId="0" applyNumberFormat="1" applyFont="1" applyFill="1" applyBorder="1" applyAlignment="1">
      <alignment horizontal="right"/>
    </xf>
    <xf numFmtId="49" fontId="0" fillId="0" borderId="4" xfId="0" applyNumberFormat="1" applyBorder="1" applyAlignment="1">
      <alignment horizontal="left" vertical="top"/>
    </xf>
    <xf numFmtId="49" fontId="0" fillId="0" borderId="5" xfId="0" applyNumberFormat="1" applyBorder="1" applyAlignment="1">
      <alignment horizontal="left" vertical="top"/>
    </xf>
    <xf numFmtId="0" fontId="39" fillId="0" borderId="5" xfId="0" applyFont="1" applyBorder="1" applyAlignment="1">
      <alignment vertical="top" wrapText="1"/>
    </xf>
    <xf numFmtId="49" fontId="0" fillId="0" borderId="5" xfId="0" applyNumberFormat="1" applyBorder="1" applyAlignment="1">
      <alignment horizontal="center"/>
    </xf>
    <xf numFmtId="4" fontId="0" fillId="0" borderId="5" xfId="0" applyNumberFormat="1" applyBorder="1" applyAlignment="1">
      <alignment horizontal="right"/>
    </xf>
    <xf numFmtId="4" fontId="0" fillId="0" borderId="6" xfId="0" applyNumberFormat="1" applyBorder="1" applyAlignment="1">
      <alignment horizontal="right"/>
    </xf>
    <xf numFmtId="49" fontId="0" fillId="0" borderId="26" xfId="0" applyNumberFormat="1" applyBorder="1" applyAlignment="1">
      <alignment horizontal="left" vertical="top"/>
    </xf>
    <xf numFmtId="0" fontId="39" fillId="0" borderId="7" xfId="0" applyFont="1" applyBorder="1" applyAlignment="1">
      <alignment vertical="top" wrapText="1"/>
    </xf>
    <xf numFmtId="4" fontId="0" fillId="0" borderId="27" xfId="0" applyNumberFormat="1" applyBorder="1" applyAlignment="1">
      <alignment horizontal="right"/>
    </xf>
    <xf numFmtId="49" fontId="0" fillId="0" borderId="28" xfId="0" applyNumberFormat="1" applyBorder="1" applyAlignment="1">
      <alignment horizontal="left" vertical="top"/>
    </xf>
    <xf numFmtId="49" fontId="0" fillId="0" borderId="29" xfId="0" applyNumberFormat="1" applyBorder="1" applyAlignment="1">
      <alignment horizontal="right" vertical="top"/>
    </xf>
    <xf numFmtId="49" fontId="0" fillId="0" borderId="29" xfId="0" applyNumberFormat="1" applyBorder="1" applyAlignment="1">
      <alignment horizontal="left" vertical="top" wrapText="1"/>
    </xf>
    <xf numFmtId="49" fontId="0" fillId="0" borderId="29" xfId="0" applyNumberFormat="1" applyBorder="1" applyAlignment="1">
      <alignment horizontal="center"/>
    </xf>
    <xf numFmtId="4" fontId="0" fillId="0" borderId="29" xfId="0" applyNumberFormat="1" applyBorder="1" applyAlignment="1">
      <alignment horizontal="right"/>
    </xf>
    <xf numFmtId="4" fontId="0" fillId="0" borderId="30" xfId="0" applyNumberFormat="1" applyBorder="1" applyAlignment="1">
      <alignment horizontal="right"/>
    </xf>
    <xf numFmtId="49" fontId="0" fillId="0" borderId="31" xfId="0" applyNumberFormat="1" applyBorder="1" applyAlignment="1">
      <alignment horizontal="left" vertical="top"/>
    </xf>
    <xf numFmtId="49" fontId="0" fillId="0" borderId="31" xfId="0" applyNumberFormat="1" applyBorder="1" applyAlignment="1">
      <alignment horizontal="left" vertical="top" wrapText="1"/>
    </xf>
    <xf numFmtId="49" fontId="0" fillId="0" borderId="31" xfId="0" applyNumberFormat="1" applyBorder="1" applyAlignment="1">
      <alignment horizontal="center"/>
    </xf>
    <xf numFmtId="4" fontId="0" fillId="0" borderId="31" xfId="0" applyNumberFormat="1" applyBorder="1" applyAlignment="1">
      <alignment horizontal="right"/>
    </xf>
    <xf numFmtId="49" fontId="34" fillId="5" borderId="4" xfId="0" applyNumberFormat="1" applyFont="1" applyFill="1" applyBorder="1" applyAlignment="1">
      <alignment horizontal="left" vertical="top"/>
    </xf>
    <xf numFmtId="49" fontId="34" fillId="5" borderId="5" xfId="0" applyNumberFormat="1" applyFont="1" applyFill="1" applyBorder="1" applyAlignment="1">
      <alignment horizontal="left" vertical="top"/>
    </xf>
    <xf numFmtId="0" fontId="40" fillId="5" borderId="5" xfId="0" applyFont="1" applyFill="1" applyBorder="1" applyAlignment="1">
      <alignment vertical="top" wrapText="1"/>
    </xf>
    <xf numFmtId="49" fontId="34" fillId="5" borderId="5" xfId="0" applyNumberFormat="1" applyFont="1" applyFill="1" applyBorder="1" applyAlignment="1">
      <alignment horizontal="center"/>
    </xf>
    <xf numFmtId="4" fontId="34" fillId="5" borderId="5" xfId="0" applyNumberFormat="1" applyFont="1" applyFill="1" applyBorder="1" applyAlignment="1">
      <alignment horizontal="right"/>
    </xf>
    <xf numFmtId="4" fontId="34" fillId="5" borderId="6" xfId="0" applyNumberFormat="1" applyFont="1" applyFill="1" applyBorder="1" applyAlignment="1">
      <alignment horizontal="right"/>
    </xf>
    <xf numFmtId="0" fontId="41" fillId="0" borderId="7" xfId="0" applyFont="1" applyBorder="1" applyAlignment="1">
      <alignment vertical="top" wrapText="1"/>
    </xf>
    <xf numFmtId="0" fontId="41" fillId="0" borderId="5" xfId="0" applyFont="1" applyBorder="1" applyAlignment="1">
      <alignment vertical="top" wrapText="1"/>
    </xf>
    <xf numFmtId="0" fontId="39" fillId="0" borderId="29" xfId="0" applyFont="1" applyBorder="1" applyAlignment="1">
      <alignment vertical="top" wrapText="1"/>
    </xf>
    <xf numFmtId="49" fontId="0" fillId="0" borderId="5" xfId="0" applyNumberFormat="1" applyBorder="1" applyAlignment="1">
      <alignment horizontal="left" vertical="top" wrapText="1"/>
    </xf>
    <xf numFmtId="0" fontId="41" fillId="0" borderId="7" xfId="0" applyFont="1" applyBorder="1" applyAlignment="1" applyProtection="1">
      <alignment vertical="top" wrapText="1"/>
      <protection locked="0"/>
    </xf>
    <xf numFmtId="0" fontId="40" fillId="5" borderId="5" xfId="0" applyFont="1" applyFill="1" applyBorder="1" applyAlignment="1" applyProtection="1">
      <alignment vertical="top" wrapText="1"/>
      <protection locked="0"/>
    </xf>
    <xf numFmtId="49" fontId="42" fillId="5" borderId="5" xfId="0" applyNumberFormat="1" applyFont="1" applyFill="1" applyBorder="1" applyAlignment="1">
      <alignment horizontal="left" vertical="top"/>
    </xf>
    <xf numFmtId="4" fontId="43" fillId="0" borderId="0" xfId="0" applyNumberFormat="1" applyFont="1"/>
    <xf numFmtId="4" fontId="14" fillId="0" borderId="29" xfId="0" applyNumberFormat="1" applyFont="1" applyBorder="1" applyAlignment="1">
      <alignment horizontal="right"/>
    </xf>
    <xf numFmtId="0" fontId="40" fillId="4" borderId="21" xfId="0" applyFont="1" applyFill="1" applyBorder="1" applyAlignment="1" applyProtection="1">
      <alignment vertical="top"/>
      <protection locked="0"/>
    </xf>
    <xf numFmtId="0" fontId="40" fillId="5" borderId="24" xfId="0" applyFont="1" applyFill="1" applyBorder="1" applyAlignment="1" applyProtection="1">
      <alignment vertical="top" wrapText="1"/>
      <protection locked="0"/>
    </xf>
    <xf numFmtId="49" fontId="39" fillId="0" borderId="26" xfId="0" applyNumberFormat="1" applyFont="1" applyBorder="1"/>
    <xf numFmtId="49" fontId="40" fillId="0" borderId="28" xfId="0" applyNumberFormat="1" applyFont="1" applyBorder="1"/>
    <xf numFmtId="49" fontId="34" fillId="0" borderId="29" xfId="0" applyNumberFormat="1" applyFont="1" applyBorder="1" applyAlignment="1">
      <alignment horizontal="center"/>
    </xf>
    <xf numFmtId="4" fontId="34" fillId="0" borderId="29" xfId="0" applyNumberFormat="1" applyFont="1" applyBorder="1" applyAlignment="1">
      <alignment horizontal="right"/>
    </xf>
    <xf numFmtId="4" fontId="34" fillId="0" borderId="30" xfId="0" applyNumberFormat="1" applyFont="1" applyBorder="1" applyAlignment="1">
      <alignment horizontal="right"/>
    </xf>
    <xf numFmtId="49" fontId="39" fillId="0" borderId="26" xfId="0" applyNumberFormat="1" applyFont="1" applyBorder="1" applyAlignment="1">
      <alignment vertical="top"/>
    </xf>
    <xf numFmtId="49" fontId="0" fillId="0" borderId="28" xfId="0" applyNumberFormat="1" applyBorder="1" applyAlignment="1">
      <alignment vertical="top"/>
    </xf>
    <xf numFmtId="49" fontId="0" fillId="0" borderId="31" xfId="0" applyNumberFormat="1" applyBorder="1" applyAlignment="1">
      <alignment vertical="top"/>
    </xf>
    <xf numFmtId="0" fontId="40" fillId="5" borderId="5" xfId="0" applyFont="1" applyFill="1" applyBorder="1" applyAlignment="1" applyProtection="1">
      <alignment vertical="top"/>
      <protection locked="0"/>
    </xf>
    <xf numFmtId="49" fontId="0" fillId="0" borderId="26" xfId="0" applyNumberFormat="1" applyBorder="1" applyAlignment="1">
      <alignment vertical="top"/>
    </xf>
    <xf numFmtId="0" fontId="6" fillId="0" borderId="7" xfId="0" applyFont="1" applyBorder="1" applyAlignment="1">
      <alignment horizontal="justify" vertical="top" wrapText="1"/>
    </xf>
    <xf numFmtId="0" fontId="0" fillId="0" borderId="31" xfId="0" applyBorder="1" applyAlignment="1">
      <alignment horizontal="left" wrapText="1"/>
    </xf>
    <xf numFmtId="0" fontId="40" fillId="5" borderId="24" xfId="0" applyFont="1" applyFill="1" applyBorder="1"/>
    <xf numFmtId="49" fontId="34" fillId="4" borderId="4" xfId="0" applyNumberFormat="1" applyFont="1" applyFill="1" applyBorder="1" applyAlignment="1">
      <alignment horizontal="left" vertical="top"/>
    </xf>
    <xf numFmtId="49" fontId="34" fillId="4" borderId="5" xfId="0" applyNumberFormat="1" applyFont="1" applyFill="1" applyBorder="1" applyAlignment="1">
      <alignment horizontal="left" vertical="top"/>
    </xf>
    <xf numFmtId="0" fontId="40" fillId="4" borderId="5" xfId="0" applyFont="1" applyFill="1" applyBorder="1"/>
    <xf numFmtId="49" fontId="34" fillId="4" borderId="5" xfId="0" applyNumberFormat="1" applyFont="1" applyFill="1" applyBorder="1" applyAlignment="1">
      <alignment horizontal="center"/>
    </xf>
    <xf numFmtId="4" fontId="34" fillId="4" borderId="5" xfId="0" applyNumberFormat="1" applyFont="1" applyFill="1" applyBorder="1" applyAlignment="1">
      <alignment horizontal="right"/>
    </xf>
    <xf numFmtId="4" fontId="34" fillId="4" borderId="6" xfId="0" applyNumberFormat="1" applyFont="1" applyFill="1" applyBorder="1" applyAlignment="1">
      <alignment horizontal="right"/>
    </xf>
    <xf numFmtId="49" fontId="14" fillId="0" borderId="29" xfId="0" applyNumberFormat="1" applyFont="1" applyBorder="1" applyAlignment="1">
      <alignment horizontal="left" vertical="top" wrapText="1"/>
    </xf>
    <xf numFmtId="0" fontId="40" fillId="5" borderId="5" xfId="0" applyFont="1" applyFill="1" applyBorder="1"/>
    <xf numFmtId="0" fontId="44" fillId="0" borderId="7" xfId="0" applyFont="1" applyBorder="1" applyAlignment="1" applyProtection="1">
      <alignment vertical="top" wrapText="1"/>
      <protection locked="0"/>
    </xf>
    <xf numFmtId="49" fontId="14" fillId="0" borderId="7" xfId="0" applyNumberFormat="1" applyFont="1" applyBorder="1" applyAlignment="1">
      <alignment horizontal="left" vertical="top" wrapText="1"/>
    </xf>
    <xf numFmtId="49" fontId="34" fillId="0" borderId="9" xfId="0" applyNumberFormat="1" applyFont="1" applyBorder="1" applyAlignment="1">
      <alignment horizontal="left" vertical="top"/>
    </xf>
    <xf numFmtId="49" fontId="14" fillId="0" borderId="5" xfId="0" applyNumberFormat="1" applyFont="1" applyBorder="1" applyAlignment="1">
      <alignment horizontal="left" vertical="top" wrapText="1"/>
    </xf>
    <xf numFmtId="49" fontId="0" fillId="4" borderId="21" xfId="0" applyNumberFormat="1" applyFill="1" applyBorder="1" applyAlignment="1">
      <alignment horizontal="center"/>
    </xf>
    <xf numFmtId="4" fontId="0" fillId="4" borderId="21" xfId="0" applyNumberFormat="1" applyFill="1" applyBorder="1" applyAlignment="1">
      <alignment horizontal="right"/>
    </xf>
    <xf numFmtId="4" fontId="14" fillId="0" borderId="7" xfId="0" applyNumberFormat="1" applyFont="1" applyBorder="1" applyAlignment="1">
      <alignment horizontal="right"/>
    </xf>
    <xf numFmtId="0" fontId="41" fillId="0" borderId="5" xfId="0" applyFont="1" applyBorder="1" applyAlignment="1" applyProtection="1">
      <alignment vertical="top" wrapText="1"/>
      <protection locked="0"/>
    </xf>
    <xf numFmtId="49" fontId="0" fillId="0" borderId="0" xfId="0" applyNumberFormat="1" applyAlignment="1">
      <alignment horizontal="left" vertical="top" wrapText="1"/>
    </xf>
    <xf numFmtId="49" fontId="8" fillId="0" borderId="0" xfId="0" applyNumberFormat="1" applyFont="1" applyAlignment="1" applyProtection="1">
      <alignment horizontal="left" vertical="top"/>
    </xf>
    <xf numFmtId="0" fontId="6" fillId="0" borderId="0" xfId="0" applyFont="1" applyAlignment="1" applyProtection="1">
      <alignment wrapText="1"/>
    </xf>
    <xf numFmtId="0" fontId="6" fillId="0" borderId="0" xfId="0" applyFont="1" applyProtection="1"/>
    <xf numFmtId="4" fontId="6" fillId="0" borderId="0" xfId="0" applyNumberFormat="1" applyFont="1" applyProtection="1"/>
    <xf numFmtId="49" fontId="6" fillId="0" borderId="0" xfId="0" applyNumberFormat="1" applyFont="1" applyAlignment="1" applyProtection="1">
      <alignment horizontal="left" vertical="top"/>
    </xf>
    <xf numFmtId="0" fontId="6" fillId="0" borderId="0" xfId="0" applyFont="1" applyAlignment="1" applyProtection="1">
      <alignment horizontal="center"/>
    </xf>
    <xf numFmtId="49" fontId="12" fillId="0" borderId="0" xfId="0" applyNumberFormat="1" applyFont="1" applyAlignment="1" applyProtection="1">
      <alignment horizontal="left" vertical="top"/>
    </xf>
    <xf numFmtId="0" fontId="4" fillId="0" borderId="0" xfId="0" applyFont="1" applyProtection="1"/>
    <xf numFmtId="49" fontId="9" fillId="0" borderId="0" xfId="0" applyNumberFormat="1" applyFont="1" applyAlignment="1" applyProtection="1">
      <alignment horizontal="left" vertical="top"/>
    </xf>
    <xf numFmtId="0" fontId="5" fillId="0" borderId="0" xfId="0" applyFont="1" applyProtection="1"/>
    <xf numFmtId="0" fontId="0" fillId="0" borderId="0" xfId="0" applyProtection="1"/>
    <xf numFmtId="49" fontId="25" fillId="0" borderId="0" xfId="0" applyNumberFormat="1" applyFont="1" applyAlignment="1" applyProtection="1">
      <alignment horizontal="left" vertical="top"/>
    </xf>
    <xf numFmtId="49" fontId="9" fillId="0" borderId="1" xfId="0" applyNumberFormat="1" applyFont="1" applyBorder="1" applyAlignment="1" applyProtection="1">
      <alignment horizontal="left" vertical="top"/>
    </xf>
    <xf numFmtId="49" fontId="10" fillId="0" borderId="0" xfId="0" applyNumberFormat="1" applyFont="1" applyAlignment="1" applyProtection="1">
      <alignment horizontal="left" vertical="top"/>
    </xf>
    <xf numFmtId="0" fontId="3" fillId="0" borderId="0" xfId="0" applyFont="1" applyProtection="1"/>
    <xf numFmtId="49" fontId="10" fillId="0" borderId="0" xfId="0" applyNumberFormat="1" applyFont="1" applyBorder="1" applyAlignment="1" applyProtection="1">
      <alignment horizontal="left" vertical="top"/>
    </xf>
    <xf numFmtId="49" fontId="7" fillId="0" borderId="2" xfId="0" applyNumberFormat="1" applyFont="1" applyBorder="1" applyAlignment="1" applyProtection="1">
      <alignment horizontal="left" vertical="top"/>
    </xf>
    <xf numFmtId="0" fontId="7" fillId="0" borderId="2" xfId="0" applyFont="1" applyBorder="1" applyAlignment="1" applyProtection="1">
      <alignment wrapText="1"/>
    </xf>
    <xf numFmtId="0" fontId="7" fillId="0" borderId="2" xfId="0" applyFont="1" applyBorder="1" applyAlignment="1" applyProtection="1">
      <alignment horizontal="center"/>
    </xf>
    <xf numFmtId="49" fontId="7" fillId="0" borderId="0" xfId="0" applyNumberFormat="1" applyFont="1" applyAlignment="1" applyProtection="1">
      <alignment horizontal="right" vertical="top"/>
    </xf>
    <xf numFmtId="0" fontId="7" fillId="0" borderId="0" xfId="0" applyFont="1" applyAlignment="1" applyProtection="1">
      <alignment horizontal="right"/>
    </xf>
    <xf numFmtId="4" fontId="7" fillId="0" borderId="0" xfId="0" applyNumberFormat="1" applyFont="1" applyProtection="1"/>
    <xf numFmtId="0" fontId="2" fillId="0" borderId="0" xfId="0" applyFont="1" applyProtection="1"/>
    <xf numFmtId="49" fontId="7" fillId="0" borderId="0" xfId="0" applyNumberFormat="1" applyFont="1" applyAlignment="1" applyProtection="1">
      <alignment horizontal="left" vertical="top"/>
    </xf>
    <xf numFmtId="4" fontId="7" fillId="0" borderId="0" xfId="0" applyNumberFormat="1" applyFont="1" applyFill="1" applyProtection="1"/>
    <xf numFmtId="0" fontId="7" fillId="0" borderId="0" xfId="0" applyFont="1" applyAlignment="1" applyProtection="1">
      <alignment horizontal="left" wrapText="1"/>
    </xf>
    <xf numFmtId="49" fontId="6" fillId="0" borderId="0" xfId="0" applyNumberFormat="1" applyFont="1" applyFill="1" applyBorder="1" applyAlignment="1" applyProtection="1">
      <alignment vertical="center"/>
    </xf>
    <xf numFmtId="49" fontId="6" fillId="0" borderId="0" xfId="0" applyNumberFormat="1" applyFont="1" applyFill="1" applyBorder="1" applyAlignment="1" applyProtection="1">
      <alignment horizontal="left" vertical="justify"/>
    </xf>
    <xf numFmtId="0" fontId="6" fillId="0" borderId="0" xfId="0" applyFont="1" applyFill="1" applyBorder="1" applyAlignment="1" applyProtection="1">
      <alignment horizontal="center"/>
    </xf>
    <xf numFmtId="165" fontId="0" fillId="0" borderId="0" xfId="0" applyNumberFormat="1" applyFont="1" applyProtection="1"/>
    <xf numFmtId="4" fontId="18" fillId="0" borderId="0" xfId="0" applyNumberFormat="1" applyFont="1" applyProtection="1"/>
    <xf numFmtId="49" fontId="6" fillId="0" borderId="0" xfId="0" applyNumberFormat="1" applyFont="1" applyFill="1" applyBorder="1" applyAlignment="1" applyProtection="1">
      <alignment horizontal="left" vertical="center"/>
    </xf>
    <xf numFmtId="0" fontId="6" fillId="0" borderId="0" xfId="0" applyFont="1" applyFill="1" applyBorder="1" applyAlignment="1" applyProtection="1">
      <alignment horizontal="left" vertical="top" wrapText="1"/>
    </xf>
    <xf numFmtId="0" fontId="6" fillId="0" borderId="0" xfId="0" applyFont="1" applyFill="1" applyAlignment="1" applyProtection="1">
      <alignment horizontal="justify" vertical="center" wrapText="1"/>
    </xf>
    <xf numFmtId="0" fontId="0" fillId="0" borderId="0" xfId="0" applyFill="1" applyProtection="1"/>
    <xf numFmtId="49" fontId="6" fillId="0" borderId="0" xfId="1" applyNumberFormat="1" applyFont="1" applyFill="1" applyBorder="1" applyAlignment="1" applyProtection="1">
      <alignment vertical="center"/>
    </xf>
    <xf numFmtId="4" fontId="7" fillId="0" borderId="0" xfId="0" applyNumberFormat="1" applyFont="1" applyAlignment="1" applyProtection="1">
      <alignment horizontal="right" wrapText="1"/>
    </xf>
    <xf numFmtId="4" fontId="17" fillId="0" borderId="0" xfId="0" applyNumberFormat="1" applyFont="1" applyFill="1" applyProtection="1"/>
    <xf numFmtId="4" fontId="19" fillId="0" borderId="0" xfId="0" applyNumberFormat="1" applyFont="1" applyProtection="1"/>
    <xf numFmtId="0" fontId="6" fillId="0" borderId="0" xfId="0" applyFont="1" applyFill="1" applyBorder="1" applyAlignment="1" applyProtection="1"/>
    <xf numFmtId="0" fontId="16" fillId="0" borderId="0" xfId="0" applyFont="1" applyFill="1" applyBorder="1" applyAlignment="1" applyProtection="1">
      <alignment horizontal="center"/>
    </xf>
    <xf numFmtId="49" fontId="7" fillId="0" borderId="0" xfId="0" applyNumberFormat="1" applyFont="1" applyAlignment="1" applyProtection="1">
      <alignment horizontal="left" vertical="center"/>
    </xf>
    <xf numFmtId="0" fontId="7" fillId="0" borderId="0" xfId="0" applyFont="1" applyAlignment="1" applyProtection="1">
      <alignment horizontal="left" vertical="center" wrapText="1"/>
    </xf>
    <xf numFmtId="0" fontId="0" fillId="0" borderId="0" xfId="0" applyFont="1" applyProtection="1"/>
    <xf numFmtId="0" fontId="6" fillId="0" borderId="0" xfId="0" applyFont="1" applyFill="1" applyAlignment="1" applyProtection="1">
      <alignment horizontal="justify" vertical="top" wrapText="1"/>
    </xf>
    <xf numFmtId="0" fontId="6" fillId="0" borderId="0" xfId="0" applyFont="1" applyAlignment="1" applyProtection="1">
      <alignment horizontal="justify" vertical="top" wrapText="1"/>
    </xf>
    <xf numFmtId="0" fontId="6" fillId="0" borderId="0" xfId="0" applyFont="1" applyFill="1" applyAlignment="1" applyProtection="1">
      <alignment horizontal="left" vertical="top" wrapText="1"/>
    </xf>
    <xf numFmtId="49" fontId="6" fillId="0" borderId="0" xfId="0" applyNumberFormat="1" applyFont="1" applyFill="1" applyBorder="1" applyAlignment="1" applyProtection="1">
      <alignment horizontal="left" vertical="center" wrapText="1"/>
    </xf>
    <xf numFmtId="0" fontId="6" fillId="0" borderId="0" xfId="0" applyFont="1" applyFill="1" applyBorder="1" applyAlignment="1" applyProtection="1">
      <alignment horizontal="center" vertical="center" wrapText="1"/>
    </xf>
    <xf numFmtId="0" fontId="21" fillId="0" borderId="0" xfId="0" applyFont="1" applyFill="1" applyProtection="1"/>
    <xf numFmtId="49" fontId="6" fillId="0" borderId="0" xfId="0" applyNumberFormat="1" applyFont="1" applyAlignment="1" applyProtection="1">
      <alignment horizontal="right" vertical="top"/>
    </xf>
    <xf numFmtId="0" fontId="7" fillId="0" borderId="0" xfId="0" applyFont="1" applyAlignment="1" applyProtection="1">
      <alignment horizontal="right" wrapText="1"/>
    </xf>
    <xf numFmtId="2" fontId="16" fillId="0" borderId="0" xfId="0" applyNumberFormat="1" applyFont="1" applyFill="1" applyBorder="1" applyAlignment="1" applyProtection="1">
      <alignment horizontal="right"/>
    </xf>
    <xf numFmtId="49" fontId="6" fillId="0" borderId="0" xfId="0" applyNumberFormat="1" applyFont="1" applyBorder="1" applyAlignment="1" applyProtection="1">
      <alignment horizontal="left" vertical="center" wrapText="1"/>
    </xf>
    <xf numFmtId="0" fontId="23" fillId="0" borderId="0" xfId="0" applyFont="1" applyAlignment="1" applyProtection="1"/>
    <xf numFmtId="0" fontId="23" fillId="0" borderId="0" xfId="0" applyFont="1" applyProtection="1"/>
    <xf numFmtId="49" fontId="29" fillId="0" borderId="0" xfId="0" applyNumberFormat="1" applyFont="1" applyFill="1" applyBorder="1" applyAlignment="1" applyProtection="1">
      <alignment vertical="center"/>
    </xf>
    <xf numFmtId="0" fontId="30" fillId="0" borderId="0" xfId="0" applyFont="1" applyFill="1" applyAlignment="1" applyProtection="1">
      <alignment horizontal="justify" vertical="top" wrapText="1"/>
    </xf>
    <xf numFmtId="0" fontId="29" fillId="0" borderId="0" xfId="0" applyFont="1" applyFill="1" applyBorder="1" applyAlignment="1" applyProtection="1">
      <alignment horizontal="center"/>
    </xf>
    <xf numFmtId="49" fontId="29" fillId="0" borderId="0" xfId="0" applyNumberFormat="1" applyFont="1" applyFill="1" applyBorder="1" applyAlignment="1" applyProtection="1">
      <alignment horizontal="left" vertical="center"/>
    </xf>
    <xf numFmtId="0" fontId="29" fillId="0" borderId="0" xfId="0" applyFont="1" applyFill="1" applyAlignment="1" applyProtection="1">
      <alignment horizontal="justify" vertical="top" wrapText="1"/>
    </xf>
    <xf numFmtId="0" fontId="29" fillId="0" borderId="0" xfId="0" applyFont="1" applyFill="1" applyAlignment="1" applyProtection="1">
      <alignment horizontal="center" vertical="center" wrapText="1"/>
    </xf>
    <xf numFmtId="49" fontId="6" fillId="0" borderId="0" xfId="0" applyNumberFormat="1" applyFont="1" applyAlignment="1" applyProtection="1">
      <alignment horizontal="left" vertical="center"/>
    </xf>
    <xf numFmtId="2" fontId="0" fillId="0" borderId="0" xfId="0" applyNumberFormat="1" applyProtection="1"/>
    <xf numFmtId="49" fontId="26" fillId="0" borderId="0" xfId="0" applyNumberFormat="1" applyFont="1" applyAlignment="1" applyProtection="1">
      <alignment horizontal="right" vertical="top"/>
    </xf>
    <xf numFmtId="0" fontId="27" fillId="0" borderId="0" xfId="0" applyFont="1" applyAlignment="1" applyProtection="1">
      <alignment horizontal="right"/>
    </xf>
    <xf numFmtId="4" fontId="27" fillId="0" borderId="0" xfId="0" applyNumberFormat="1" applyFont="1" applyFill="1" applyProtection="1"/>
    <xf numFmtId="49" fontId="2" fillId="0" borderId="0" xfId="0" applyNumberFormat="1" applyFont="1" applyAlignment="1" applyProtection="1">
      <alignment horizontal="left" vertical="top"/>
    </xf>
    <xf numFmtId="0" fontId="7" fillId="0" borderId="0" xfId="0" applyFont="1" applyFill="1" applyAlignment="1" applyProtection="1">
      <alignment horizontal="left" vertical="center" wrapText="1"/>
    </xf>
    <xf numFmtId="0" fontId="28" fillId="0" borderId="0" xfId="0" applyFont="1" applyFill="1" applyAlignment="1" applyProtection="1">
      <alignment horizontal="right" vertical="center" wrapText="1"/>
    </xf>
    <xf numFmtId="4" fontId="26" fillId="0" borderId="0" xfId="0" applyNumberFormat="1" applyFont="1" applyFill="1" applyBorder="1" applyAlignment="1" applyProtection="1">
      <alignment vertical="center" wrapText="1"/>
    </xf>
    <xf numFmtId="4" fontId="6" fillId="0" borderId="0" xfId="0" applyNumberFormat="1" applyFont="1" applyAlignment="1" applyProtection="1">
      <alignment vertical="center" wrapText="1"/>
    </xf>
    <xf numFmtId="0" fontId="30" fillId="0" borderId="0" xfId="0" applyFont="1" applyAlignment="1" applyProtection="1">
      <alignment horizontal="justify" vertical="top" wrapText="1"/>
    </xf>
    <xf numFmtId="0" fontId="6" fillId="0" borderId="0" xfId="0" applyFont="1" applyAlignment="1" applyProtection="1">
      <alignment horizontal="center" vertical="center" wrapText="1"/>
    </xf>
    <xf numFmtId="0" fontId="6" fillId="0" borderId="0" xfId="0" applyFont="1" applyBorder="1" applyAlignment="1" applyProtection="1">
      <alignment horizontal="justify" vertical="top" wrapText="1"/>
    </xf>
    <xf numFmtId="0" fontId="0" fillId="0" borderId="0" xfId="5" applyFont="1" applyAlignment="1" applyProtection="1">
      <alignment horizontal="left" vertical="center" wrapText="1"/>
    </xf>
    <xf numFmtId="49" fontId="26" fillId="0" borderId="0" xfId="0" applyNumberFormat="1" applyFont="1" applyFill="1" applyBorder="1" applyAlignment="1" applyProtection="1">
      <alignment horizontal="left" vertical="center"/>
    </xf>
    <xf numFmtId="0" fontId="7" fillId="0" borderId="0" xfId="0" applyFont="1" applyFill="1" applyAlignment="1" applyProtection="1">
      <alignment horizontal="right" vertical="center" wrapText="1"/>
    </xf>
    <xf numFmtId="0" fontId="27" fillId="0" borderId="0" xfId="0" applyFont="1" applyFill="1" applyAlignment="1" applyProtection="1">
      <alignment horizontal="right" vertical="center" wrapText="1"/>
    </xf>
    <xf numFmtId="4" fontId="7" fillId="0" borderId="0" xfId="0" applyNumberFormat="1" applyFont="1" applyAlignment="1" applyProtection="1">
      <alignment vertical="center" wrapText="1"/>
    </xf>
    <xf numFmtId="0" fontId="26" fillId="0" borderId="0" xfId="0" applyFont="1" applyAlignment="1" applyProtection="1">
      <alignment horizontal="left" wrapText="1"/>
    </xf>
    <xf numFmtId="0" fontId="26" fillId="0" borderId="0" xfId="0" applyFont="1" applyAlignment="1" applyProtection="1">
      <alignment horizontal="right"/>
    </xf>
    <xf numFmtId="4" fontId="26" fillId="0" borderId="0" xfId="0" applyNumberFormat="1" applyFont="1" applyFill="1" applyProtection="1"/>
    <xf numFmtId="49" fontId="7" fillId="0" borderId="0" xfId="0" applyNumberFormat="1" applyFont="1" applyFill="1" applyBorder="1" applyAlignment="1" applyProtection="1">
      <alignment vertical="center"/>
    </xf>
    <xf numFmtId="0" fontId="6" fillId="0" borderId="0" xfId="0" applyFont="1" applyAlignment="1" applyProtection="1">
      <alignment horizontal="justify" vertical="center" wrapText="1"/>
    </xf>
    <xf numFmtId="4" fontId="6" fillId="0" borderId="0" xfId="0" applyNumberFormat="1" applyFont="1" applyFill="1" applyBorder="1" applyAlignment="1" applyProtection="1">
      <alignment vertical="center" wrapText="1"/>
    </xf>
    <xf numFmtId="4" fontId="17" fillId="0" borderId="0" xfId="0" applyNumberFormat="1" applyFont="1" applyProtection="1"/>
    <xf numFmtId="0" fontId="16" fillId="0" borderId="0" xfId="0" applyFont="1" applyFill="1" applyBorder="1" applyAlignment="1" applyProtection="1"/>
    <xf numFmtId="4" fontId="16" fillId="0" borderId="0" xfId="0" applyNumberFormat="1" applyFont="1" applyProtection="1"/>
    <xf numFmtId="0" fontId="7" fillId="0" borderId="0" xfId="0" applyFont="1" applyAlignment="1" applyProtection="1">
      <alignment horizontal="justify" wrapText="1"/>
    </xf>
    <xf numFmtId="0" fontId="17" fillId="0" borderId="0" xfId="0" applyFont="1" applyAlignment="1" applyProtection="1">
      <alignment horizontal="justify" wrapText="1"/>
    </xf>
    <xf numFmtId="4" fontId="20" fillId="0" borderId="0" xfId="0" applyNumberFormat="1" applyFont="1" applyProtection="1"/>
    <xf numFmtId="4" fontId="13" fillId="0" borderId="0" xfId="0" applyNumberFormat="1" applyFont="1" applyProtection="1"/>
    <xf numFmtId="0" fontId="0" fillId="0" borderId="0" xfId="0" applyAlignment="1" applyProtection="1">
      <alignment wrapText="1"/>
    </xf>
    <xf numFmtId="4" fontId="1" fillId="0" borderId="0" xfId="0" applyNumberFormat="1" applyFont="1" applyProtection="1"/>
    <xf numFmtId="49" fontId="0" fillId="0" borderId="0" xfId="0" applyNumberFormat="1" applyAlignment="1" applyProtection="1">
      <alignment vertical="top"/>
    </xf>
    <xf numFmtId="4" fontId="0" fillId="0" borderId="0" xfId="0" applyNumberFormat="1" applyFont="1" applyProtection="1"/>
    <xf numFmtId="4" fontId="15" fillId="0" borderId="0" xfId="0" applyNumberFormat="1" applyFont="1" applyProtection="1"/>
    <xf numFmtId="4" fontId="0" fillId="0" borderId="0" xfId="0" applyNumberFormat="1" applyProtection="1"/>
    <xf numFmtId="4" fontId="18" fillId="0" borderId="0" xfId="0" applyNumberFormat="1" applyFont="1" applyProtection="1">
      <protection locked="0"/>
    </xf>
    <xf numFmtId="4" fontId="0" fillId="0" borderId="5" xfId="0" applyNumberFormat="1" applyFill="1" applyBorder="1" applyAlignment="1" applyProtection="1">
      <alignment horizontal="right"/>
      <protection locked="0"/>
    </xf>
    <xf numFmtId="0" fontId="10" fillId="0" borderId="0" xfId="0" applyFont="1" applyAlignment="1">
      <alignment horizontal="center" wrapText="1"/>
    </xf>
    <xf numFmtId="0" fontId="10" fillId="0" borderId="0" xfId="0" applyFont="1" applyAlignment="1">
      <alignment horizontal="center"/>
    </xf>
    <xf numFmtId="0" fontId="10" fillId="0" borderId="0" xfId="0" applyFont="1" applyAlignment="1">
      <alignment horizontal="right"/>
    </xf>
    <xf numFmtId="4" fontId="10" fillId="0" borderId="0" xfId="0" applyNumberFormat="1" applyFont="1" applyAlignment="1"/>
    <xf numFmtId="0" fontId="9" fillId="0" borderId="0" xfId="0" applyFont="1" applyAlignment="1">
      <alignment horizontal="right"/>
    </xf>
    <xf numFmtId="4" fontId="9" fillId="0" borderId="0" xfId="0" applyNumberFormat="1" applyFont="1" applyAlignment="1"/>
    <xf numFmtId="0" fontId="9" fillId="0" borderId="0" xfId="0" applyFont="1" applyAlignment="1">
      <alignment horizontal="right" wrapText="1"/>
    </xf>
    <xf numFmtId="4" fontId="9" fillId="0" borderId="0" xfId="0" applyNumberFormat="1" applyFont="1" applyAlignment="1">
      <alignment horizontal="center"/>
    </xf>
    <xf numFmtId="0" fontId="11" fillId="0" borderId="0" xfId="0" applyFont="1" applyAlignment="1">
      <alignment horizontal="right"/>
    </xf>
    <xf numFmtId="4" fontId="11" fillId="0" borderId="0" xfId="0" applyNumberFormat="1" applyFont="1" applyAlignment="1"/>
    <xf numFmtId="0" fontId="26" fillId="0" borderId="0" xfId="0" applyFont="1" applyAlignment="1">
      <alignment horizontal="center" wrapText="1"/>
    </xf>
    <xf numFmtId="4" fontId="25" fillId="0" borderId="0" xfId="0" applyNumberFormat="1" applyFont="1" applyAlignment="1"/>
    <xf numFmtId="0" fontId="6" fillId="0" borderId="1" xfId="0" applyFont="1" applyBorder="1" applyAlignment="1">
      <alignment horizontal="center" wrapText="1"/>
    </xf>
    <xf numFmtId="4" fontId="9" fillId="0" borderId="1" xfId="0" applyNumberFormat="1" applyFont="1" applyBorder="1" applyAlignment="1">
      <alignment horizontal="center"/>
    </xf>
    <xf numFmtId="0" fontId="9" fillId="0" borderId="3" xfId="0" applyFont="1" applyBorder="1" applyAlignment="1">
      <alignment horizontal="center" wrapText="1"/>
    </xf>
    <xf numFmtId="0" fontId="9" fillId="0" borderId="0" xfId="0" applyFont="1" applyAlignment="1">
      <alignment wrapText="1"/>
    </xf>
    <xf numFmtId="0" fontId="6" fillId="0" borderId="0" xfId="0" applyFont="1" applyAlignment="1">
      <alignment horizontal="center" wrapText="1"/>
    </xf>
    <xf numFmtId="0" fontId="0" fillId="0" borderId="0" xfId="0" applyFont="1" applyAlignment="1"/>
    <xf numFmtId="0" fontId="6" fillId="0" borderId="0" xfId="0" applyFont="1" applyAlignment="1">
      <alignment horizontal="center"/>
    </xf>
    <xf numFmtId="0" fontId="11" fillId="0" borderId="0" xfId="0" applyFont="1" applyAlignment="1">
      <alignment horizontal="center" vertical="justify" wrapText="1"/>
    </xf>
    <xf numFmtId="0" fontId="10" fillId="0" borderId="0" xfId="0" applyFont="1" applyAlignment="1">
      <alignment horizontal="center" vertical="center" wrapText="1"/>
    </xf>
    <xf numFmtId="0" fontId="12" fillId="0" borderId="0" xfId="0" applyFont="1" applyAlignment="1">
      <alignment horizontal="right"/>
    </xf>
    <xf numFmtId="0" fontId="7" fillId="0" borderId="0" xfId="0" applyFont="1" applyAlignment="1">
      <alignment horizontal="center" wrapText="1"/>
    </xf>
    <xf numFmtId="0" fontId="7" fillId="0" borderId="0" xfId="0" applyFont="1" applyAlignment="1" applyProtection="1">
      <alignment horizontal="left" wrapText="1"/>
    </xf>
    <xf numFmtId="0" fontId="0" fillId="0" borderId="0" xfId="0" applyAlignment="1" applyProtection="1"/>
    <xf numFmtId="0" fontId="23" fillId="0" borderId="0" xfId="0" applyFont="1" applyAlignment="1" applyProtection="1"/>
    <xf numFmtId="0" fontId="10" fillId="0" borderId="0" xfId="0" applyFont="1" applyAlignment="1" applyProtection="1">
      <alignment horizontal="center" wrapText="1"/>
    </xf>
    <xf numFmtId="0" fontId="10" fillId="0" borderId="0" xfId="0" applyFont="1" applyAlignment="1" applyProtection="1">
      <alignment horizontal="center"/>
    </xf>
    <xf numFmtId="0" fontId="10" fillId="0" borderId="0" xfId="0" applyFont="1" applyBorder="1" applyAlignment="1" applyProtection="1">
      <alignment horizontal="center" wrapText="1"/>
    </xf>
    <xf numFmtId="0" fontId="9" fillId="0" borderId="0" xfId="0" applyFont="1" applyAlignment="1" applyProtection="1">
      <alignment horizontal="right"/>
    </xf>
    <xf numFmtId="4" fontId="9" fillId="0" borderId="0" xfId="0" applyNumberFormat="1" applyFont="1" applyProtection="1"/>
    <xf numFmtId="0" fontId="9" fillId="0" borderId="0" xfId="0" applyFont="1" applyAlignment="1" applyProtection="1">
      <alignment horizontal="right" wrapText="1"/>
    </xf>
    <xf numFmtId="4" fontId="9" fillId="0" borderId="0" xfId="0" applyNumberFormat="1" applyFont="1" applyAlignment="1" applyProtection="1">
      <alignment horizontal="center"/>
    </xf>
    <xf numFmtId="0" fontId="11" fillId="0" borderId="0" xfId="0" applyFont="1" applyAlignment="1" applyProtection="1">
      <alignment horizontal="right"/>
    </xf>
    <xf numFmtId="4" fontId="11" fillId="0" borderId="0" xfId="0" applyNumberFormat="1" applyFont="1" applyProtection="1"/>
    <xf numFmtId="0" fontId="10" fillId="0" borderId="0" xfId="0" applyFont="1" applyAlignment="1" applyProtection="1">
      <alignment horizontal="right"/>
    </xf>
    <xf numFmtId="4" fontId="10" fillId="0" borderId="0" xfId="0" applyNumberFormat="1" applyFont="1" applyProtection="1"/>
    <xf numFmtId="0" fontId="26" fillId="0" borderId="0" xfId="0" applyFont="1" applyAlignment="1" applyProtection="1">
      <alignment horizontal="center" wrapText="1"/>
    </xf>
    <xf numFmtId="4" fontId="25" fillId="0" borderId="0" xfId="0" applyNumberFormat="1" applyFont="1" applyProtection="1"/>
    <xf numFmtId="0" fontId="6" fillId="0" borderId="1" xfId="0" applyFont="1" applyBorder="1" applyAlignment="1" applyProtection="1">
      <alignment horizontal="center" wrapText="1"/>
    </xf>
    <xf numFmtId="4" fontId="9" fillId="0" borderId="1" xfId="0" applyNumberFormat="1" applyFont="1" applyBorder="1" applyAlignment="1" applyProtection="1">
      <alignment horizontal="center"/>
    </xf>
    <xf numFmtId="0" fontId="9" fillId="0" borderId="3" xfId="0" applyFont="1" applyBorder="1" applyAlignment="1" applyProtection="1">
      <alignment horizontal="center" wrapText="1"/>
    </xf>
    <xf numFmtId="0" fontId="9" fillId="0" borderId="0" xfId="0" applyFont="1" applyAlignment="1" applyProtection="1">
      <alignment wrapText="1"/>
    </xf>
    <xf numFmtId="0" fontId="0" fillId="0" borderId="0" xfId="0" applyProtection="1"/>
    <xf numFmtId="0" fontId="6" fillId="0" borderId="0" xfId="0" applyFont="1" applyAlignment="1" applyProtection="1">
      <alignment horizontal="center" wrapText="1"/>
    </xf>
    <xf numFmtId="0" fontId="6" fillId="0" borderId="0" xfId="0" applyFont="1" applyAlignment="1" applyProtection="1">
      <alignment horizontal="center"/>
    </xf>
    <xf numFmtId="0" fontId="7" fillId="0" borderId="0" xfId="0" applyFont="1" applyAlignment="1" applyProtection="1">
      <alignment horizontal="center" wrapText="1"/>
    </xf>
    <xf numFmtId="0" fontId="11" fillId="0" borderId="0" xfId="0" applyFont="1" applyAlignment="1" applyProtection="1">
      <alignment horizontal="center" vertical="justify" wrapText="1"/>
    </xf>
    <xf numFmtId="0" fontId="10" fillId="0" borderId="0" xfId="0" applyFont="1" applyAlignment="1" applyProtection="1">
      <alignment horizontal="center" vertical="center" wrapText="1"/>
    </xf>
    <xf numFmtId="0" fontId="12" fillId="0" borderId="0" xfId="0" applyFont="1" applyAlignment="1" applyProtection="1">
      <alignment horizontal="right"/>
    </xf>
  </cellXfs>
  <cellStyles count="11">
    <cellStyle name="Hiperpovezava 2" xfId="2" xr:uid="{00000000-0005-0000-0000-000002000000}"/>
    <cellStyle name="Navadno" xfId="0" builtinId="0"/>
    <cellStyle name="Navadno 2" xfId="3" xr:uid="{00000000-0005-0000-0000-000003000000}"/>
    <cellStyle name="Navadno 3" xfId="4" xr:uid="{00000000-0005-0000-0000-000004000000}"/>
    <cellStyle name="Navadno 5" xfId="5" xr:uid="{00000000-0005-0000-0000-000005000000}"/>
    <cellStyle name="Normal 2" xfId="6" xr:uid="{00000000-0005-0000-0000-000007000000}"/>
    <cellStyle name="Normal 4" xfId="9" xr:uid="{00000000-0005-0000-0000-000008000000}"/>
    <cellStyle name="Normal 4 2" xfId="10" xr:uid="{00000000-0005-0000-0000-000009000000}"/>
    <cellStyle name="Percent 2" xfId="7" xr:uid="{00000000-0005-0000-0000-00000A000000}"/>
    <cellStyle name="Vejica" xfId="1" builtinId="3"/>
    <cellStyle name="Vejica 2" xfId="8" xr:uid="{00000000-0005-0000-0000-00000B000000}"/>
  </cellStyles>
  <dxfs count="9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111"/>
  <sheetViews>
    <sheetView view="pageBreakPreview" topLeftCell="A7" zoomScaleNormal="100" zoomScaleSheetLayoutView="100" zoomScalePageLayoutView="70" workbookViewId="0">
      <selection activeCell="E33" sqref="E33:F33"/>
    </sheetView>
  </sheetViews>
  <sheetFormatPr defaultRowHeight="12.5" x14ac:dyDescent="0.25"/>
  <cols>
    <col min="1" max="1" width="10.08984375" style="5" bestFit="1" customWidth="1"/>
    <col min="2" max="2" width="45.6328125" style="4" customWidth="1"/>
    <col min="3" max="3" width="6.6328125" customWidth="1"/>
    <col min="4" max="4" width="15.6328125" style="2" customWidth="1"/>
    <col min="5" max="5" width="15.6328125" style="17" customWidth="1"/>
    <col min="6" max="6" width="18.6328125" style="17" customWidth="1"/>
    <col min="8" max="8" width="11.453125" bestFit="1" customWidth="1"/>
  </cols>
  <sheetData>
    <row r="1" spans="1:6" ht="26.25" customHeight="1" x14ac:dyDescent="0.25">
      <c r="A1" s="16"/>
      <c r="B1" s="8"/>
      <c r="C1" s="9"/>
      <c r="D1" s="10"/>
      <c r="E1" s="20"/>
      <c r="F1" s="20"/>
    </row>
    <row r="2" spans="1:6" ht="54.9" customHeight="1" x14ac:dyDescent="0.25">
      <c r="A2" s="284" t="s">
        <v>125</v>
      </c>
      <c r="B2" s="284"/>
      <c r="C2" s="284"/>
      <c r="D2" s="284"/>
      <c r="E2" s="284"/>
      <c r="F2" s="284"/>
    </row>
    <row r="3" spans="1:6" ht="32.25" customHeight="1" x14ac:dyDescent="0.25">
      <c r="A3" s="14"/>
      <c r="B3" s="281"/>
      <c r="C3" s="281"/>
      <c r="D3" s="281"/>
      <c r="E3" s="283"/>
      <c r="F3" s="283"/>
    </row>
    <row r="4" spans="1:6" s="6" customFormat="1" ht="45" customHeight="1" x14ac:dyDescent="0.35">
      <c r="A4" s="15"/>
      <c r="B4" s="285" t="s">
        <v>164</v>
      </c>
      <c r="C4" s="285"/>
      <c r="D4" s="285"/>
      <c r="E4" s="286"/>
      <c r="F4" s="286"/>
    </row>
    <row r="5" spans="1:6" x14ac:dyDescent="0.25">
      <c r="A5" s="14"/>
      <c r="B5" s="281"/>
      <c r="C5" s="281"/>
      <c r="D5" s="281"/>
      <c r="E5" s="283"/>
      <c r="F5" s="283"/>
    </row>
    <row r="6" spans="1:6" x14ac:dyDescent="0.25">
      <c r="A6" s="14"/>
      <c r="B6" s="287"/>
      <c r="C6" s="281"/>
      <c r="D6" s="281"/>
      <c r="E6" s="283"/>
      <c r="F6" s="283"/>
    </row>
    <row r="7" spans="1:6" x14ac:dyDescent="0.25">
      <c r="A7" s="14"/>
      <c r="B7" s="281"/>
      <c r="C7" s="281"/>
      <c r="D7" s="281"/>
      <c r="E7" s="283"/>
      <c r="F7" s="283"/>
    </row>
    <row r="8" spans="1:6" x14ac:dyDescent="0.25">
      <c r="A8" s="14"/>
      <c r="B8" s="281"/>
      <c r="C8" s="281"/>
      <c r="D8" s="281"/>
      <c r="E8" s="283"/>
      <c r="F8" s="283"/>
    </row>
    <row r="9" spans="1:6" x14ac:dyDescent="0.25">
      <c r="A9" s="14"/>
      <c r="B9" s="281"/>
      <c r="C9" s="281"/>
      <c r="D9" s="281"/>
      <c r="E9" s="283"/>
      <c r="F9" s="283"/>
    </row>
    <row r="10" spans="1:6" x14ac:dyDescent="0.25">
      <c r="A10" s="14"/>
      <c r="B10" s="281"/>
      <c r="C10" s="281"/>
      <c r="D10" s="281"/>
      <c r="E10" s="283"/>
      <c r="F10" s="283"/>
    </row>
    <row r="11" spans="1:6" x14ac:dyDescent="0.25">
      <c r="A11" s="14"/>
      <c r="B11" s="281"/>
      <c r="C11" s="281"/>
      <c r="D11" s="281"/>
      <c r="E11" s="283"/>
      <c r="F11" s="283"/>
    </row>
    <row r="12" spans="1:6" x14ac:dyDescent="0.25">
      <c r="A12" s="14"/>
      <c r="B12" s="281"/>
      <c r="C12" s="281"/>
      <c r="D12" s="281"/>
      <c r="E12" s="283"/>
      <c r="F12" s="283"/>
    </row>
    <row r="13" spans="1:6" s="7" customFormat="1" ht="15.5" x14ac:dyDescent="0.35">
      <c r="A13" s="11" t="s">
        <v>34</v>
      </c>
      <c r="B13" s="280" t="s">
        <v>33</v>
      </c>
      <c r="C13" s="280"/>
      <c r="D13" s="280"/>
      <c r="E13" s="270">
        <f>'Kolesarska pot'!E13:F13</f>
        <v>0</v>
      </c>
      <c r="F13" s="270"/>
    </row>
    <row r="14" spans="1:6" s="7" customFormat="1" ht="15.5" x14ac:dyDescent="0.35">
      <c r="A14" s="11"/>
      <c r="B14" s="281"/>
      <c r="C14" s="281"/>
      <c r="D14" s="281"/>
      <c r="E14" s="270"/>
      <c r="F14" s="270"/>
    </row>
    <row r="15" spans="1:6" s="7" customFormat="1" ht="15.5" x14ac:dyDescent="0.35">
      <c r="A15" s="11" t="s">
        <v>35</v>
      </c>
      <c r="B15" s="280" t="s">
        <v>37</v>
      </c>
      <c r="C15" s="280"/>
      <c r="D15" s="280"/>
      <c r="E15" s="270">
        <f>'Kolesarska pot'!E15:F15</f>
        <v>0</v>
      </c>
      <c r="F15" s="270"/>
    </row>
    <row r="16" spans="1:6" s="7" customFormat="1" ht="15.5" x14ac:dyDescent="0.35">
      <c r="A16" s="11"/>
      <c r="B16" s="281"/>
      <c r="C16" s="281"/>
      <c r="D16" s="281"/>
      <c r="E16" s="270"/>
      <c r="F16" s="270"/>
    </row>
    <row r="17" spans="1:8" s="7" customFormat="1" ht="15.5" x14ac:dyDescent="0.35">
      <c r="A17" s="11" t="s">
        <v>36</v>
      </c>
      <c r="B17" s="280" t="s">
        <v>38</v>
      </c>
      <c r="C17" s="280"/>
      <c r="D17" s="280"/>
      <c r="E17" s="270">
        <f>'Kolesarska pot'!E17:F17</f>
        <v>0</v>
      </c>
      <c r="F17" s="270"/>
    </row>
    <row r="18" spans="1:8" s="7" customFormat="1" ht="15.5" x14ac:dyDescent="0.35">
      <c r="A18" s="11"/>
      <c r="B18" s="281"/>
      <c r="C18" s="281"/>
      <c r="D18" s="281"/>
      <c r="E18" s="270"/>
      <c r="F18" s="270"/>
    </row>
    <row r="19" spans="1:8" s="7" customFormat="1" ht="15.5" x14ac:dyDescent="0.35">
      <c r="A19" s="11" t="s">
        <v>7</v>
      </c>
      <c r="B19" s="280" t="s">
        <v>8</v>
      </c>
      <c r="C19" s="280"/>
      <c r="D19" s="280"/>
      <c r="E19" s="270">
        <f>'Kolesarska pot'!E19:F19</f>
        <v>0</v>
      </c>
      <c r="F19" s="270"/>
    </row>
    <row r="20" spans="1:8" s="7" customFormat="1" ht="15.5" x14ac:dyDescent="0.35">
      <c r="A20" s="11"/>
      <c r="B20" s="281"/>
      <c r="C20" s="281"/>
      <c r="D20" s="281"/>
      <c r="E20" s="270"/>
      <c r="F20" s="270"/>
    </row>
    <row r="21" spans="1:8" s="7" customFormat="1" ht="15.5" x14ac:dyDescent="0.35">
      <c r="A21" s="11" t="s">
        <v>57</v>
      </c>
      <c r="B21" s="280" t="s">
        <v>62</v>
      </c>
      <c r="C21" s="280"/>
      <c r="D21" s="280"/>
      <c r="E21" s="270">
        <f>'Kolesarska pot'!E21:F21</f>
        <v>0</v>
      </c>
      <c r="F21" s="282"/>
    </row>
    <row r="22" spans="1:8" s="7" customFormat="1" ht="15.5" x14ac:dyDescent="0.35">
      <c r="A22" s="11"/>
      <c r="B22" s="281"/>
      <c r="C22" s="281"/>
      <c r="D22" s="281"/>
      <c r="E22" s="270"/>
      <c r="F22" s="270"/>
    </row>
    <row r="23" spans="1:8" s="7" customFormat="1" ht="15.5" x14ac:dyDescent="0.35">
      <c r="A23" s="11" t="s">
        <v>9</v>
      </c>
      <c r="B23" s="280" t="s">
        <v>28</v>
      </c>
      <c r="C23" s="280"/>
      <c r="D23" s="280"/>
      <c r="E23" s="270">
        <f>'Kolesarska pot'!E23:F23</f>
        <v>0</v>
      </c>
      <c r="F23" s="270"/>
      <c r="H23" s="19"/>
    </row>
    <row r="24" spans="1:8" s="7" customFormat="1" ht="15.5" x14ac:dyDescent="0.35">
      <c r="A24" s="18"/>
      <c r="B24" s="275"/>
      <c r="C24" s="275"/>
      <c r="D24" s="275"/>
      <c r="E24" s="276"/>
      <c r="F24" s="276"/>
    </row>
    <row r="25" spans="1:8" s="7" customFormat="1" ht="15.5" x14ac:dyDescent="0.35">
      <c r="A25" s="11" t="s">
        <v>10</v>
      </c>
      <c r="B25" s="280" t="s">
        <v>11</v>
      </c>
      <c r="C25" s="280"/>
      <c r="D25" s="280"/>
      <c r="E25" s="270">
        <f>'Kolesarska pot'!E25:F25</f>
        <v>0</v>
      </c>
      <c r="F25" s="270"/>
    </row>
    <row r="26" spans="1:8" s="7" customFormat="1" ht="15.5" x14ac:dyDescent="0.35">
      <c r="A26" s="11"/>
      <c r="B26" s="280"/>
      <c r="C26" s="280"/>
      <c r="D26" s="280"/>
      <c r="E26" s="270"/>
      <c r="F26" s="270"/>
    </row>
    <row r="27" spans="1:8" s="7" customFormat="1" ht="15.5" x14ac:dyDescent="0.35">
      <c r="A27" s="11"/>
      <c r="B27" s="280" t="s">
        <v>572</v>
      </c>
      <c r="C27" s="280"/>
      <c r="D27" s="280"/>
      <c r="E27" s="270">
        <f>Brv!G14</f>
        <v>0</v>
      </c>
      <c r="F27" s="270"/>
    </row>
    <row r="28" spans="1:8" s="7" customFormat="1" ht="15.5" x14ac:dyDescent="0.35">
      <c r="A28" s="11"/>
      <c r="B28" s="280"/>
      <c r="C28" s="280"/>
      <c r="D28" s="280"/>
      <c r="E28" s="270"/>
      <c r="F28" s="270"/>
    </row>
    <row r="29" spans="1:8" s="7" customFormat="1" ht="15.5" x14ac:dyDescent="0.35">
      <c r="A29" s="18"/>
      <c r="B29" s="275"/>
      <c r="C29" s="275"/>
      <c r="D29" s="275"/>
      <c r="E29" s="276"/>
      <c r="F29" s="276"/>
    </row>
    <row r="30" spans="1:8" s="7" customFormat="1" ht="16" thickBot="1" x14ac:dyDescent="0.4">
      <c r="A30" s="12"/>
      <c r="B30" s="277"/>
      <c r="C30" s="277"/>
      <c r="D30" s="277"/>
      <c r="E30" s="278"/>
      <c r="F30" s="278"/>
    </row>
    <row r="31" spans="1:8" s="7" customFormat="1" ht="15.5" x14ac:dyDescent="0.35">
      <c r="A31" s="11"/>
      <c r="B31" s="279"/>
      <c r="C31" s="279"/>
      <c r="D31" s="279"/>
      <c r="E31" s="272"/>
      <c r="F31" s="272"/>
    </row>
    <row r="32" spans="1:8" s="7" customFormat="1" ht="15.5" x14ac:dyDescent="0.35">
      <c r="A32" s="13"/>
      <c r="B32" s="269" t="s">
        <v>43</v>
      </c>
      <c r="C32" s="269"/>
      <c r="D32" s="269"/>
      <c r="E32" s="270">
        <f>SUM(E13:F29)</f>
        <v>0</v>
      </c>
      <c r="F32" s="270"/>
    </row>
    <row r="33" spans="1:6" s="7" customFormat="1" ht="15.5" x14ac:dyDescent="0.35">
      <c r="A33" s="13"/>
      <c r="B33" s="269" t="s">
        <v>0</v>
      </c>
      <c r="C33" s="269"/>
      <c r="D33" s="269"/>
      <c r="E33" s="270">
        <f>E32*0.1</f>
        <v>0</v>
      </c>
      <c r="F33" s="270"/>
    </row>
    <row r="34" spans="1:6" s="3" customFormat="1" ht="15.5" x14ac:dyDescent="0.35">
      <c r="A34" s="13"/>
      <c r="B34" s="267"/>
      <c r="C34" s="267"/>
      <c r="D34" s="267"/>
      <c r="E34" s="268"/>
      <c r="F34" s="268"/>
    </row>
    <row r="35" spans="1:6" s="3" customFormat="1" ht="15.5" x14ac:dyDescent="0.35">
      <c r="A35" s="13"/>
      <c r="B35" s="267"/>
      <c r="C35" s="267"/>
      <c r="D35" s="267"/>
      <c r="E35" s="268"/>
      <c r="F35" s="268"/>
    </row>
    <row r="36" spans="1:6" s="7" customFormat="1" ht="15.5" x14ac:dyDescent="0.35">
      <c r="A36" s="13"/>
      <c r="B36" s="267" t="s">
        <v>43</v>
      </c>
      <c r="C36" s="267"/>
      <c r="D36" s="267"/>
      <c r="E36" s="268">
        <f>SUM(E32:F33)</f>
        <v>0</v>
      </c>
      <c r="F36" s="268"/>
    </row>
    <row r="37" spans="1:6" s="7" customFormat="1" ht="15.5" x14ac:dyDescent="0.35">
      <c r="A37" s="11"/>
      <c r="B37" s="269" t="s">
        <v>47</v>
      </c>
      <c r="C37" s="269"/>
      <c r="D37" s="269"/>
      <c r="E37" s="270">
        <f>+E36*0.22</f>
        <v>0</v>
      </c>
      <c r="F37" s="270"/>
    </row>
    <row r="38" spans="1:6" s="7" customFormat="1" ht="15.5" x14ac:dyDescent="0.35">
      <c r="A38" s="11"/>
      <c r="B38" s="271"/>
      <c r="C38" s="271"/>
      <c r="D38" s="271"/>
      <c r="E38" s="272"/>
      <c r="F38" s="272"/>
    </row>
    <row r="39" spans="1:6" s="7" customFormat="1" ht="24.5" x14ac:dyDescent="0.45">
      <c r="A39" s="13"/>
      <c r="B39" s="273" t="s">
        <v>42</v>
      </c>
      <c r="C39" s="273"/>
      <c r="D39" s="273"/>
      <c r="E39" s="274">
        <f>SUM(E36:F37)</f>
        <v>0</v>
      </c>
      <c r="F39" s="274"/>
    </row>
    <row r="40" spans="1:6" s="7" customFormat="1" ht="15.5" x14ac:dyDescent="0.35">
      <c r="A40" s="13"/>
      <c r="B40" s="265"/>
      <c r="C40" s="265"/>
      <c r="D40" s="265"/>
      <c r="E40" s="266"/>
      <c r="F40" s="266"/>
    </row>
    <row r="41" spans="1:6" s="17" customFormat="1" x14ac:dyDescent="0.25">
      <c r="A41" s="5"/>
      <c r="B41" s="4"/>
      <c r="C41"/>
      <c r="D41" s="1"/>
    </row>
    <row r="42" spans="1:6" s="17" customFormat="1" x14ac:dyDescent="0.25">
      <c r="A42" s="5"/>
      <c r="B42" s="4"/>
      <c r="C42"/>
      <c r="D42" s="1"/>
    </row>
    <row r="43" spans="1:6" s="17" customFormat="1" x14ac:dyDescent="0.25">
      <c r="A43" s="5"/>
      <c r="B43" s="4"/>
      <c r="C43"/>
      <c r="D43" s="1"/>
    </row>
    <row r="44" spans="1:6" s="17" customFormat="1" x14ac:dyDescent="0.25">
      <c r="A44" s="5"/>
      <c r="B44" s="4"/>
      <c r="C44"/>
      <c r="D44" s="1"/>
    </row>
    <row r="45" spans="1:6" s="17" customFormat="1" x14ac:dyDescent="0.25">
      <c r="A45" s="5"/>
      <c r="B45" s="4"/>
      <c r="C45"/>
      <c r="D45" s="1"/>
    </row>
    <row r="46" spans="1:6" s="17" customFormat="1" x14ac:dyDescent="0.25">
      <c r="A46" s="5"/>
      <c r="B46" s="4"/>
      <c r="C46"/>
      <c r="D46" s="1"/>
    </row>
    <row r="47" spans="1:6" s="17" customFormat="1" x14ac:dyDescent="0.25">
      <c r="A47" s="5"/>
      <c r="B47" s="4"/>
      <c r="C47"/>
      <c r="D47" s="1"/>
    </row>
    <row r="48" spans="1:6" s="17" customFormat="1" x14ac:dyDescent="0.25">
      <c r="A48" s="5"/>
      <c r="B48" s="4"/>
      <c r="C48"/>
      <c r="D48" s="1"/>
    </row>
    <row r="49" spans="1:4" s="17" customFormat="1" x14ac:dyDescent="0.25">
      <c r="A49" s="5"/>
      <c r="B49" s="4"/>
      <c r="C49"/>
      <c r="D49" s="1"/>
    </row>
    <row r="50" spans="1:4" s="17" customFormat="1" x14ac:dyDescent="0.25">
      <c r="A50" s="5"/>
      <c r="B50" s="4"/>
      <c r="C50"/>
      <c r="D50" s="1"/>
    </row>
    <row r="51" spans="1:4" s="17" customFormat="1" x14ac:dyDescent="0.25">
      <c r="A51" s="5"/>
      <c r="B51" s="4"/>
      <c r="C51"/>
      <c r="D51" s="1"/>
    </row>
    <row r="52" spans="1:4" s="17" customFormat="1" x14ac:dyDescent="0.25">
      <c r="A52" s="5"/>
      <c r="B52" s="4"/>
      <c r="C52"/>
      <c r="D52" s="1"/>
    </row>
    <row r="53" spans="1:4" s="17" customFormat="1" x14ac:dyDescent="0.25">
      <c r="A53" s="5"/>
      <c r="B53" s="4"/>
      <c r="C53"/>
      <c r="D53" s="1"/>
    </row>
    <row r="54" spans="1:4" s="17" customFormat="1" x14ac:dyDescent="0.25">
      <c r="A54" s="5"/>
      <c r="B54" s="4"/>
      <c r="C54"/>
      <c r="D54" s="1"/>
    </row>
    <row r="55" spans="1:4" s="17" customFormat="1" x14ac:dyDescent="0.25">
      <c r="A55" s="5"/>
      <c r="B55" s="4"/>
      <c r="C55"/>
      <c r="D55" s="1"/>
    </row>
    <row r="56" spans="1:4" s="17" customFormat="1" x14ac:dyDescent="0.25">
      <c r="A56" s="5"/>
      <c r="B56" s="4"/>
      <c r="C56"/>
      <c r="D56" s="1"/>
    </row>
    <row r="57" spans="1:4" s="17" customFormat="1" x14ac:dyDescent="0.25">
      <c r="A57" s="5"/>
      <c r="B57" s="4"/>
      <c r="C57"/>
      <c r="D57" s="1"/>
    </row>
    <row r="58" spans="1:4" s="17" customFormat="1" x14ac:dyDescent="0.25">
      <c r="A58" s="5"/>
      <c r="B58" s="4"/>
      <c r="C58"/>
      <c r="D58" s="1"/>
    </row>
    <row r="59" spans="1:4" s="17" customFormat="1" x14ac:dyDescent="0.25">
      <c r="A59" s="5"/>
      <c r="B59" s="4"/>
      <c r="C59"/>
      <c r="D59" s="1"/>
    </row>
    <row r="60" spans="1:4" s="17" customFormat="1" x14ac:dyDescent="0.25">
      <c r="A60" s="5"/>
      <c r="B60" s="4"/>
      <c r="C60"/>
      <c r="D60" s="1"/>
    </row>
    <row r="61" spans="1:4" s="17" customFormat="1" x14ac:dyDescent="0.25">
      <c r="A61" s="5"/>
      <c r="B61" s="4"/>
      <c r="C61"/>
      <c r="D61" s="1"/>
    </row>
    <row r="62" spans="1:4" s="17" customFormat="1" x14ac:dyDescent="0.25">
      <c r="A62" s="5"/>
      <c r="B62" s="4"/>
      <c r="C62"/>
      <c r="D62" s="1"/>
    </row>
    <row r="63" spans="1:4" s="17" customFormat="1" x14ac:dyDescent="0.25">
      <c r="A63" s="5"/>
      <c r="B63" s="4"/>
      <c r="C63"/>
      <c r="D63" s="1"/>
    </row>
    <row r="64" spans="1:4" s="17" customFormat="1" x14ac:dyDescent="0.25">
      <c r="A64" s="5"/>
      <c r="B64" s="4"/>
      <c r="C64"/>
      <c r="D64" s="1"/>
    </row>
    <row r="65" spans="1:4" s="17" customFormat="1" x14ac:dyDescent="0.25">
      <c r="A65" s="5"/>
      <c r="B65" s="4"/>
      <c r="C65"/>
      <c r="D65" s="1"/>
    </row>
    <row r="66" spans="1:4" s="17" customFormat="1" x14ac:dyDescent="0.25">
      <c r="A66" s="5"/>
      <c r="B66" s="4"/>
      <c r="C66"/>
      <c r="D66" s="1"/>
    </row>
    <row r="67" spans="1:4" s="17" customFormat="1" x14ac:dyDescent="0.25">
      <c r="A67" s="5"/>
      <c r="B67" s="4"/>
      <c r="C67"/>
      <c r="D67" s="1"/>
    </row>
    <row r="68" spans="1:4" s="17" customFormat="1" x14ac:dyDescent="0.25">
      <c r="A68" s="5"/>
      <c r="B68" s="4"/>
      <c r="C68"/>
      <c r="D68" s="1"/>
    </row>
    <row r="69" spans="1:4" s="17" customFormat="1" x14ac:dyDescent="0.25">
      <c r="A69" s="5"/>
      <c r="B69" s="4"/>
      <c r="C69"/>
      <c r="D69" s="1"/>
    </row>
    <row r="70" spans="1:4" s="17" customFormat="1" x14ac:dyDescent="0.25">
      <c r="A70" s="5"/>
      <c r="B70" s="4"/>
      <c r="C70"/>
      <c r="D70" s="1"/>
    </row>
    <row r="71" spans="1:4" s="17" customFormat="1" x14ac:dyDescent="0.25">
      <c r="A71" s="5"/>
      <c r="B71" s="4"/>
      <c r="C71"/>
      <c r="D71" s="1"/>
    </row>
    <row r="72" spans="1:4" s="17" customFormat="1" x14ac:dyDescent="0.25">
      <c r="A72" s="5"/>
      <c r="B72" s="4"/>
      <c r="C72"/>
      <c r="D72" s="1"/>
    </row>
    <row r="73" spans="1:4" s="17" customFormat="1" x14ac:dyDescent="0.25">
      <c r="A73" s="5"/>
      <c r="B73" s="4"/>
      <c r="C73"/>
      <c r="D73" s="1"/>
    </row>
    <row r="74" spans="1:4" s="17" customFormat="1" x14ac:dyDescent="0.25">
      <c r="A74" s="5"/>
      <c r="B74" s="4"/>
      <c r="C74"/>
      <c r="D74" s="1"/>
    </row>
    <row r="75" spans="1:4" s="17" customFormat="1" x14ac:dyDescent="0.25">
      <c r="A75" s="5"/>
      <c r="B75" s="4"/>
      <c r="C75"/>
      <c r="D75" s="1"/>
    </row>
    <row r="76" spans="1:4" s="17" customFormat="1" x14ac:dyDescent="0.25">
      <c r="A76" s="5"/>
      <c r="B76" s="4"/>
      <c r="C76"/>
      <c r="D76" s="1"/>
    </row>
    <row r="77" spans="1:4" s="17" customFormat="1" x14ac:dyDescent="0.25">
      <c r="A77" s="5"/>
      <c r="B77" s="4"/>
      <c r="C77"/>
      <c r="D77" s="1"/>
    </row>
    <row r="78" spans="1:4" s="17" customFormat="1" x14ac:dyDescent="0.25">
      <c r="A78" s="5"/>
      <c r="B78" s="4"/>
      <c r="C78"/>
      <c r="D78" s="1"/>
    </row>
    <row r="79" spans="1:4" s="17" customFormat="1" x14ac:dyDescent="0.25">
      <c r="A79" s="5"/>
      <c r="B79" s="4"/>
      <c r="C79"/>
      <c r="D79" s="1"/>
    </row>
    <row r="80" spans="1:4" s="17" customFormat="1" x14ac:dyDescent="0.25">
      <c r="A80" s="5"/>
      <c r="B80" s="4"/>
      <c r="C80"/>
      <c r="D80" s="1"/>
    </row>
    <row r="81" spans="1:4" s="17" customFormat="1" x14ac:dyDescent="0.25">
      <c r="A81" s="5"/>
      <c r="B81" s="4"/>
      <c r="C81"/>
      <c r="D81" s="1"/>
    </row>
    <row r="82" spans="1:4" s="17" customFormat="1" x14ac:dyDescent="0.25">
      <c r="A82" s="5"/>
      <c r="B82" s="4"/>
      <c r="C82"/>
      <c r="D82" s="1"/>
    </row>
    <row r="83" spans="1:4" s="17" customFormat="1" x14ac:dyDescent="0.25">
      <c r="A83" s="5"/>
      <c r="B83" s="4"/>
      <c r="C83"/>
      <c r="D83" s="1"/>
    </row>
    <row r="84" spans="1:4" s="17" customFormat="1" x14ac:dyDescent="0.25">
      <c r="A84" s="5"/>
      <c r="B84" s="4"/>
      <c r="C84"/>
      <c r="D84" s="1"/>
    </row>
    <row r="85" spans="1:4" s="17" customFormat="1" x14ac:dyDescent="0.25">
      <c r="A85" s="5"/>
      <c r="B85" s="4"/>
      <c r="C85"/>
      <c r="D85" s="1"/>
    </row>
    <row r="86" spans="1:4" s="17" customFormat="1" x14ac:dyDescent="0.25">
      <c r="A86" s="5"/>
      <c r="B86" s="4"/>
      <c r="C86"/>
      <c r="D86" s="1"/>
    </row>
    <row r="87" spans="1:4" s="17" customFormat="1" x14ac:dyDescent="0.25">
      <c r="A87" s="5"/>
      <c r="B87" s="4"/>
      <c r="C87"/>
      <c r="D87" s="1"/>
    </row>
    <row r="88" spans="1:4" s="17" customFormat="1" x14ac:dyDescent="0.25">
      <c r="A88" s="5"/>
      <c r="B88" s="4"/>
      <c r="C88"/>
      <c r="D88" s="1"/>
    </row>
    <row r="89" spans="1:4" s="17" customFormat="1" x14ac:dyDescent="0.25">
      <c r="A89" s="5"/>
      <c r="B89" s="4"/>
      <c r="C89"/>
      <c r="D89" s="1"/>
    </row>
    <row r="90" spans="1:4" s="17" customFormat="1" x14ac:dyDescent="0.25">
      <c r="A90" s="5"/>
      <c r="B90" s="4"/>
      <c r="C90"/>
      <c r="D90" s="1"/>
    </row>
    <row r="91" spans="1:4" s="17" customFormat="1" x14ac:dyDescent="0.25">
      <c r="A91" s="5"/>
      <c r="B91" s="4"/>
      <c r="C91"/>
      <c r="D91" s="1"/>
    </row>
    <row r="92" spans="1:4" s="17" customFormat="1" x14ac:dyDescent="0.25">
      <c r="A92" s="5"/>
      <c r="B92" s="4"/>
      <c r="C92"/>
      <c r="D92" s="1"/>
    </row>
    <row r="93" spans="1:4" s="17" customFormat="1" x14ac:dyDescent="0.25">
      <c r="A93" s="5"/>
      <c r="B93" s="4"/>
      <c r="C93"/>
      <c r="D93" s="1"/>
    </row>
    <row r="94" spans="1:4" s="17" customFormat="1" x14ac:dyDescent="0.25">
      <c r="A94" s="5"/>
      <c r="B94" s="4"/>
      <c r="C94"/>
      <c r="D94" s="1"/>
    </row>
    <row r="95" spans="1:4" s="17" customFormat="1" x14ac:dyDescent="0.25">
      <c r="A95" s="5"/>
      <c r="B95" s="4"/>
      <c r="C95"/>
      <c r="D95" s="1"/>
    </row>
    <row r="96" spans="1:4" s="17" customFormat="1" x14ac:dyDescent="0.25">
      <c r="A96" s="5"/>
      <c r="B96" s="4"/>
      <c r="C96"/>
      <c r="D96" s="1"/>
    </row>
    <row r="97" spans="1:256" s="17" customFormat="1" x14ac:dyDescent="0.25">
      <c r="A97" s="5"/>
      <c r="B97" s="4"/>
      <c r="C97"/>
      <c r="D97" s="2"/>
    </row>
    <row r="98" spans="1:256" s="17" customFormat="1" x14ac:dyDescent="0.25">
      <c r="A98" s="5"/>
      <c r="B98" s="4"/>
      <c r="C98"/>
      <c r="D98" s="2"/>
    </row>
    <row r="99" spans="1:256" s="17" customFormat="1" x14ac:dyDescent="0.25">
      <c r="A99" s="5"/>
      <c r="B99" s="4"/>
      <c r="C99"/>
      <c r="D99" s="2"/>
    </row>
    <row r="100" spans="1:256" s="17" customFormat="1" x14ac:dyDescent="0.25">
      <c r="A100" s="5"/>
      <c r="B100" s="4"/>
      <c r="C100"/>
      <c r="D100" s="2"/>
    </row>
    <row r="101" spans="1:256" s="17" customFormat="1" x14ac:dyDescent="0.25">
      <c r="A101" s="5"/>
      <c r="B101" s="4"/>
      <c r="C101"/>
      <c r="D101" s="2"/>
      <c r="G101"/>
      <c r="H101"/>
      <c r="I101"/>
      <c r="J101"/>
      <c r="K101"/>
    </row>
    <row r="102" spans="1:256" s="17" customFormat="1" x14ac:dyDescent="0.25">
      <c r="A102" s="5"/>
      <c r="B102" s="4"/>
      <c r="C102"/>
      <c r="D102" s="2"/>
      <c r="G102"/>
      <c r="H102"/>
      <c r="I102"/>
      <c r="J102"/>
      <c r="K102"/>
    </row>
    <row r="103" spans="1:256" s="17" customFormat="1" x14ac:dyDescent="0.25">
      <c r="A103" s="5"/>
      <c r="B103" s="4"/>
      <c r="C103"/>
      <c r="D103" s="2"/>
      <c r="G103"/>
      <c r="H103"/>
      <c r="I103"/>
      <c r="J103"/>
      <c r="K103"/>
    </row>
    <row r="104" spans="1:256" s="17" customFormat="1" x14ac:dyDescent="0.25">
      <c r="A104" s="5"/>
      <c r="B104" s="4"/>
      <c r="C104"/>
      <c r="D104" s="2"/>
      <c r="G104"/>
      <c r="H104"/>
      <c r="I104"/>
      <c r="J104"/>
      <c r="K104"/>
    </row>
    <row r="105" spans="1:256" s="17" customFormat="1" x14ac:dyDescent="0.25">
      <c r="A105" s="5"/>
      <c r="B105" s="4"/>
      <c r="C105"/>
      <c r="D105" s="2"/>
      <c r="G105"/>
      <c r="H105"/>
      <c r="I105"/>
      <c r="J105"/>
      <c r="K105"/>
    </row>
    <row r="106" spans="1:256" s="17" customFormat="1" x14ac:dyDescent="0.25">
      <c r="A106" s="5"/>
      <c r="B106" s="4"/>
      <c r="C106"/>
      <c r="D106" s="2"/>
      <c r="G106"/>
      <c r="H106"/>
      <c r="I106"/>
      <c r="J106"/>
      <c r="K106"/>
    </row>
    <row r="107" spans="1:256" x14ac:dyDescent="0.25">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7"/>
      <c r="DR107" s="17"/>
      <c r="DS107" s="17"/>
      <c r="DT107" s="17"/>
      <c r="DU107" s="17"/>
      <c r="DV107" s="17"/>
      <c r="DW107" s="17"/>
      <c r="DX107" s="17"/>
      <c r="DY107" s="17"/>
      <c r="DZ107" s="17"/>
      <c r="EA107" s="17"/>
      <c r="EB107" s="17"/>
      <c r="EC107" s="17"/>
      <c r="ED107" s="17"/>
      <c r="EE107" s="17"/>
      <c r="EF107" s="17"/>
      <c r="EG107" s="17"/>
      <c r="EH107" s="17"/>
      <c r="EI107" s="17"/>
      <c r="EJ107" s="17"/>
      <c r="EK107" s="17"/>
      <c r="EL107" s="17"/>
      <c r="EM107" s="17"/>
      <c r="EN107" s="17"/>
      <c r="EO107" s="17"/>
      <c r="EP107" s="17"/>
      <c r="EQ107" s="17"/>
      <c r="ER107" s="17"/>
      <c r="ES107" s="17"/>
      <c r="ET107" s="17"/>
      <c r="EU107" s="17"/>
      <c r="EV107" s="17"/>
      <c r="EW107" s="17"/>
      <c r="EX107" s="17"/>
      <c r="EY107" s="17"/>
      <c r="EZ107" s="17"/>
      <c r="FA107" s="17"/>
      <c r="FB107" s="17"/>
      <c r="FC107" s="17"/>
      <c r="FD107" s="17"/>
      <c r="FE107" s="17"/>
      <c r="FF107" s="17"/>
      <c r="FG107" s="17"/>
      <c r="FH107" s="17"/>
      <c r="FI107" s="17"/>
      <c r="FJ107" s="17"/>
      <c r="FK107" s="17"/>
      <c r="FL107" s="17"/>
      <c r="FM107" s="17"/>
      <c r="FN107" s="17"/>
      <c r="FO107" s="17"/>
      <c r="FP107" s="17"/>
      <c r="FQ107" s="17"/>
      <c r="FR107" s="17"/>
      <c r="FS107" s="17"/>
      <c r="FT107" s="17"/>
      <c r="FU107" s="17"/>
      <c r="FV107" s="17"/>
      <c r="FW107" s="17"/>
      <c r="FX107" s="17"/>
      <c r="FY107" s="17"/>
      <c r="FZ107" s="17"/>
      <c r="GA107" s="17"/>
      <c r="GB107" s="17"/>
      <c r="GC107" s="17"/>
      <c r="GD107" s="17"/>
      <c r="GE107" s="17"/>
      <c r="GF107" s="17"/>
      <c r="GG107" s="17"/>
      <c r="GH107" s="17"/>
      <c r="GI107" s="17"/>
      <c r="GJ107" s="17"/>
      <c r="GK107" s="17"/>
      <c r="GL107" s="17"/>
      <c r="GM107" s="17"/>
      <c r="GN107" s="17"/>
      <c r="GO107" s="17"/>
      <c r="GP107" s="17"/>
      <c r="GQ107" s="17"/>
      <c r="GR107" s="17"/>
      <c r="GS107" s="17"/>
      <c r="GT107" s="17"/>
      <c r="GU107" s="17"/>
      <c r="GV107" s="17"/>
      <c r="GW107" s="17"/>
      <c r="GX107" s="17"/>
      <c r="GY107" s="17"/>
      <c r="GZ107" s="17"/>
      <c r="HA107" s="17"/>
      <c r="HB107" s="17"/>
      <c r="HC107" s="17"/>
      <c r="HD107" s="17"/>
      <c r="HE107" s="17"/>
      <c r="HF107" s="17"/>
      <c r="HG107" s="17"/>
      <c r="HH107" s="17"/>
      <c r="HI107" s="17"/>
      <c r="HJ107" s="17"/>
      <c r="HK107" s="17"/>
      <c r="HL107" s="17"/>
      <c r="HM107" s="17"/>
      <c r="HN107" s="17"/>
      <c r="HO107" s="17"/>
      <c r="HP107" s="17"/>
      <c r="HQ107" s="17"/>
      <c r="HR107" s="17"/>
      <c r="HS107" s="17"/>
      <c r="HT107" s="17"/>
      <c r="HU107" s="17"/>
      <c r="HV107" s="17"/>
      <c r="HW107" s="17"/>
      <c r="HX107" s="17"/>
      <c r="HY107" s="17"/>
      <c r="HZ107" s="17"/>
      <c r="IA107" s="17"/>
      <c r="IB107" s="17"/>
      <c r="IC107" s="17"/>
      <c r="ID107" s="17"/>
      <c r="IE107" s="17"/>
      <c r="IF107" s="17"/>
      <c r="IG107" s="17"/>
      <c r="IH107" s="17"/>
      <c r="II107" s="17"/>
      <c r="IJ107" s="17"/>
      <c r="IK107" s="17"/>
      <c r="IL107" s="17"/>
      <c r="IM107" s="17"/>
      <c r="IN107" s="17"/>
      <c r="IO107" s="17"/>
      <c r="IP107" s="17"/>
      <c r="IQ107" s="17"/>
      <c r="IR107" s="17"/>
      <c r="IS107" s="17"/>
      <c r="IT107" s="17"/>
      <c r="IU107" s="17"/>
      <c r="IV107" s="17"/>
    </row>
    <row r="108" spans="1:256" x14ac:dyDescent="0.25">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17"/>
      <c r="BY108" s="17"/>
      <c r="BZ108" s="17"/>
      <c r="CA108" s="17"/>
      <c r="CB108" s="17"/>
      <c r="CC108" s="17"/>
      <c r="CD108" s="17"/>
      <c r="CE108" s="17"/>
      <c r="CF108" s="17"/>
      <c r="CG108" s="17"/>
      <c r="CH108" s="17"/>
      <c r="CI108" s="17"/>
      <c r="CJ108" s="17"/>
      <c r="CK108" s="17"/>
      <c r="CL108" s="17"/>
      <c r="CM108" s="17"/>
      <c r="CN108" s="17"/>
      <c r="CO108" s="17"/>
      <c r="CP108" s="17"/>
      <c r="CQ108" s="17"/>
      <c r="CR108" s="17"/>
      <c r="CS108" s="17"/>
      <c r="CT108" s="17"/>
      <c r="CU108" s="17"/>
      <c r="CV108" s="17"/>
      <c r="CW108" s="17"/>
      <c r="CX108" s="17"/>
      <c r="CY108" s="17"/>
      <c r="CZ108" s="17"/>
      <c r="DA108" s="17"/>
      <c r="DB108" s="17"/>
      <c r="DC108" s="17"/>
      <c r="DD108" s="17"/>
      <c r="DE108" s="17"/>
      <c r="DF108" s="17"/>
      <c r="DG108" s="17"/>
      <c r="DH108" s="17"/>
      <c r="DI108" s="17"/>
      <c r="DJ108" s="17"/>
      <c r="DK108" s="17"/>
      <c r="DL108" s="17"/>
      <c r="DM108" s="17"/>
      <c r="DN108" s="17"/>
      <c r="DO108" s="17"/>
      <c r="DP108" s="17"/>
      <c r="DQ108" s="17"/>
      <c r="DR108" s="17"/>
      <c r="DS108" s="17"/>
      <c r="DT108" s="17"/>
      <c r="DU108" s="17"/>
      <c r="DV108" s="17"/>
      <c r="DW108" s="17"/>
      <c r="DX108" s="17"/>
      <c r="DY108" s="17"/>
      <c r="DZ108" s="17"/>
      <c r="EA108" s="17"/>
      <c r="EB108" s="17"/>
      <c r="EC108" s="17"/>
      <c r="ED108" s="17"/>
      <c r="EE108" s="17"/>
      <c r="EF108" s="17"/>
      <c r="EG108" s="17"/>
      <c r="EH108" s="17"/>
      <c r="EI108" s="17"/>
      <c r="EJ108" s="17"/>
      <c r="EK108" s="17"/>
      <c r="EL108" s="17"/>
      <c r="EM108" s="17"/>
      <c r="EN108" s="17"/>
      <c r="EO108" s="17"/>
      <c r="EP108" s="17"/>
      <c r="EQ108" s="17"/>
      <c r="ER108" s="17"/>
      <c r="ES108" s="17"/>
      <c r="ET108" s="17"/>
      <c r="EU108" s="17"/>
      <c r="EV108" s="17"/>
      <c r="EW108" s="17"/>
      <c r="EX108" s="17"/>
      <c r="EY108" s="17"/>
      <c r="EZ108" s="17"/>
      <c r="FA108" s="17"/>
      <c r="FB108" s="17"/>
      <c r="FC108" s="17"/>
      <c r="FD108" s="17"/>
      <c r="FE108" s="17"/>
      <c r="FF108" s="17"/>
      <c r="FG108" s="17"/>
      <c r="FH108" s="17"/>
      <c r="FI108" s="17"/>
      <c r="FJ108" s="17"/>
      <c r="FK108" s="17"/>
      <c r="FL108" s="17"/>
      <c r="FM108" s="17"/>
      <c r="FN108" s="17"/>
      <c r="FO108" s="17"/>
      <c r="FP108" s="17"/>
      <c r="FQ108" s="17"/>
      <c r="FR108" s="17"/>
      <c r="FS108" s="17"/>
      <c r="FT108" s="17"/>
      <c r="FU108" s="17"/>
      <c r="FV108" s="17"/>
      <c r="FW108" s="17"/>
      <c r="FX108" s="17"/>
      <c r="FY108" s="17"/>
      <c r="FZ108" s="17"/>
      <c r="GA108" s="17"/>
      <c r="GB108" s="17"/>
      <c r="GC108" s="17"/>
      <c r="GD108" s="17"/>
      <c r="GE108" s="17"/>
      <c r="GF108" s="17"/>
      <c r="GG108" s="17"/>
      <c r="GH108" s="17"/>
      <c r="GI108" s="17"/>
      <c r="GJ108" s="17"/>
      <c r="GK108" s="17"/>
      <c r="GL108" s="17"/>
      <c r="GM108" s="17"/>
      <c r="GN108" s="17"/>
      <c r="GO108" s="17"/>
      <c r="GP108" s="17"/>
      <c r="GQ108" s="17"/>
      <c r="GR108" s="17"/>
      <c r="GS108" s="17"/>
      <c r="GT108" s="17"/>
      <c r="GU108" s="17"/>
      <c r="GV108" s="17"/>
      <c r="GW108" s="17"/>
      <c r="GX108" s="17"/>
      <c r="GY108" s="17"/>
      <c r="GZ108" s="17"/>
      <c r="HA108" s="17"/>
      <c r="HB108" s="17"/>
      <c r="HC108" s="17"/>
      <c r="HD108" s="17"/>
      <c r="HE108" s="17"/>
      <c r="HF108" s="17"/>
      <c r="HG108" s="17"/>
      <c r="HH108" s="17"/>
      <c r="HI108" s="17"/>
      <c r="HJ108" s="17"/>
      <c r="HK108" s="17"/>
      <c r="HL108" s="17"/>
      <c r="HM108" s="17"/>
      <c r="HN108" s="17"/>
      <c r="HO108" s="17"/>
      <c r="HP108" s="17"/>
      <c r="HQ108" s="17"/>
      <c r="HR108" s="17"/>
      <c r="HS108" s="17"/>
      <c r="HT108" s="17"/>
      <c r="HU108" s="17"/>
      <c r="HV108" s="17"/>
      <c r="HW108" s="17"/>
      <c r="HX108" s="17"/>
      <c r="HY108" s="17"/>
      <c r="HZ108" s="17"/>
      <c r="IA108" s="17"/>
      <c r="IB108" s="17"/>
      <c r="IC108" s="17"/>
      <c r="ID108" s="17"/>
      <c r="IE108" s="17"/>
      <c r="IF108" s="17"/>
      <c r="IG108" s="17"/>
      <c r="IH108" s="17"/>
      <c r="II108" s="17"/>
      <c r="IJ108" s="17"/>
      <c r="IK108" s="17"/>
      <c r="IL108" s="17"/>
      <c r="IM108" s="17"/>
      <c r="IN108" s="17"/>
      <c r="IO108" s="17"/>
      <c r="IP108" s="17"/>
      <c r="IQ108" s="17"/>
      <c r="IR108" s="17"/>
      <c r="IS108" s="17"/>
      <c r="IT108" s="17"/>
      <c r="IU108" s="17"/>
      <c r="IV108" s="17"/>
    </row>
    <row r="109" spans="1:256" x14ac:dyDescent="0.25">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c r="CA109" s="17"/>
      <c r="CB109" s="17"/>
      <c r="CC109" s="17"/>
      <c r="CD109" s="17"/>
      <c r="CE109" s="17"/>
      <c r="CF109" s="17"/>
      <c r="CG109" s="17"/>
      <c r="CH109" s="17"/>
      <c r="CI109" s="17"/>
      <c r="CJ109" s="17"/>
      <c r="CK109" s="17"/>
      <c r="CL109" s="17"/>
      <c r="CM109" s="17"/>
      <c r="CN109" s="17"/>
      <c r="CO109" s="17"/>
      <c r="CP109" s="17"/>
      <c r="CQ109" s="17"/>
      <c r="CR109" s="17"/>
      <c r="CS109" s="17"/>
      <c r="CT109" s="17"/>
      <c r="CU109" s="17"/>
      <c r="CV109" s="17"/>
      <c r="CW109" s="17"/>
      <c r="CX109" s="17"/>
      <c r="CY109" s="17"/>
      <c r="CZ109" s="17"/>
      <c r="DA109" s="17"/>
      <c r="DB109" s="17"/>
      <c r="DC109" s="17"/>
      <c r="DD109" s="17"/>
      <c r="DE109" s="17"/>
      <c r="DF109" s="17"/>
      <c r="DG109" s="17"/>
      <c r="DH109" s="17"/>
      <c r="DI109" s="17"/>
      <c r="DJ109" s="17"/>
      <c r="DK109" s="17"/>
      <c r="DL109" s="17"/>
      <c r="DM109" s="17"/>
      <c r="DN109" s="17"/>
      <c r="DO109" s="17"/>
      <c r="DP109" s="17"/>
      <c r="DQ109" s="17"/>
      <c r="DR109" s="17"/>
      <c r="DS109" s="17"/>
      <c r="DT109" s="17"/>
      <c r="DU109" s="17"/>
      <c r="DV109" s="17"/>
      <c r="DW109" s="17"/>
      <c r="DX109" s="17"/>
      <c r="DY109" s="17"/>
      <c r="DZ109" s="17"/>
      <c r="EA109" s="17"/>
      <c r="EB109" s="17"/>
      <c r="EC109" s="17"/>
      <c r="ED109" s="17"/>
      <c r="EE109" s="17"/>
      <c r="EF109" s="17"/>
      <c r="EG109" s="17"/>
      <c r="EH109" s="17"/>
      <c r="EI109" s="17"/>
      <c r="EJ109" s="17"/>
      <c r="EK109" s="17"/>
      <c r="EL109" s="17"/>
      <c r="EM109" s="17"/>
      <c r="EN109" s="17"/>
      <c r="EO109" s="17"/>
      <c r="EP109" s="17"/>
      <c r="EQ109" s="17"/>
      <c r="ER109" s="17"/>
      <c r="ES109" s="17"/>
      <c r="ET109" s="17"/>
      <c r="EU109" s="17"/>
      <c r="EV109" s="17"/>
      <c r="EW109" s="17"/>
      <c r="EX109" s="17"/>
      <c r="EY109" s="17"/>
      <c r="EZ109" s="17"/>
      <c r="FA109" s="17"/>
      <c r="FB109" s="17"/>
      <c r="FC109" s="17"/>
      <c r="FD109" s="17"/>
      <c r="FE109" s="17"/>
      <c r="FF109" s="17"/>
      <c r="FG109" s="17"/>
      <c r="FH109" s="17"/>
      <c r="FI109" s="17"/>
      <c r="FJ109" s="17"/>
      <c r="FK109" s="17"/>
      <c r="FL109" s="17"/>
      <c r="FM109" s="17"/>
      <c r="FN109" s="17"/>
      <c r="FO109" s="17"/>
      <c r="FP109" s="17"/>
      <c r="FQ109" s="17"/>
      <c r="FR109" s="17"/>
      <c r="FS109" s="17"/>
      <c r="FT109" s="17"/>
      <c r="FU109" s="17"/>
      <c r="FV109" s="17"/>
      <c r="FW109" s="17"/>
      <c r="FX109" s="17"/>
      <c r="FY109" s="17"/>
      <c r="FZ109" s="17"/>
      <c r="GA109" s="17"/>
      <c r="GB109" s="17"/>
      <c r="GC109" s="17"/>
      <c r="GD109" s="17"/>
      <c r="GE109" s="17"/>
      <c r="GF109" s="17"/>
      <c r="GG109" s="17"/>
      <c r="GH109" s="17"/>
      <c r="GI109" s="17"/>
      <c r="GJ109" s="17"/>
      <c r="GK109" s="17"/>
      <c r="GL109" s="17"/>
      <c r="GM109" s="17"/>
      <c r="GN109" s="17"/>
      <c r="GO109" s="17"/>
      <c r="GP109" s="17"/>
      <c r="GQ109" s="17"/>
      <c r="GR109" s="17"/>
      <c r="GS109" s="17"/>
      <c r="GT109" s="17"/>
      <c r="GU109" s="17"/>
      <c r="GV109" s="17"/>
      <c r="GW109" s="17"/>
      <c r="GX109" s="17"/>
      <c r="GY109" s="17"/>
      <c r="GZ109" s="17"/>
      <c r="HA109" s="17"/>
      <c r="HB109" s="17"/>
      <c r="HC109" s="17"/>
      <c r="HD109" s="17"/>
      <c r="HE109" s="17"/>
      <c r="HF109" s="17"/>
      <c r="HG109" s="17"/>
      <c r="HH109" s="17"/>
      <c r="HI109" s="17"/>
      <c r="HJ109" s="17"/>
      <c r="HK109" s="17"/>
      <c r="HL109" s="17"/>
      <c r="HM109" s="17"/>
      <c r="HN109" s="17"/>
      <c r="HO109" s="17"/>
      <c r="HP109" s="17"/>
      <c r="HQ109" s="17"/>
      <c r="HR109" s="17"/>
      <c r="HS109" s="17"/>
      <c r="HT109" s="17"/>
      <c r="HU109" s="17"/>
      <c r="HV109" s="17"/>
      <c r="HW109" s="17"/>
      <c r="HX109" s="17"/>
      <c r="HY109" s="17"/>
      <c r="HZ109" s="17"/>
      <c r="IA109" s="17"/>
      <c r="IB109" s="17"/>
      <c r="IC109" s="17"/>
      <c r="ID109" s="17"/>
      <c r="IE109" s="17"/>
      <c r="IF109" s="17"/>
      <c r="IG109" s="17"/>
      <c r="IH109" s="17"/>
      <c r="II109" s="17"/>
      <c r="IJ109" s="17"/>
      <c r="IK109" s="17"/>
      <c r="IL109" s="17"/>
      <c r="IM109" s="17"/>
      <c r="IN109" s="17"/>
      <c r="IO109" s="17"/>
      <c r="IP109" s="17"/>
      <c r="IQ109" s="17"/>
      <c r="IR109" s="17"/>
      <c r="IS109" s="17"/>
      <c r="IT109" s="17"/>
      <c r="IU109" s="17"/>
      <c r="IV109" s="17"/>
    </row>
    <row r="110" spans="1:256" x14ac:dyDescent="0.25">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c r="DK110" s="17"/>
      <c r="DL110" s="17"/>
      <c r="DM110" s="17"/>
      <c r="DN110" s="17"/>
      <c r="DO110" s="17"/>
      <c r="DP110" s="17"/>
      <c r="DQ110" s="17"/>
      <c r="DR110" s="17"/>
      <c r="DS110" s="17"/>
      <c r="DT110" s="17"/>
      <c r="DU110" s="17"/>
      <c r="DV110" s="17"/>
      <c r="DW110" s="17"/>
      <c r="DX110" s="17"/>
      <c r="DY110" s="17"/>
      <c r="DZ110" s="17"/>
      <c r="EA110" s="17"/>
      <c r="EB110" s="17"/>
      <c r="EC110" s="17"/>
      <c r="ED110" s="17"/>
      <c r="EE110" s="17"/>
      <c r="EF110" s="17"/>
      <c r="EG110" s="17"/>
      <c r="EH110" s="17"/>
      <c r="EI110" s="17"/>
      <c r="EJ110" s="17"/>
      <c r="EK110" s="17"/>
      <c r="EL110" s="17"/>
      <c r="EM110" s="17"/>
      <c r="EN110" s="17"/>
      <c r="EO110" s="17"/>
      <c r="EP110" s="17"/>
      <c r="EQ110" s="17"/>
      <c r="ER110" s="17"/>
      <c r="ES110" s="17"/>
      <c r="ET110" s="17"/>
      <c r="EU110" s="17"/>
      <c r="EV110" s="17"/>
      <c r="EW110" s="17"/>
      <c r="EX110" s="17"/>
      <c r="EY110" s="17"/>
      <c r="EZ110" s="17"/>
      <c r="FA110" s="17"/>
      <c r="FB110" s="17"/>
      <c r="FC110" s="17"/>
      <c r="FD110" s="17"/>
      <c r="FE110" s="17"/>
      <c r="FF110" s="17"/>
      <c r="FG110" s="17"/>
      <c r="FH110" s="17"/>
      <c r="FI110" s="17"/>
      <c r="FJ110" s="17"/>
      <c r="FK110" s="17"/>
      <c r="FL110" s="17"/>
      <c r="FM110" s="17"/>
      <c r="FN110" s="17"/>
      <c r="FO110" s="17"/>
      <c r="FP110" s="17"/>
      <c r="FQ110" s="17"/>
      <c r="FR110" s="17"/>
      <c r="FS110" s="17"/>
      <c r="FT110" s="17"/>
      <c r="FU110" s="17"/>
      <c r="FV110" s="17"/>
      <c r="FW110" s="17"/>
      <c r="FX110" s="17"/>
      <c r="FY110" s="17"/>
      <c r="FZ110" s="17"/>
      <c r="GA110" s="17"/>
      <c r="GB110" s="17"/>
      <c r="GC110" s="17"/>
      <c r="GD110" s="17"/>
      <c r="GE110" s="17"/>
      <c r="GF110" s="17"/>
      <c r="GG110" s="17"/>
      <c r="GH110" s="17"/>
      <c r="GI110" s="17"/>
      <c r="GJ110" s="17"/>
      <c r="GK110" s="17"/>
      <c r="GL110" s="17"/>
      <c r="GM110" s="17"/>
      <c r="GN110" s="17"/>
      <c r="GO110" s="17"/>
      <c r="GP110" s="17"/>
      <c r="GQ110" s="17"/>
      <c r="GR110" s="17"/>
      <c r="GS110" s="17"/>
      <c r="GT110" s="17"/>
      <c r="GU110" s="17"/>
      <c r="GV110" s="17"/>
      <c r="GW110" s="17"/>
      <c r="GX110" s="17"/>
      <c r="GY110" s="17"/>
      <c r="GZ110" s="17"/>
      <c r="HA110" s="17"/>
      <c r="HB110" s="17"/>
      <c r="HC110" s="17"/>
      <c r="HD110" s="17"/>
      <c r="HE110" s="17"/>
      <c r="HF110" s="17"/>
      <c r="HG110" s="17"/>
      <c r="HH110" s="17"/>
      <c r="HI110" s="17"/>
      <c r="HJ110" s="17"/>
      <c r="HK110" s="17"/>
      <c r="HL110" s="17"/>
      <c r="HM110" s="17"/>
      <c r="HN110" s="17"/>
      <c r="HO110" s="17"/>
      <c r="HP110" s="17"/>
      <c r="HQ110" s="17"/>
      <c r="HR110" s="17"/>
      <c r="HS110" s="17"/>
      <c r="HT110" s="17"/>
      <c r="HU110" s="17"/>
      <c r="HV110" s="17"/>
      <c r="HW110" s="17"/>
      <c r="HX110" s="17"/>
      <c r="HY110" s="17"/>
      <c r="HZ110" s="17"/>
      <c r="IA110" s="17"/>
      <c r="IB110" s="17"/>
      <c r="IC110" s="17"/>
      <c r="ID110" s="17"/>
      <c r="IE110" s="17"/>
      <c r="IF110" s="17"/>
      <c r="IG110" s="17"/>
      <c r="IH110" s="17"/>
      <c r="II110" s="17"/>
      <c r="IJ110" s="17"/>
      <c r="IK110" s="17"/>
      <c r="IL110" s="17"/>
      <c r="IM110" s="17"/>
      <c r="IN110" s="17"/>
      <c r="IO110" s="17"/>
      <c r="IP110" s="17"/>
      <c r="IQ110" s="17"/>
      <c r="IR110" s="17"/>
      <c r="IS110" s="17"/>
      <c r="IT110" s="17"/>
      <c r="IU110" s="17"/>
      <c r="IV110" s="17"/>
    </row>
    <row r="111" spans="1:256" x14ac:dyDescent="0.25">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17"/>
      <c r="DJ111" s="17"/>
      <c r="DK111" s="17"/>
      <c r="DL111" s="17"/>
      <c r="DM111" s="17"/>
      <c r="DN111" s="17"/>
      <c r="DO111" s="17"/>
      <c r="DP111" s="17"/>
      <c r="DQ111" s="17"/>
      <c r="DR111" s="17"/>
      <c r="DS111" s="17"/>
      <c r="DT111" s="17"/>
      <c r="DU111" s="17"/>
      <c r="DV111" s="17"/>
      <c r="DW111" s="17"/>
      <c r="DX111" s="17"/>
      <c r="DY111" s="17"/>
      <c r="DZ111" s="17"/>
      <c r="EA111" s="17"/>
      <c r="EB111" s="17"/>
      <c r="EC111" s="17"/>
      <c r="ED111" s="17"/>
      <c r="EE111" s="17"/>
      <c r="EF111" s="17"/>
      <c r="EG111" s="17"/>
      <c r="EH111" s="17"/>
      <c r="EI111" s="17"/>
      <c r="EJ111" s="17"/>
      <c r="EK111" s="17"/>
      <c r="EL111" s="17"/>
      <c r="EM111" s="17"/>
      <c r="EN111" s="17"/>
      <c r="EO111" s="17"/>
      <c r="EP111" s="17"/>
      <c r="EQ111" s="17"/>
      <c r="ER111" s="17"/>
      <c r="ES111" s="17"/>
      <c r="ET111" s="17"/>
      <c r="EU111" s="17"/>
      <c r="EV111" s="17"/>
      <c r="EW111" s="17"/>
      <c r="EX111" s="17"/>
      <c r="EY111" s="17"/>
      <c r="EZ111" s="17"/>
      <c r="FA111" s="17"/>
      <c r="FB111" s="17"/>
      <c r="FC111" s="17"/>
      <c r="FD111" s="17"/>
      <c r="FE111" s="17"/>
      <c r="FF111" s="17"/>
      <c r="FG111" s="17"/>
      <c r="FH111" s="17"/>
      <c r="FI111" s="17"/>
      <c r="FJ111" s="17"/>
      <c r="FK111" s="17"/>
      <c r="FL111" s="17"/>
      <c r="FM111" s="17"/>
      <c r="FN111" s="17"/>
      <c r="FO111" s="17"/>
      <c r="FP111" s="17"/>
      <c r="FQ111" s="17"/>
      <c r="FR111" s="17"/>
      <c r="FS111" s="17"/>
      <c r="FT111" s="17"/>
      <c r="FU111" s="17"/>
      <c r="FV111" s="17"/>
      <c r="FW111" s="17"/>
      <c r="FX111" s="17"/>
      <c r="FY111" s="17"/>
      <c r="FZ111" s="17"/>
      <c r="GA111" s="17"/>
      <c r="GB111" s="17"/>
      <c r="GC111" s="17"/>
      <c r="GD111" s="17"/>
      <c r="GE111" s="17"/>
      <c r="GF111" s="17"/>
      <c r="GG111" s="17"/>
      <c r="GH111" s="17"/>
      <c r="GI111" s="17"/>
      <c r="GJ111" s="17"/>
      <c r="GK111" s="17"/>
      <c r="GL111" s="17"/>
      <c r="GM111" s="17"/>
      <c r="GN111" s="17"/>
      <c r="GO111" s="17"/>
      <c r="GP111" s="17"/>
      <c r="GQ111" s="17"/>
      <c r="GR111" s="17"/>
      <c r="GS111" s="17"/>
      <c r="GT111" s="17"/>
      <c r="GU111" s="17"/>
      <c r="GV111" s="17"/>
      <c r="GW111" s="17"/>
      <c r="GX111" s="17"/>
      <c r="GY111" s="17"/>
      <c r="GZ111" s="17"/>
      <c r="HA111" s="17"/>
      <c r="HB111" s="17"/>
      <c r="HC111" s="17"/>
      <c r="HD111" s="17"/>
      <c r="HE111" s="17"/>
      <c r="HF111" s="17"/>
      <c r="HG111" s="17"/>
      <c r="HH111" s="17"/>
      <c r="HI111" s="17"/>
      <c r="HJ111" s="17"/>
      <c r="HK111" s="17"/>
      <c r="HL111" s="17"/>
      <c r="HM111" s="17"/>
      <c r="HN111" s="17"/>
      <c r="HO111" s="17"/>
      <c r="HP111" s="17"/>
      <c r="HQ111" s="17"/>
      <c r="HR111" s="17"/>
      <c r="HS111" s="17"/>
      <c r="HT111" s="17"/>
      <c r="HU111" s="17"/>
      <c r="HV111" s="17"/>
      <c r="HW111" s="17"/>
      <c r="HX111" s="17"/>
      <c r="HY111" s="17"/>
      <c r="HZ111" s="17"/>
      <c r="IA111" s="17"/>
      <c r="IB111" s="17"/>
      <c r="IC111" s="17"/>
      <c r="ID111" s="17"/>
      <c r="IE111" s="17"/>
      <c r="IF111" s="17"/>
      <c r="IG111" s="17"/>
      <c r="IH111" s="17"/>
      <c r="II111" s="17"/>
      <c r="IJ111" s="17"/>
      <c r="IK111" s="17"/>
      <c r="IL111" s="17"/>
      <c r="IM111" s="17"/>
      <c r="IN111" s="17"/>
      <c r="IO111" s="17"/>
      <c r="IP111" s="17"/>
      <c r="IQ111" s="17"/>
      <c r="IR111" s="17"/>
      <c r="IS111" s="17"/>
      <c r="IT111" s="17"/>
      <c r="IU111" s="17"/>
      <c r="IV111" s="17"/>
    </row>
  </sheetData>
  <sheetProtection algorithmName="SHA-512" hashValue="HUNZj+uGvJ7UkDiKbZHMmJITkBLHSp5MPQILkLcHEcsRho2Vs8WlM/+ohsqwXhlBQd9hEgrBUYwMrdkyD4FYfg==" saltValue="bx5UAmwm1ZbORbkHWdXdrg==" spinCount="100000" sheet="1" objects="1" scenarios="1"/>
  <mergeCells count="77">
    <mergeCell ref="B5:D5"/>
    <mergeCell ref="E5:F5"/>
    <mergeCell ref="B6:D6"/>
    <mergeCell ref="E6:F6"/>
    <mergeCell ref="B7:D7"/>
    <mergeCell ref="E7:F7"/>
    <mergeCell ref="A2:F2"/>
    <mergeCell ref="B3:D3"/>
    <mergeCell ref="E3:F3"/>
    <mergeCell ref="B4:D4"/>
    <mergeCell ref="E4:F4"/>
    <mergeCell ref="E8:F8"/>
    <mergeCell ref="B9:D9"/>
    <mergeCell ref="E9:F9"/>
    <mergeCell ref="B20:D20"/>
    <mergeCell ref="E20:F20"/>
    <mergeCell ref="B19:D19"/>
    <mergeCell ref="E19:F19"/>
    <mergeCell ref="B10:D10"/>
    <mergeCell ref="E10:F10"/>
    <mergeCell ref="B11:D11"/>
    <mergeCell ref="E11:F11"/>
    <mergeCell ref="B8:D8"/>
    <mergeCell ref="B21:D21"/>
    <mergeCell ref="E21:F21"/>
    <mergeCell ref="B12:D12"/>
    <mergeCell ref="E12:F12"/>
    <mergeCell ref="B13:D13"/>
    <mergeCell ref="E13:F13"/>
    <mergeCell ref="B14:D14"/>
    <mergeCell ref="E14:F14"/>
    <mergeCell ref="B15:D15"/>
    <mergeCell ref="E15:F15"/>
    <mergeCell ref="B16:D16"/>
    <mergeCell ref="E16:F16"/>
    <mergeCell ref="B17:D17"/>
    <mergeCell ref="E17:F17"/>
    <mergeCell ref="B18:D18"/>
    <mergeCell ref="E18:F18"/>
    <mergeCell ref="B28:D28"/>
    <mergeCell ref="E28:F28"/>
    <mergeCell ref="B22:D22"/>
    <mergeCell ref="E22:F22"/>
    <mergeCell ref="B23:D23"/>
    <mergeCell ref="E23:F23"/>
    <mergeCell ref="B24:D24"/>
    <mergeCell ref="E24:F24"/>
    <mergeCell ref="B25:D25"/>
    <mergeCell ref="E25:F25"/>
    <mergeCell ref="B26:D26"/>
    <mergeCell ref="E26:F26"/>
    <mergeCell ref="B27:D27"/>
    <mergeCell ref="E27:F27"/>
    <mergeCell ref="B32:D32"/>
    <mergeCell ref="E32:F32"/>
    <mergeCell ref="B33:D33"/>
    <mergeCell ref="E33:F33"/>
    <mergeCell ref="B29:D29"/>
    <mergeCell ref="E29:F29"/>
    <mergeCell ref="B30:D30"/>
    <mergeCell ref="E30:F30"/>
    <mergeCell ref="B31:D31"/>
    <mergeCell ref="E31:F31"/>
    <mergeCell ref="B40:D40"/>
    <mergeCell ref="E40:F40"/>
    <mergeCell ref="B34:D34"/>
    <mergeCell ref="E34:F34"/>
    <mergeCell ref="B35:D35"/>
    <mergeCell ref="E35:F35"/>
    <mergeCell ref="B36:D36"/>
    <mergeCell ref="E36:F36"/>
    <mergeCell ref="B37:D37"/>
    <mergeCell ref="E37:F37"/>
    <mergeCell ref="B38:D38"/>
    <mergeCell ref="E38:F38"/>
    <mergeCell ref="B39:D39"/>
    <mergeCell ref="E39:F39"/>
  </mergeCells>
  <printOptions horizontalCentered="1" gridLines="1"/>
  <pageMargins left="0.98425196850393704" right="0.59055118110236215" top="0.98425196850393704" bottom="0.98425196850393704" header="0" footer="0"/>
  <pageSetup paperSize="9" scale="77" fitToHeight="0" orientation="portrait" horizontalDpi="300" verticalDpi="300" r:id="rId1"/>
  <headerFooter alignWithMargins="0">
    <oddHeader xml:space="preserve">&amp;CUREDITEV KOLESARSKI POVRŠIN V MEDVODAH&amp;R
PZI
</oddHeader>
    <oddFooter>&amp;R&amp;P od   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9892B-5AF4-47E5-A496-F1B3D6645E1E}">
  <dimension ref="A1:IQ532"/>
  <sheetViews>
    <sheetView topLeftCell="A10" workbookViewId="0">
      <selection activeCell="B20" sqref="B20:D20"/>
    </sheetView>
  </sheetViews>
  <sheetFormatPr defaultRowHeight="12.5" x14ac:dyDescent="0.25"/>
  <cols>
    <col min="1" max="1" width="10.08984375" style="259" bestFit="1" customWidth="1"/>
    <col min="2" max="2" width="45.6328125" style="257" customWidth="1"/>
    <col min="3" max="3" width="6.6328125" style="174" customWidth="1"/>
    <col min="4" max="4" width="15.6328125" style="262" customWidth="1"/>
    <col min="5" max="5" width="15.6328125" style="258" customWidth="1"/>
    <col min="6" max="6" width="18.6328125" style="258" customWidth="1"/>
    <col min="7" max="16384" width="8.7265625" style="174"/>
  </cols>
  <sheetData>
    <row r="1" spans="1:6" ht="26.25" customHeight="1" x14ac:dyDescent="0.25">
      <c r="A1" s="164"/>
      <c r="B1" s="165"/>
      <c r="C1" s="166"/>
      <c r="D1" s="167"/>
      <c r="E1" s="169"/>
      <c r="F1" s="169"/>
    </row>
    <row r="2" spans="1:6" ht="54.9" customHeight="1" x14ac:dyDescent="0.25">
      <c r="A2" s="312" t="s">
        <v>40</v>
      </c>
      <c r="B2" s="312"/>
      <c r="C2" s="312"/>
      <c r="D2" s="312"/>
      <c r="E2" s="312"/>
      <c r="F2" s="312"/>
    </row>
    <row r="3" spans="1:6" ht="32.25" customHeight="1" x14ac:dyDescent="0.25">
      <c r="A3" s="168"/>
      <c r="B3" s="309"/>
      <c r="C3" s="309"/>
      <c r="D3" s="309"/>
      <c r="E3" s="310"/>
      <c r="F3" s="310"/>
    </row>
    <row r="4" spans="1:6" s="171" customFormat="1" ht="45" customHeight="1" x14ac:dyDescent="0.35">
      <c r="A4" s="170"/>
      <c r="B4" s="313" t="s">
        <v>138</v>
      </c>
      <c r="C4" s="313"/>
      <c r="D4" s="313"/>
      <c r="E4" s="314"/>
      <c r="F4" s="314"/>
    </row>
    <row r="5" spans="1:6" x14ac:dyDescent="0.25">
      <c r="A5" s="168"/>
      <c r="B5" s="309"/>
      <c r="C5" s="309"/>
      <c r="D5" s="309"/>
      <c r="E5" s="310"/>
      <c r="F5" s="310"/>
    </row>
    <row r="6" spans="1:6" x14ac:dyDescent="0.25">
      <c r="A6" s="168"/>
      <c r="B6" s="311"/>
      <c r="C6" s="309"/>
      <c r="D6" s="309"/>
      <c r="E6" s="310"/>
      <c r="F6" s="310"/>
    </row>
    <row r="7" spans="1:6" x14ac:dyDescent="0.25">
      <c r="A7" s="168"/>
      <c r="B7" s="309"/>
      <c r="C7" s="309"/>
      <c r="D7" s="309"/>
      <c r="E7" s="310"/>
      <c r="F7" s="310"/>
    </row>
    <row r="8" spans="1:6" x14ac:dyDescent="0.25">
      <c r="A8" s="168"/>
      <c r="B8" s="309"/>
      <c r="C8" s="309"/>
      <c r="D8" s="309"/>
      <c r="E8" s="310"/>
      <c r="F8" s="310"/>
    </row>
    <row r="9" spans="1:6" x14ac:dyDescent="0.25">
      <c r="A9" s="168"/>
      <c r="B9" s="309"/>
      <c r="C9" s="309"/>
      <c r="D9" s="309"/>
      <c r="E9" s="310"/>
      <c r="F9" s="310"/>
    </row>
    <row r="10" spans="1:6" x14ac:dyDescent="0.25">
      <c r="A10" s="168"/>
      <c r="B10" s="309"/>
      <c r="C10" s="309"/>
      <c r="D10" s="309"/>
      <c r="E10" s="310"/>
      <c r="F10" s="310"/>
    </row>
    <row r="11" spans="1:6" x14ac:dyDescent="0.25">
      <c r="A11" s="168"/>
      <c r="B11" s="309"/>
      <c r="C11" s="309"/>
      <c r="D11" s="309"/>
      <c r="E11" s="310"/>
      <c r="F11" s="310"/>
    </row>
    <row r="12" spans="1:6" x14ac:dyDescent="0.25">
      <c r="A12" s="168"/>
      <c r="B12" s="309"/>
      <c r="C12" s="309"/>
      <c r="D12" s="309"/>
      <c r="E12" s="310"/>
      <c r="F12" s="310"/>
    </row>
    <row r="13" spans="1:6" s="173" customFormat="1" ht="15.5" x14ac:dyDescent="0.35">
      <c r="A13" s="172" t="s">
        <v>34</v>
      </c>
      <c r="B13" s="307" t="s">
        <v>33</v>
      </c>
      <c r="C13" s="307"/>
      <c r="D13" s="307"/>
      <c r="E13" s="295">
        <f>F61</f>
        <v>0</v>
      </c>
      <c r="F13" s="295"/>
    </row>
    <row r="14" spans="1:6" s="173" customFormat="1" ht="15.5" x14ac:dyDescent="0.35">
      <c r="A14" s="172"/>
      <c r="B14" s="309"/>
      <c r="C14" s="309"/>
      <c r="D14" s="309"/>
      <c r="E14" s="295"/>
      <c r="F14" s="295"/>
    </row>
    <row r="15" spans="1:6" s="173" customFormat="1" ht="15.5" x14ac:dyDescent="0.35">
      <c r="A15" s="172" t="s">
        <v>35</v>
      </c>
      <c r="B15" s="307" t="s">
        <v>37</v>
      </c>
      <c r="C15" s="307"/>
      <c r="D15" s="307"/>
      <c r="E15" s="295">
        <f>F79</f>
        <v>0</v>
      </c>
      <c r="F15" s="295"/>
    </row>
    <row r="16" spans="1:6" s="173" customFormat="1" ht="15.5" x14ac:dyDescent="0.35">
      <c r="A16" s="172"/>
      <c r="B16" s="309"/>
      <c r="C16" s="309"/>
      <c r="D16" s="309"/>
      <c r="E16" s="295"/>
      <c r="F16" s="295"/>
    </row>
    <row r="17" spans="1:6" s="173" customFormat="1" ht="15.5" x14ac:dyDescent="0.35">
      <c r="A17" s="172" t="s">
        <v>36</v>
      </c>
      <c r="B17" s="307" t="s">
        <v>38</v>
      </c>
      <c r="C17" s="307"/>
      <c r="D17" s="307"/>
      <c r="E17" s="295">
        <f>F90</f>
        <v>0</v>
      </c>
      <c r="F17" s="295"/>
    </row>
    <row r="18" spans="1:6" s="173" customFormat="1" ht="15.5" x14ac:dyDescent="0.35">
      <c r="A18" s="172"/>
      <c r="B18" s="309"/>
      <c r="C18" s="309"/>
      <c r="D18" s="309"/>
      <c r="E18" s="295"/>
      <c r="F18" s="295"/>
    </row>
    <row r="19" spans="1:6" s="173" customFormat="1" ht="15.5" x14ac:dyDescent="0.35">
      <c r="A19" s="172" t="s">
        <v>7</v>
      </c>
      <c r="B19" s="307" t="s">
        <v>8</v>
      </c>
      <c r="C19" s="307"/>
      <c r="D19" s="307"/>
      <c r="E19" s="295">
        <f>F104</f>
        <v>0</v>
      </c>
      <c r="F19" s="295"/>
    </row>
    <row r="20" spans="1:6" s="173" customFormat="1" ht="15.5" x14ac:dyDescent="0.35">
      <c r="A20" s="172"/>
      <c r="B20" s="309"/>
      <c r="C20" s="309"/>
      <c r="D20" s="309"/>
      <c r="E20" s="295"/>
      <c r="F20" s="295"/>
    </row>
    <row r="21" spans="1:6" s="173" customFormat="1" ht="15.5" x14ac:dyDescent="0.35">
      <c r="A21" s="172" t="s">
        <v>57</v>
      </c>
      <c r="B21" s="307" t="s">
        <v>62</v>
      </c>
      <c r="C21" s="307"/>
      <c r="D21" s="307"/>
      <c r="E21" s="295">
        <f>F115</f>
        <v>0</v>
      </c>
      <c r="F21" s="308"/>
    </row>
    <row r="22" spans="1:6" s="173" customFormat="1" ht="15.5" x14ac:dyDescent="0.35">
      <c r="A22" s="172"/>
      <c r="B22" s="309"/>
      <c r="C22" s="309"/>
      <c r="D22" s="309"/>
      <c r="E22" s="295"/>
      <c r="F22" s="295"/>
    </row>
    <row r="23" spans="1:6" s="173" customFormat="1" ht="15.5" x14ac:dyDescent="0.35">
      <c r="A23" s="172" t="s">
        <v>9</v>
      </c>
      <c r="B23" s="307" t="s">
        <v>28</v>
      </c>
      <c r="C23" s="307"/>
      <c r="D23" s="307"/>
      <c r="E23" s="295">
        <f>F124</f>
        <v>0</v>
      </c>
      <c r="F23" s="295"/>
    </row>
    <row r="24" spans="1:6" s="173" customFormat="1" ht="15.5" x14ac:dyDescent="0.35">
      <c r="A24" s="175"/>
      <c r="B24" s="302"/>
      <c r="C24" s="302"/>
      <c r="D24" s="302"/>
      <c r="E24" s="303"/>
      <c r="F24" s="303"/>
    </row>
    <row r="25" spans="1:6" s="173" customFormat="1" ht="15.5" x14ac:dyDescent="0.35">
      <c r="A25" s="172" t="s">
        <v>10</v>
      </c>
      <c r="B25" s="307" t="s">
        <v>11</v>
      </c>
      <c r="C25" s="307"/>
      <c r="D25" s="307"/>
      <c r="E25" s="295">
        <f>F132</f>
        <v>0</v>
      </c>
      <c r="F25" s="295"/>
    </row>
    <row r="26" spans="1:6" s="173" customFormat="1" ht="15.5" x14ac:dyDescent="0.35">
      <c r="A26" s="172"/>
      <c r="B26" s="307"/>
      <c r="C26" s="307"/>
      <c r="D26" s="307"/>
      <c r="E26" s="295"/>
      <c r="F26" s="295"/>
    </row>
    <row r="27" spans="1:6" s="173" customFormat="1" ht="15.5" x14ac:dyDescent="0.35">
      <c r="A27" s="175"/>
      <c r="B27" s="302"/>
      <c r="C27" s="302"/>
      <c r="D27" s="302"/>
      <c r="E27" s="303"/>
      <c r="F27" s="303"/>
    </row>
    <row r="28" spans="1:6" s="173" customFormat="1" ht="16" thickBot="1" x14ac:dyDescent="0.4">
      <c r="A28" s="176"/>
      <c r="B28" s="304"/>
      <c r="C28" s="304"/>
      <c r="D28" s="304"/>
      <c r="E28" s="305"/>
      <c r="F28" s="305"/>
    </row>
    <row r="29" spans="1:6" s="173" customFormat="1" ht="15.5" x14ac:dyDescent="0.35">
      <c r="A29" s="172"/>
      <c r="B29" s="306"/>
      <c r="C29" s="306"/>
      <c r="D29" s="306"/>
      <c r="E29" s="297"/>
      <c r="F29" s="297"/>
    </row>
    <row r="30" spans="1:6" s="173" customFormat="1" ht="15.5" x14ac:dyDescent="0.35">
      <c r="A30" s="177"/>
      <c r="B30" s="300" t="s">
        <v>43</v>
      </c>
      <c r="C30" s="300"/>
      <c r="D30" s="300"/>
      <c r="E30" s="301">
        <f>SUM(E13:F27)</f>
        <v>0</v>
      </c>
      <c r="F30" s="301"/>
    </row>
    <row r="31" spans="1:6" s="173" customFormat="1" ht="15.5" x14ac:dyDescent="0.35">
      <c r="A31" s="177"/>
      <c r="B31" s="294" t="s">
        <v>0</v>
      </c>
      <c r="C31" s="294"/>
      <c r="D31" s="294"/>
      <c r="E31" s="295">
        <f>(E13+E15+E17+E19+E21+E23+E25)*0.1</f>
        <v>0</v>
      </c>
      <c r="F31" s="295"/>
    </row>
    <row r="32" spans="1:6" s="178" customFormat="1" ht="15.5" x14ac:dyDescent="0.35">
      <c r="A32" s="177"/>
      <c r="B32" s="300"/>
      <c r="C32" s="300"/>
      <c r="D32" s="300"/>
      <c r="E32" s="301"/>
      <c r="F32" s="301"/>
    </row>
    <row r="33" spans="1:6" s="178" customFormat="1" ht="15.5" x14ac:dyDescent="0.35">
      <c r="A33" s="177"/>
      <c r="B33" s="300" t="s">
        <v>43</v>
      </c>
      <c r="C33" s="300"/>
      <c r="D33" s="300"/>
      <c r="E33" s="301">
        <f>SUM(E30+E31)</f>
        <v>0</v>
      </c>
      <c r="F33" s="301"/>
    </row>
    <row r="34" spans="1:6" s="178" customFormat="1" ht="15.5" x14ac:dyDescent="0.35">
      <c r="A34" s="177"/>
      <c r="B34" s="300"/>
      <c r="C34" s="300"/>
      <c r="D34" s="300"/>
      <c r="E34" s="301"/>
      <c r="F34" s="301"/>
    </row>
    <row r="35" spans="1:6" s="173" customFormat="1" ht="15.5" x14ac:dyDescent="0.35">
      <c r="A35" s="177"/>
      <c r="B35" s="300" t="s">
        <v>43</v>
      </c>
      <c r="C35" s="300"/>
      <c r="D35" s="300"/>
      <c r="E35" s="301">
        <f>SUM(E33:F33)</f>
        <v>0</v>
      </c>
      <c r="F35" s="301"/>
    </row>
    <row r="36" spans="1:6" s="173" customFormat="1" ht="15.5" x14ac:dyDescent="0.35">
      <c r="A36" s="172"/>
      <c r="B36" s="294" t="s">
        <v>47</v>
      </c>
      <c r="C36" s="294"/>
      <c r="D36" s="294"/>
      <c r="E36" s="295">
        <f>+E35*0.22</f>
        <v>0</v>
      </c>
      <c r="F36" s="295"/>
    </row>
    <row r="37" spans="1:6" s="173" customFormat="1" ht="15.5" x14ac:dyDescent="0.35">
      <c r="A37" s="172"/>
      <c r="B37" s="296"/>
      <c r="C37" s="296"/>
      <c r="D37" s="296"/>
      <c r="E37" s="297"/>
      <c r="F37" s="297"/>
    </row>
    <row r="38" spans="1:6" s="173" customFormat="1" ht="24.5" x14ac:dyDescent="0.45">
      <c r="A38" s="177"/>
      <c r="B38" s="298" t="s">
        <v>42</v>
      </c>
      <c r="C38" s="298"/>
      <c r="D38" s="298"/>
      <c r="E38" s="299">
        <f>SUM(E35:F36)</f>
        <v>0</v>
      </c>
      <c r="F38" s="299"/>
    </row>
    <row r="39" spans="1:6" s="173" customFormat="1" ht="15.5" x14ac:dyDescent="0.35">
      <c r="A39" s="177"/>
      <c r="B39" s="291"/>
      <c r="C39" s="291"/>
      <c r="D39" s="291"/>
      <c r="E39" s="292"/>
      <c r="F39" s="292"/>
    </row>
    <row r="40" spans="1:6" s="178" customFormat="1" ht="15.5" x14ac:dyDescent="0.35">
      <c r="A40" s="179"/>
      <c r="B40" s="293"/>
      <c r="C40" s="293"/>
      <c r="D40" s="293"/>
      <c r="E40" s="292"/>
      <c r="F40" s="292"/>
    </row>
    <row r="41" spans="1:6" s="178" customFormat="1" ht="15.5" x14ac:dyDescent="0.35">
      <c r="A41" s="180" t="s">
        <v>12</v>
      </c>
      <c r="B41" s="181" t="s">
        <v>14</v>
      </c>
      <c r="C41" s="182" t="s">
        <v>32</v>
      </c>
      <c r="D41" s="182" t="s">
        <v>15</v>
      </c>
      <c r="E41" s="182" t="s">
        <v>573</v>
      </c>
      <c r="F41" s="182" t="s">
        <v>16</v>
      </c>
    </row>
    <row r="42" spans="1:6" s="186" customFormat="1" ht="13" x14ac:dyDescent="0.3">
      <c r="A42" s="183"/>
      <c r="B42" s="189"/>
      <c r="C42" s="184"/>
      <c r="D42" s="185"/>
      <c r="E42" s="185"/>
      <c r="F42" s="185"/>
    </row>
    <row r="43" spans="1:6" s="186" customFormat="1" ht="39.9" customHeight="1" x14ac:dyDescent="0.3">
      <c r="A43" s="187" t="s">
        <v>34</v>
      </c>
      <c r="B43" s="189" t="s">
        <v>27</v>
      </c>
      <c r="C43" s="184"/>
      <c r="D43" s="188"/>
      <c r="E43" s="185"/>
      <c r="F43" s="185"/>
    </row>
    <row r="44" spans="1:6" s="186" customFormat="1" ht="13" x14ac:dyDescent="0.3">
      <c r="A44" s="187"/>
      <c r="B44" s="288" t="s">
        <v>48</v>
      </c>
      <c r="C44" s="289"/>
      <c r="D44" s="289"/>
      <c r="E44" s="289"/>
      <c r="F44" s="185"/>
    </row>
    <row r="45" spans="1:6" s="186" customFormat="1" ht="13" x14ac:dyDescent="0.3">
      <c r="A45" s="187"/>
      <c r="B45" s="189"/>
      <c r="C45" s="184"/>
      <c r="D45" s="188"/>
      <c r="E45" s="185"/>
      <c r="F45" s="185"/>
    </row>
    <row r="46" spans="1:6" s="186" customFormat="1" ht="36" customHeight="1" x14ac:dyDescent="0.3">
      <c r="A46" s="190" t="s">
        <v>17</v>
      </c>
      <c r="B46" s="191" t="s">
        <v>18</v>
      </c>
      <c r="C46" s="192" t="s">
        <v>19</v>
      </c>
      <c r="D46" s="193">
        <v>4.3</v>
      </c>
      <c r="E46" s="263">
        <v>0</v>
      </c>
      <c r="F46" s="167">
        <f>(D46*E46)</f>
        <v>0</v>
      </c>
    </row>
    <row r="47" spans="1:6" s="186" customFormat="1" ht="25" x14ac:dyDescent="0.3">
      <c r="A47" s="190" t="s">
        <v>139</v>
      </c>
      <c r="B47" s="191" t="s">
        <v>140</v>
      </c>
      <c r="C47" s="192" t="s">
        <v>19</v>
      </c>
      <c r="D47" s="193">
        <v>1.2</v>
      </c>
      <c r="E47" s="263">
        <v>0</v>
      </c>
      <c r="F47" s="167">
        <f>(D47*E47)</f>
        <v>0</v>
      </c>
    </row>
    <row r="48" spans="1:6" ht="25" x14ac:dyDescent="0.25">
      <c r="A48" s="190" t="s">
        <v>20</v>
      </c>
      <c r="B48" s="191" t="s">
        <v>21</v>
      </c>
      <c r="C48" s="192" t="s">
        <v>22</v>
      </c>
      <c r="D48" s="193">
        <v>234</v>
      </c>
      <c r="E48" s="263">
        <v>0</v>
      </c>
      <c r="F48" s="167">
        <f>(D48*E48)</f>
        <v>0</v>
      </c>
    </row>
    <row r="49" spans="1:6" ht="25" x14ac:dyDescent="0.25">
      <c r="A49" s="195" t="s">
        <v>72</v>
      </c>
      <c r="B49" s="196" t="s">
        <v>97</v>
      </c>
      <c r="C49" s="192" t="s">
        <v>169</v>
      </c>
      <c r="D49" s="193">
        <v>2200</v>
      </c>
      <c r="E49" s="263">
        <v>0</v>
      </c>
      <c r="F49" s="167">
        <f t="shared" ref="F49:F60" si="0">(D49*E49)</f>
        <v>0</v>
      </c>
    </row>
    <row r="50" spans="1:6" ht="25" x14ac:dyDescent="0.25">
      <c r="A50" s="195" t="s">
        <v>84</v>
      </c>
      <c r="B50" s="196" t="s">
        <v>100</v>
      </c>
      <c r="C50" s="192" t="s">
        <v>22</v>
      </c>
      <c r="D50" s="193">
        <v>31</v>
      </c>
      <c r="E50" s="263">
        <v>0</v>
      </c>
      <c r="F50" s="167">
        <f t="shared" si="0"/>
        <v>0</v>
      </c>
    </row>
    <row r="51" spans="1:6" ht="25" x14ac:dyDescent="0.25">
      <c r="A51" s="195" t="s">
        <v>85</v>
      </c>
      <c r="B51" s="196" t="s">
        <v>101</v>
      </c>
      <c r="C51" s="192" t="s">
        <v>22</v>
      </c>
      <c r="D51" s="193">
        <v>12</v>
      </c>
      <c r="E51" s="263">
        <v>0</v>
      </c>
      <c r="F51" s="167">
        <f t="shared" si="0"/>
        <v>0</v>
      </c>
    </row>
    <row r="52" spans="1:6" ht="25" x14ac:dyDescent="0.25">
      <c r="A52" s="195" t="s">
        <v>107</v>
      </c>
      <c r="B52" s="196" t="s">
        <v>108</v>
      </c>
      <c r="C52" s="192" t="s">
        <v>22</v>
      </c>
      <c r="D52" s="193">
        <v>3</v>
      </c>
      <c r="E52" s="263">
        <v>0</v>
      </c>
      <c r="F52" s="167">
        <f t="shared" si="0"/>
        <v>0</v>
      </c>
    </row>
    <row r="53" spans="1:6" ht="25" x14ac:dyDescent="0.25">
      <c r="A53" s="195" t="s">
        <v>86</v>
      </c>
      <c r="B53" s="191" t="s">
        <v>89</v>
      </c>
      <c r="C53" s="192" t="s">
        <v>22</v>
      </c>
      <c r="D53" s="193">
        <v>31</v>
      </c>
      <c r="E53" s="263">
        <v>0</v>
      </c>
      <c r="F53" s="167">
        <f t="shared" si="0"/>
        <v>0</v>
      </c>
    </row>
    <row r="54" spans="1:6" ht="25" x14ac:dyDescent="0.25">
      <c r="A54" s="190" t="s">
        <v>87</v>
      </c>
      <c r="B54" s="191" t="s">
        <v>88</v>
      </c>
      <c r="C54" s="192" t="s">
        <v>22</v>
      </c>
      <c r="D54" s="193">
        <v>12</v>
      </c>
      <c r="E54" s="263">
        <v>0</v>
      </c>
      <c r="F54" s="167">
        <f t="shared" si="0"/>
        <v>0</v>
      </c>
    </row>
    <row r="55" spans="1:6" x14ac:dyDescent="0.25">
      <c r="A55" s="190" t="s">
        <v>109</v>
      </c>
      <c r="B55" s="191" t="s">
        <v>110</v>
      </c>
      <c r="C55" s="192" t="s">
        <v>22</v>
      </c>
      <c r="D55" s="193">
        <v>3</v>
      </c>
      <c r="E55" s="263">
        <v>0</v>
      </c>
      <c r="F55" s="167">
        <f t="shared" si="0"/>
        <v>0</v>
      </c>
    </row>
    <row r="56" spans="1:6" s="198" customFormat="1" ht="25" x14ac:dyDescent="0.25">
      <c r="A56" s="190" t="s">
        <v>98</v>
      </c>
      <c r="B56" s="197" t="s">
        <v>99</v>
      </c>
      <c r="C56" s="192" t="s">
        <v>169</v>
      </c>
      <c r="D56" s="193">
        <v>1542</v>
      </c>
      <c r="E56" s="263">
        <v>0</v>
      </c>
      <c r="F56" s="167">
        <f>(D56*E56)</f>
        <v>0</v>
      </c>
    </row>
    <row r="57" spans="1:6" ht="25" x14ac:dyDescent="0.25">
      <c r="A57" s="190" t="s">
        <v>142</v>
      </c>
      <c r="B57" s="197" t="s">
        <v>141</v>
      </c>
      <c r="C57" s="192" t="s">
        <v>169</v>
      </c>
      <c r="D57" s="193">
        <v>25</v>
      </c>
      <c r="E57" s="263">
        <v>0</v>
      </c>
      <c r="F57" s="167">
        <f>(D57*E57)</f>
        <v>0</v>
      </c>
    </row>
    <row r="58" spans="1:6" s="198" customFormat="1" ht="25" x14ac:dyDescent="0.25">
      <c r="A58" s="190" t="s">
        <v>90</v>
      </c>
      <c r="B58" s="197" t="s">
        <v>91</v>
      </c>
      <c r="C58" s="192" t="s">
        <v>170</v>
      </c>
      <c r="D58" s="193">
        <v>20</v>
      </c>
      <c r="E58" s="263">
        <v>0</v>
      </c>
      <c r="F58" s="167">
        <f t="shared" si="0"/>
        <v>0</v>
      </c>
    </row>
    <row r="59" spans="1:6" x14ac:dyDescent="0.25">
      <c r="A59" s="190" t="s">
        <v>23</v>
      </c>
      <c r="B59" s="195" t="s">
        <v>24</v>
      </c>
      <c r="C59" s="192" t="s">
        <v>22</v>
      </c>
      <c r="D59" s="193">
        <v>1</v>
      </c>
      <c r="E59" s="263">
        <v>0</v>
      </c>
      <c r="F59" s="167">
        <f t="shared" si="0"/>
        <v>0</v>
      </c>
    </row>
    <row r="60" spans="1:6" x14ac:dyDescent="0.25">
      <c r="A60" s="190" t="s">
        <v>25</v>
      </c>
      <c r="B60" s="195" t="s">
        <v>26</v>
      </c>
      <c r="C60" s="192" t="s">
        <v>22</v>
      </c>
      <c r="D60" s="193">
        <v>1</v>
      </c>
      <c r="E60" s="263">
        <v>0</v>
      </c>
      <c r="F60" s="167">
        <f t="shared" si="0"/>
        <v>0</v>
      </c>
    </row>
    <row r="61" spans="1:6" x14ac:dyDescent="0.25">
      <c r="A61" s="199"/>
      <c r="B61" s="200" t="s">
        <v>1</v>
      </c>
      <c r="C61" s="184"/>
      <c r="D61" s="201"/>
      <c r="E61" s="202"/>
      <c r="F61" s="185">
        <f>SUM(F46:F60)</f>
        <v>0</v>
      </c>
    </row>
    <row r="62" spans="1:6" x14ac:dyDescent="0.25">
      <c r="A62" s="199"/>
      <c r="B62" s="165"/>
      <c r="C62" s="203"/>
      <c r="D62" s="204"/>
      <c r="E62" s="194"/>
      <c r="F62" s="167"/>
    </row>
    <row r="63" spans="1:6" x14ac:dyDescent="0.25">
      <c r="A63" s="205" t="s">
        <v>35</v>
      </c>
      <c r="B63" s="206" t="s">
        <v>39</v>
      </c>
      <c r="C63" s="184"/>
      <c r="D63" s="201"/>
      <c r="E63" s="202"/>
      <c r="F63" s="185"/>
    </row>
    <row r="64" spans="1:6" x14ac:dyDescent="0.25">
      <c r="A64" s="187"/>
      <c r="B64" s="288" t="s">
        <v>49</v>
      </c>
      <c r="C64" s="289"/>
      <c r="D64" s="289"/>
      <c r="E64" s="289"/>
      <c r="F64" s="185"/>
    </row>
    <row r="65" spans="1:6" ht="29.25" customHeight="1" x14ac:dyDescent="0.25">
      <c r="A65" s="187"/>
      <c r="B65" s="189"/>
      <c r="C65" s="184"/>
      <c r="D65" s="188"/>
      <c r="E65" s="185"/>
      <c r="F65" s="185"/>
    </row>
    <row r="66" spans="1:6" s="186" customFormat="1" ht="13" x14ac:dyDescent="0.3">
      <c r="A66" s="190" t="s">
        <v>50</v>
      </c>
      <c r="B66" s="191" t="s">
        <v>51</v>
      </c>
      <c r="C66" s="192" t="s">
        <v>171</v>
      </c>
      <c r="D66" s="193">
        <v>1993</v>
      </c>
      <c r="E66" s="263">
        <v>0</v>
      </c>
      <c r="F66" s="167">
        <f>(D66*E66)</f>
        <v>0</v>
      </c>
    </row>
    <row r="67" spans="1:6" s="207" customFormat="1" x14ac:dyDescent="0.25">
      <c r="A67" s="190" t="s">
        <v>78</v>
      </c>
      <c r="B67" s="191" t="s">
        <v>79</v>
      </c>
      <c r="C67" s="192" t="s">
        <v>171</v>
      </c>
      <c r="D67" s="193">
        <v>7980</v>
      </c>
      <c r="E67" s="263">
        <v>0</v>
      </c>
      <c r="F67" s="167">
        <f t="shared" ref="F67:F75" si="1">(D67*E67)</f>
        <v>0</v>
      </c>
    </row>
    <row r="68" spans="1:6" s="207" customFormat="1" ht="39.75" customHeight="1" x14ac:dyDescent="0.25">
      <c r="A68" s="190" t="s">
        <v>126</v>
      </c>
      <c r="B68" s="191" t="s">
        <v>127</v>
      </c>
      <c r="C68" s="192" t="s">
        <v>171</v>
      </c>
      <c r="D68" s="193">
        <v>89</v>
      </c>
      <c r="E68" s="263">
        <v>0</v>
      </c>
      <c r="F68" s="167">
        <f t="shared" si="1"/>
        <v>0</v>
      </c>
    </row>
    <row r="69" spans="1:6" ht="27.75" customHeight="1" x14ac:dyDescent="0.25">
      <c r="A69" s="190" t="s">
        <v>44</v>
      </c>
      <c r="B69" s="208" t="s">
        <v>45</v>
      </c>
      <c r="C69" s="192" t="s">
        <v>169</v>
      </c>
      <c r="D69" s="193">
        <v>22807</v>
      </c>
      <c r="E69" s="263">
        <v>0</v>
      </c>
      <c r="F69" s="167">
        <f t="shared" si="1"/>
        <v>0</v>
      </c>
    </row>
    <row r="70" spans="1:6" ht="27.75" customHeight="1" x14ac:dyDescent="0.25">
      <c r="A70" s="190" t="s">
        <v>128</v>
      </c>
      <c r="B70" s="208" t="s">
        <v>129</v>
      </c>
      <c r="C70" s="192" t="s">
        <v>171</v>
      </c>
      <c r="D70" s="193">
        <v>69</v>
      </c>
      <c r="E70" s="263">
        <v>0</v>
      </c>
      <c r="F70" s="167">
        <f>E70*D70</f>
        <v>0</v>
      </c>
    </row>
    <row r="71" spans="1:6" ht="27.75" customHeight="1" x14ac:dyDescent="0.25">
      <c r="A71" s="190" t="s">
        <v>130</v>
      </c>
      <c r="B71" s="208" t="s">
        <v>131</v>
      </c>
      <c r="C71" s="192" t="s">
        <v>169</v>
      </c>
      <c r="D71" s="193">
        <v>696</v>
      </c>
      <c r="E71" s="263">
        <v>0</v>
      </c>
      <c r="F71" s="167">
        <f>E71*D71</f>
        <v>0</v>
      </c>
    </row>
    <row r="72" spans="1:6" s="207" customFormat="1" ht="37.5" x14ac:dyDescent="0.25">
      <c r="A72" s="190" t="s">
        <v>143</v>
      </c>
      <c r="B72" s="209" t="s">
        <v>144</v>
      </c>
      <c r="C72" s="192" t="s">
        <v>171</v>
      </c>
      <c r="D72" s="193">
        <v>750</v>
      </c>
      <c r="E72" s="263">
        <v>0</v>
      </c>
      <c r="F72" s="167">
        <f t="shared" ref="F72" si="2">(D72*E72)</f>
        <v>0</v>
      </c>
    </row>
    <row r="73" spans="1:6" x14ac:dyDescent="0.25">
      <c r="A73" s="190" t="s">
        <v>73</v>
      </c>
      <c r="B73" s="208" t="s">
        <v>103</v>
      </c>
      <c r="C73" s="192" t="s">
        <v>171</v>
      </c>
      <c r="D73" s="193">
        <v>6879</v>
      </c>
      <c r="E73" s="263">
        <v>0</v>
      </c>
      <c r="F73" s="167">
        <f t="shared" si="1"/>
        <v>0</v>
      </c>
    </row>
    <row r="74" spans="1:6" ht="25" x14ac:dyDescent="0.25">
      <c r="A74" s="190" t="s">
        <v>52</v>
      </c>
      <c r="B74" s="210" t="s">
        <v>63</v>
      </c>
      <c r="C74" s="192" t="s">
        <v>169</v>
      </c>
      <c r="D74" s="193">
        <v>5599</v>
      </c>
      <c r="E74" s="263">
        <v>0</v>
      </c>
      <c r="F74" s="167">
        <f t="shared" si="1"/>
        <v>0</v>
      </c>
    </row>
    <row r="75" spans="1:6" x14ac:dyDescent="0.25">
      <c r="A75" s="190" t="s">
        <v>53</v>
      </c>
      <c r="B75" s="210" t="s">
        <v>54</v>
      </c>
      <c r="C75" s="192" t="s">
        <v>169</v>
      </c>
      <c r="D75" s="193">
        <v>5599</v>
      </c>
      <c r="E75" s="263">
        <v>0</v>
      </c>
      <c r="F75" s="167">
        <f t="shared" si="1"/>
        <v>0</v>
      </c>
    </row>
    <row r="76" spans="1:6" s="207" customFormat="1" ht="25" x14ac:dyDescent="0.25">
      <c r="A76" s="211" t="s">
        <v>149</v>
      </c>
      <c r="B76" s="197" t="s">
        <v>148</v>
      </c>
      <c r="C76" s="212" t="s">
        <v>171</v>
      </c>
      <c r="D76" s="193">
        <v>28</v>
      </c>
      <c r="E76" s="263">
        <v>0</v>
      </c>
      <c r="F76" s="167">
        <f>(D76*E76)</f>
        <v>0</v>
      </c>
    </row>
    <row r="77" spans="1:6" s="207" customFormat="1" ht="37.5" x14ac:dyDescent="0.25">
      <c r="A77" s="190" t="s">
        <v>147</v>
      </c>
      <c r="B77" s="208" t="s">
        <v>146</v>
      </c>
      <c r="C77" s="192" t="s">
        <v>171</v>
      </c>
      <c r="D77" s="193">
        <v>2</v>
      </c>
      <c r="E77" s="263">
        <v>0</v>
      </c>
      <c r="F77" s="167">
        <f>(D77*E77)</f>
        <v>0</v>
      </c>
    </row>
    <row r="78" spans="1:6" s="213" customFormat="1" ht="12.75" customHeight="1" x14ac:dyDescent="0.25">
      <c r="A78" s="190" t="s">
        <v>77</v>
      </c>
      <c r="B78" s="208" t="s">
        <v>145</v>
      </c>
      <c r="C78" s="192" t="s">
        <v>171</v>
      </c>
      <c r="D78" s="193">
        <v>344</v>
      </c>
      <c r="E78" s="263">
        <v>0</v>
      </c>
      <c r="F78" s="167">
        <f>(D78*E78)</f>
        <v>0</v>
      </c>
    </row>
    <row r="79" spans="1:6" ht="12.75" customHeight="1" x14ac:dyDescent="0.25">
      <c r="A79" s="214"/>
      <c r="B79" s="215" t="s">
        <v>2</v>
      </c>
      <c r="C79" s="184"/>
      <c r="D79" s="201"/>
      <c r="E79" s="202"/>
      <c r="F79" s="185">
        <f>SUM(F66:F78)</f>
        <v>0</v>
      </c>
    </row>
    <row r="80" spans="1:6" x14ac:dyDescent="0.25">
      <c r="A80" s="214"/>
      <c r="B80" s="215"/>
      <c r="C80" s="184"/>
      <c r="D80" s="201"/>
      <c r="E80" s="202"/>
      <c r="F80" s="185"/>
    </row>
    <row r="81" spans="1:251" x14ac:dyDescent="0.25">
      <c r="A81" s="187" t="s">
        <v>36</v>
      </c>
      <c r="B81" s="189" t="s">
        <v>46</v>
      </c>
      <c r="C81" s="184"/>
      <c r="D81" s="201"/>
      <c r="E81" s="202"/>
      <c r="F81" s="185"/>
    </row>
    <row r="82" spans="1:251" x14ac:dyDescent="0.25">
      <c r="A82" s="190"/>
      <c r="B82" s="209"/>
      <c r="C82" s="192"/>
      <c r="D82" s="216"/>
      <c r="E82" s="194"/>
      <c r="F82" s="167"/>
    </row>
    <row r="83" spans="1:251" ht="37.5" x14ac:dyDescent="0.25">
      <c r="A83" s="190" t="s">
        <v>81</v>
      </c>
      <c r="B83" s="209" t="s">
        <v>80</v>
      </c>
      <c r="C83" s="192" t="s">
        <v>171</v>
      </c>
      <c r="D83" s="193">
        <v>3941</v>
      </c>
      <c r="E83" s="263">
        <v>0</v>
      </c>
      <c r="F83" s="167">
        <f t="shared" ref="F83:F87" si="3">(D83*E83)</f>
        <v>0</v>
      </c>
    </row>
    <row r="84" spans="1:251" ht="37.5" x14ac:dyDescent="0.25">
      <c r="A84" s="190"/>
      <c r="B84" s="209" t="s">
        <v>135</v>
      </c>
      <c r="C84" s="192" t="s">
        <v>169</v>
      </c>
      <c r="D84" s="193">
        <v>192</v>
      </c>
      <c r="E84" s="263">
        <v>0</v>
      </c>
      <c r="F84" s="167">
        <f t="shared" si="3"/>
        <v>0</v>
      </c>
    </row>
    <row r="85" spans="1:251" ht="25" x14ac:dyDescent="0.25">
      <c r="A85" s="190" t="s">
        <v>114</v>
      </c>
      <c r="B85" s="208" t="s">
        <v>113</v>
      </c>
      <c r="C85" s="192" t="s">
        <v>169</v>
      </c>
      <c r="D85" s="193">
        <v>15169</v>
      </c>
      <c r="E85" s="263">
        <v>0</v>
      </c>
      <c r="F85" s="167">
        <f t="shared" si="3"/>
        <v>0</v>
      </c>
    </row>
    <row r="86" spans="1:251" ht="30" customHeight="1" x14ac:dyDescent="0.25">
      <c r="A86" s="190" t="s">
        <v>112</v>
      </c>
      <c r="B86" s="208" t="s">
        <v>111</v>
      </c>
      <c r="C86" s="192" t="s">
        <v>169</v>
      </c>
      <c r="D86" s="193">
        <v>15011</v>
      </c>
      <c r="E86" s="263">
        <v>0</v>
      </c>
      <c r="F86" s="167">
        <f t="shared" si="3"/>
        <v>0</v>
      </c>
    </row>
    <row r="87" spans="1:251" ht="25" x14ac:dyDescent="0.25">
      <c r="A87" s="190" t="s">
        <v>75</v>
      </c>
      <c r="B87" s="208" t="s">
        <v>74</v>
      </c>
      <c r="C87" s="192" t="s">
        <v>169</v>
      </c>
      <c r="D87" s="193">
        <v>4317</v>
      </c>
      <c r="E87" s="263">
        <v>0</v>
      </c>
      <c r="F87" s="167">
        <f t="shared" si="3"/>
        <v>0</v>
      </c>
    </row>
    <row r="88" spans="1:251" s="186" customFormat="1" ht="25.5" customHeight="1" x14ac:dyDescent="0.3">
      <c r="A88" s="217" t="s">
        <v>150</v>
      </c>
      <c r="B88" s="208" t="s">
        <v>76</v>
      </c>
      <c r="C88" s="192" t="s">
        <v>169</v>
      </c>
      <c r="D88" s="193">
        <v>9753</v>
      </c>
      <c r="E88" s="263">
        <v>0</v>
      </c>
      <c r="F88" s="167">
        <f>(D88*E88)</f>
        <v>0</v>
      </c>
      <c r="G88" s="174"/>
      <c r="H88" s="174"/>
      <c r="I88" s="174"/>
      <c r="J88" s="174"/>
      <c r="K88" s="174"/>
      <c r="L88" s="174"/>
      <c r="M88" s="174"/>
      <c r="N88" s="174"/>
      <c r="O88" s="174"/>
      <c r="P88" s="174"/>
      <c r="Q88" s="174"/>
      <c r="R88" s="174"/>
      <c r="S88" s="174"/>
      <c r="T88" s="174"/>
      <c r="U88" s="174"/>
      <c r="V88" s="174"/>
      <c r="W88" s="174"/>
      <c r="X88" s="174"/>
      <c r="Y88" s="174"/>
      <c r="Z88" s="174"/>
      <c r="AA88" s="174"/>
      <c r="AB88" s="174"/>
      <c r="AC88" s="174"/>
      <c r="AD88" s="174"/>
      <c r="AE88" s="174"/>
      <c r="AF88" s="174"/>
      <c r="AG88" s="174"/>
      <c r="AH88" s="174"/>
      <c r="AI88" s="174"/>
      <c r="AJ88" s="174"/>
      <c r="AK88" s="174"/>
      <c r="AL88" s="174"/>
      <c r="AM88" s="174"/>
      <c r="AN88" s="174"/>
      <c r="AO88" s="174"/>
      <c r="AP88" s="174"/>
      <c r="AQ88" s="174"/>
      <c r="AR88" s="174"/>
      <c r="AS88" s="174"/>
      <c r="AT88" s="174"/>
      <c r="AU88" s="174"/>
      <c r="AV88" s="174"/>
      <c r="AW88" s="174"/>
      <c r="AX88" s="174"/>
      <c r="AY88" s="174"/>
      <c r="AZ88" s="174"/>
      <c r="BA88" s="174"/>
      <c r="BB88" s="174"/>
      <c r="BC88" s="174"/>
      <c r="BD88" s="174"/>
      <c r="BE88" s="174"/>
      <c r="BF88" s="174"/>
      <c r="BG88" s="174"/>
      <c r="BH88" s="174"/>
      <c r="BI88" s="174"/>
      <c r="BJ88" s="174"/>
      <c r="BK88" s="174"/>
      <c r="BL88" s="174"/>
      <c r="BM88" s="174"/>
      <c r="BN88" s="174"/>
      <c r="BO88" s="174"/>
      <c r="BP88" s="174"/>
      <c r="BQ88" s="174"/>
      <c r="BR88" s="174"/>
      <c r="BS88" s="174"/>
      <c r="BT88" s="174"/>
      <c r="BU88" s="174"/>
      <c r="BV88" s="174"/>
      <c r="BW88" s="174"/>
      <c r="BX88" s="174"/>
      <c r="BY88" s="174"/>
      <c r="BZ88" s="174"/>
      <c r="CA88" s="174"/>
      <c r="CB88" s="174"/>
      <c r="CC88" s="174"/>
      <c r="CD88" s="174"/>
      <c r="CE88" s="174"/>
      <c r="CF88" s="174"/>
      <c r="CG88" s="174"/>
      <c r="CH88" s="174"/>
      <c r="CI88" s="174"/>
      <c r="CJ88" s="174"/>
      <c r="CK88" s="174"/>
      <c r="CL88" s="174"/>
      <c r="CM88" s="174"/>
      <c r="CN88" s="174"/>
      <c r="CO88" s="174"/>
      <c r="CP88" s="174"/>
      <c r="CQ88" s="174"/>
      <c r="CR88" s="174"/>
      <c r="CS88" s="174"/>
      <c r="CT88" s="174"/>
      <c r="CU88" s="174"/>
      <c r="CV88" s="174"/>
      <c r="CW88" s="174"/>
      <c r="CX88" s="174"/>
      <c r="CY88" s="174"/>
      <c r="CZ88" s="174"/>
      <c r="DA88" s="174"/>
      <c r="DB88" s="174"/>
      <c r="DC88" s="174"/>
      <c r="DD88" s="174"/>
      <c r="DE88" s="174"/>
      <c r="DF88" s="174"/>
      <c r="DG88" s="174"/>
      <c r="DH88" s="174"/>
      <c r="DI88" s="174"/>
      <c r="DJ88" s="174"/>
      <c r="DK88" s="174"/>
      <c r="DL88" s="174"/>
      <c r="DM88" s="174"/>
      <c r="DN88" s="174"/>
      <c r="DO88" s="174"/>
      <c r="DP88" s="174"/>
      <c r="DQ88" s="174"/>
      <c r="DR88" s="174"/>
      <c r="DS88" s="174"/>
      <c r="DT88" s="174"/>
      <c r="DU88" s="174"/>
      <c r="DV88" s="174"/>
      <c r="DW88" s="174"/>
      <c r="DX88" s="174"/>
      <c r="DY88" s="174"/>
      <c r="DZ88" s="174"/>
      <c r="EA88" s="174"/>
      <c r="EB88" s="174"/>
      <c r="EC88" s="174"/>
      <c r="ED88" s="174"/>
      <c r="EE88" s="174"/>
      <c r="EF88" s="174"/>
      <c r="EG88" s="174"/>
      <c r="EH88" s="174"/>
      <c r="EI88" s="174"/>
      <c r="EJ88" s="174"/>
      <c r="EK88" s="174"/>
      <c r="EL88" s="174"/>
      <c r="EM88" s="174"/>
      <c r="EN88" s="174"/>
      <c r="EO88" s="174"/>
      <c r="EP88" s="174"/>
      <c r="EQ88" s="174"/>
      <c r="ER88" s="174"/>
      <c r="ES88" s="174"/>
      <c r="ET88" s="174"/>
      <c r="EU88" s="174"/>
      <c r="EV88" s="174"/>
      <c r="EW88" s="174"/>
      <c r="EX88" s="174"/>
      <c r="EY88" s="174"/>
      <c r="EZ88" s="174"/>
      <c r="FA88" s="174"/>
      <c r="FB88" s="174"/>
      <c r="FC88" s="174"/>
      <c r="FD88" s="174"/>
      <c r="FE88" s="174"/>
      <c r="FF88" s="174"/>
      <c r="FG88" s="174"/>
      <c r="FH88" s="174"/>
      <c r="FI88" s="174"/>
      <c r="FJ88" s="174"/>
      <c r="FK88" s="174"/>
      <c r="FL88" s="174"/>
      <c r="FM88" s="174"/>
      <c r="FN88" s="174"/>
      <c r="FO88" s="174"/>
      <c r="FP88" s="174"/>
      <c r="FQ88" s="174"/>
      <c r="FR88" s="174"/>
      <c r="FS88" s="174"/>
      <c r="FT88" s="174"/>
      <c r="FU88" s="174"/>
      <c r="FV88" s="174"/>
      <c r="FW88" s="174"/>
      <c r="FX88" s="174"/>
      <c r="FY88" s="174"/>
      <c r="FZ88" s="174"/>
      <c r="GA88" s="174"/>
      <c r="GB88" s="174"/>
      <c r="GC88" s="174"/>
      <c r="GD88" s="174"/>
      <c r="GE88" s="174"/>
      <c r="GF88" s="174"/>
      <c r="GG88" s="174"/>
      <c r="GH88" s="174"/>
      <c r="GI88" s="174"/>
      <c r="GJ88" s="174"/>
      <c r="GK88" s="174"/>
      <c r="GL88" s="174"/>
      <c r="GM88" s="174"/>
      <c r="GN88" s="174"/>
      <c r="GO88" s="174"/>
      <c r="GP88" s="174"/>
      <c r="GQ88" s="174"/>
      <c r="GR88" s="174"/>
      <c r="GS88" s="174"/>
      <c r="GT88" s="174"/>
      <c r="GU88" s="174"/>
      <c r="GV88" s="174"/>
      <c r="GW88" s="174"/>
      <c r="GX88" s="174"/>
      <c r="GY88" s="174"/>
      <c r="GZ88" s="174"/>
      <c r="HA88" s="174"/>
      <c r="HB88" s="174"/>
      <c r="HC88" s="174"/>
      <c r="HD88" s="174"/>
      <c r="HE88" s="174"/>
      <c r="HF88" s="174"/>
      <c r="HG88" s="174"/>
      <c r="HH88" s="174"/>
      <c r="HI88" s="174"/>
      <c r="HJ88" s="174"/>
      <c r="HK88" s="174"/>
      <c r="HL88" s="174"/>
      <c r="HM88" s="174"/>
      <c r="HN88" s="174"/>
      <c r="HO88" s="174"/>
      <c r="HP88" s="174"/>
      <c r="HQ88" s="174"/>
      <c r="HR88" s="174"/>
      <c r="HS88" s="174"/>
      <c r="HT88" s="174"/>
      <c r="HU88" s="174"/>
      <c r="HV88" s="174"/>
      <c r="HW88" s="174"/>
      <c r="HX88" s="174"/>
      <c r="HY88" s="174"/>
      <c r="HZ88" s="174"/>
      <c r="IA88" s="174"/>
      <c r="IB88" s="174"/>
      <c r="IC88" s="174"/>
      <c r="ID88" s="174"/>
      <c r="IE88" s="174"/>
      <c r="IF88" s="174"/>
      <c r="IG88" s="174"/>
      <c r="IH88" s="174"/>
      <c r="II88" s="174"/>
      <c r="IJ88" s="174"/>
      <c r="IK88" s="174"/>
      <c r="IL88" s="174"/>
      <c r="IM88" s="174"/>
      <c r="IN88" s="174"/>
      <c r="IO88" s="174"/>
      <c r="IP88" s="174"/>
      <c r="IQ88" s="174"/>
    </row>
    <row r="89" spans="1:251" ht="25" x14ac:dyDescent="0.25">
      <c r="A89" s="217" t="s">
        <v>151</v>
      </c>
      <c r="B89" s="208" t="s">
        <v>76</v>
      </c>
      <c r="C89" s="192" t="s">
        <v>169</v>
      </c>
      <c r="D89" s="193">
        <v>4317</v>
      </c>
      <c r="E89" s="263">
        <v>0</v>
      </c>
      <c r="F89" s="167">
        <f t="shared" ref="F89" si="4">(D89*E89)</f>
        <v>0</v>
      </c>
    </row>
    <row r="90" spans="1:251" s="186" customFormat="1" ht="25.5" customHeight="1" x14ac:dyDescent="0.3">
      <c r="A90" s="187"/>
      <c r="B90" s="215" t="s">
        <v>3</v>
      </c>
      <c r="C90" s="184"/>
      <c r="D90" s="201"/>
      <c r="E90" s="202"/>
      <c r="F90" s="185">
        <f>SUM(F83:F89)</f>
        <v>0</v>
      </c>
    </row>
    <row r="91" spans="1:251" ht="12.75" customHeight="1" x14ac:dyDescent="0.25">
      <c r="A91" s="187"/>
      <c r="B91" s="189"/>
      <c r="C91" s="184"/>
      <c r="D91" s="201"/>
      <c r="E91" s="202"/>
      <c r="F91" s="185"/>
    </row>
    <row r="92" spans="1:251" x14ac:dyDescent="0.25">
      <c r="A92" s="187" t="s">
        <v>7</v>
      </c>
      <c r="B92" s="189" t="s">
        <v>29</v>
      </c>
      <c r="C92" s="184"/>
      <c r="D92" s="201"/>
      <c r="E92" s="202"/>
      <c r="F92" s="185"/>
    </row>
    <row r="93" spans="1:251" x14ac:dyDescent="0.25">
      <c r="A93" s="187"/>
      <c r="B93" s="288" t="s">
        <v>55</v>
      </c>
      <c r="C93" s="289"/>
      <c r="D93" s="289"/>
      <c r="E93" s="289"/>
      <c r="F93" s="185"/>
    </row>
    <row r="94" spans="1:251" ht="13" x14ac:dyDescent="0.3">
      <c r="A94" s="187"/>
      <c r="B94" s="288" t="s">
        <v>83</v>
      </c>
      <c r="C94" s="290"/>
      <c r="D94" s="290"/>
      <c r="E94" s="290"/>
      <c r="F94" s="185"/>
    </row>
    <row r="95" spans="1:251" ht="13" x14ac:dyDescent="0.3">
      <c r="A95" s="187"/>
      <c r="B95" s="189"/>
      <c r="C95" s="218"/>
      <c r="D95" s="218"/>
      <c r="E95" s="219"/>
      <c r="F95" s="185"/>
    </row>
    <row r="96" spans="1:251" ht="50" x14ac:dyDescent="0.25">
      <c r="A96" s="220" t="s">
        <v>133</v>
      </c>
      <c r="B96" s="221" t="s">
        <v>134</v>
      </c>
      <c r="C96" s="222" t="s">
        <v>170</v>
      </c>
      <c r="D96" s="193">
        <v>648</v>
      </c>
      <c r="E96" s="263">
        <v>0</v>
      </c>
      <c r="F96" s="167">
        <f t="shared" ref="F96:F103" si="5">(D96*E96)</f>
        <v>0</v>
      </c>
    </row>
    <row r="97" spans="1:6" ht="37.5" x14ac:dyDescent="0.25">
      <c r="A97" s="220" t="s">
        <v>152</v>
      </c>
      <c r="B97" s="221" t="s">
        <v>153</v>
      </c>
      <c r="C97" s="222" t="s">
        <v>170</v>
      </c>
      <c r="D97" s="193">
        <v>25</v>
      </c>
      <c r="E97" s="263">
        <v>0</v>
      </c>
      <c r="F97" s="167">
        <f t="shared" si="5"/>
        <v>0</v>
      </c>
    </row>
    <row r="98" spans="1:6" ht="50" x14ac:dyDescent="0.25">
      <c r="A98" s="223" t="s">
        <v>154</v>
      </c>
      <c r="B98" s="221" t="s">
        <v>155</v>
      </c>
      <c r="C98" s="222" t="s">
        <v>22</v>
      </c>
      <c r="D98" s="193">
        <v>3</v>
      </c>
      <c r="E98" s="263">
        <v>0</v>
      </c>
      <c r="F98" s="167">
        <f t="shared" si="5"/>
        <v>0</v>
      </c>
    </row>
    <row r="99" spans="1:6" ht="50" x14ac:dyDescent="0.25">
      <c r="A99" s="223" t="s">
        <v>115</v>
      </c>
      <c r="B99" s="221" t="s">
        <v>116</v>
      </c>
      <c r="C99" s="222" t="s">
        <v>22</v>
      </c>
      <c r="D99" s="193">
        <v>4</v>
      </c>
      <c r="E99" s="263">
        <v>0</v>
      </c>
      <c r="F99" s="167">
        <f t="shared" si="5"/>
        <v>0</v>
      </c>
    </row>
    <row r="100" spans="1:6" ht="37.5" x14ac:dyDescent="0.25">
      <c r="A100" s="223" t="s">
        <v>64</v>
      </c>
      <c r="B100" s="224" t="s">
        <v>65</v>
      </c>
      <c r="C100" s="222" t="s">
        <v>22</v>
      </c>
      <c r="D100" s="193">
        <v>7</v>
      </c>
      <c r="E100" s="263">
        <v>0</v>
      </c>
      <c r="F100" s="167">
        <f t="shared" si="5"/>
        <v>0</v>
      </c>
    </row>
    <row r="101" spans="1:6" ht="37.5" x14ac:dyDescent="0.25">
      <c r="A101" s="223" t="s">
        <v>156</v>
      </c>
      <c r="B101" s="224" t="s">
        <v>157</v>
      </c>
      <c r="C101" s="225" t="s">
        <v>22</v>
      </c>
      <c r="D101" s="193">
        <v>2</v>
      </c>
      <c r="E101" s="263">
        <v>0</v>
      </c>
      <c r="F101" s="167">
        <f t="shared" si="5"/>
        <v>0</v>
      </c>
    </row>
    <row r="102" spans="1:6" ht="37.5" x14ac:dyDescent="0.25">
      <c r="A102" s="223" t="s">
        <v>158</v>
      </c>
      <c r="B102" s="224" t="s">
        <v>159</v>
      </c>
      <c r="C102" s="225" t="s">
        <v>22</v>
      </c>
      <c r="D102" s="193">
        <v>2</v>
      </c>
      <c r="E102" s="263">
        <v>0</v>
      </c>
      <c r="F102" s="167">
        <f t="shared" si="5"/>
        <v>0</v>
      </c>
    </row>
    <row r="103" spans="1:6" s="207" customFormat="1" ht="25" x14ac:dyDescent="0.25">
      <c r="A103" s="195" t="s">
        <v>66</v>
      </c>
      <c r="B103" s="221" t="s">
        <v>56</v>
      </c>
      <c r="C103" s="222" t="s">
        <v>170</v>
      </c>
      <c r="D103" s="193">
        <v>168</v>
      </c>
      <c r="E103" s="263">
        <v>0</v>
      </c>
      <c r="F103" s="167">
        <f t="shared" si="5"/>
        <v>0</v>
      </c>
    </row>
    <row r="104" spans="1:6" x14ac:dyDescent="0.25">
      <c r="A104" s="226"/>
      <c r="B104" s="215" t="s">
        <v>102</v>
      </c>
      <c r="C104" s="169"/>
      <c r="D104" s="227"/>
      <c r="E104" s="194"/>
      <c r="F104" s="185">
        <f>SUM(F96:F103)</f>
        <v>0</v>
      </c>
    </row>
    <row r="105" spans="1:6" x14ac:dyDescent="0.25">
      <c r="A105" s="226"/>
      <c r="B105" s="189"/>
      <c r="C105" s="169"/>
      <c r="D105" s="227"/>
      <c r="E105" s="194"/>
      <c r="F105" s="167"/>
    </row>
    <row r="106" spans="1:6" x14ac:dyDescent="0.25">
      <c r="A106" s="228"/>
      <c r="B106" s="215"/>
      <c r="C106" s="229"/>
      <c r="D106" s="230"/>
      <c r="E106" s="202"/>
      <c r="F106" s="185"/>
    </row>
    <row r="107" spans="1:6" ht="13" x14ac:dyDescent="0.25">
      <c r="A107" s="231" t="s">
        <v>57</v>
      </c>
      <c r="B107" s="232" t="s">
        <v>58</v>
      </c>
      <c r="C107" s="233"/>
      <c r="D107" s="234"/>
      <c r="E107" s="235"/>
      <c r="F107" s="235"/>
    </row>
    <row r="108" spans="1:6" s="207" customFormat="1" ht="25" x14ac:dyDescent="0.25">
      <c r="A108" s="195" t="s">
        <v>92</v>
      </c>
      <c r="B108" s="236" t="s">
        <v>119</v>
      </c>
      <c r="C108" s="222" t="s">
        <v>22</v>
      </c>
      <c r="D108" s="193">
        <v>6</v>
      </c>
      <c r="E108" s="263">
        <v>0</v>
      </c>
      <c r="F108" s="167">
        <f t="shared" ref="F108:F111" si="6">(D108*E108)</f>
        <v>0</v>
      </c>
    </row>
    <row r="109" spans="1:6" s="207" customFormat="1" ht="29.25" customHeight="1" x14ac:dyDescent="0.25">
      <c r="A109" s="195" t="s">
        <v>94</v>
      </c>
      <c r="B109" s="236" t="s">
        <v>118</v>
      </c>
      <c r="C109" s="222" t="s">
        <v>22</v>
      </c>
      <c r="D109" s="193">
        <v>12</v>
      </c>
      <c r="E109" s="263">
        <v>0</v>
      </c>
      <c r="F109" s="167">
        <f t="shared" si="6"/>
        <v>0</v>
      </c>
    </row>
    <row r="110" spans="1:6" s="207" customFormat="1" x14ac:dyDescent="0.25">
      <c r="A110" s="195" t="s">
        <v>95</v>
      </c>
      <c r="B110" s="236" t="s">
        <v>93</v>
      </c>
      <c r="C110" s="222" t="s">
        <v>22</v>
      </c>
      <c r="D110" s="193">
        <v>5</v>
      </c>
      <c r="E110" s="263">
        <v>0</v>
      </c>
      <c r="F110" s="167">
        <f t="shared" si="6"/>
        <v>0</v>
      </c>
    </row>
    <row r="111" spans="1:6" s="207" customFormat="1" x14ac:dyDescent="0.25">
      <c r="A111" s="195" t="s">
        <v>104</v>
      </c>
      <c r="B111" s="236" t="s">
        <v>117</v>
      </c>
      <c r="C111" s="237" t="s">
        <v>22</v>
      </c>
      <c r="D111" s="193">
        <v>4</v>
      </c>
      <c r="E111" s="263">
        <v>0</v>
      </c>
      <c r="F111" s="167">
        <f t="shared" si="6"/>
        <v>0</v>
      </c>
    </row>
    <row r="112" spans="1:6" s="207" customFormat="1" ht="25" x14ac:dyDescent="0.25">
      <c r="A112" s="195" t="s">
        <v>163</v>
      </c>
      <c r="B112" s="238" t="s">
        <v>162</v>
      </c>
      <c r="C112" s="225" t="s">
        <v>170</v>
      </c>
      <c r="D112" s="193">
        <v>22</v>
      </c>
      <c r="E112" s="263">
        <v>0</v>
      </c>
      <c r="F112" s="167">
        <f>(D112*E112)</f>
        <v>0</v>
      </c>
    </row>
    <row r="113" spans="1:6" s="207" customFormat="1" ht="62.5" x14ac:dyDescent="0.25">
      <c r="A113" s="195" t="s">
        <v>161</v>
      </c>
      <c r="B113" s="239" t="s">
        <v>160</v>
      </c>
      <c r="C113" s="225" t="s">
        <v>170</v>
      </c>
      <c r="D113" s="193">
        <v>6</v>
      </c>
      <c r="E113" s="263">
        <v>0</v>
      </c>
      <c r="F113" s="167">
        <f>(D113*E113)</f>
        <v>0</v>
      </c>
    </row>
    <row r="114" spans="1:6" s="207" customFormat="1" ht="25" x14ac:dyDescent="0.25">
      <c r="A114" s="195" t="s">
        <v>167</v>
      </c>
      <c r="B114" s="239" t="s">
        <v>168</v>
      </c>
      <c r="C114" s="225" t="s">
        <v>170</v>
      </c>
      <c r="D114" s="193">
        <v>62</v>
      </c>
      <c r="E114" s="263">
        <v>0</v>
      </c>
      <c r="F114" s="167">
        <f>(D114*E114)</f>
        <v>0</v>
      </c>
    </row>
    <row r="115" spans="1:6" s="207" customFormat="1" x14ac:dyDescent="0.25">
      <c r="A115" s="240"/>
      <c r="B115" s="241" t="s">
        <v>59</v>
      </c>
      <c r="C115" s="242"/>
      <c r="D115" s="234"/>
      <c r="E115" s="235"/>
      <c r="F115" s="243">
        <f>SUM(F108:F114)</f>
        <v>0</v>
      </c>
    </row>
    <row r="116" spans="1:6" s="207" customFormat="1" x14ac:dyDescent="0.25">
      <c r="A116" s="228"/>
      <c r="B116" s="244"/>
      <c r="C116" s="245"/>
      <c r="D116" s="246"/>
      <c r="E116" s="194"/>
      <c r="F116" s="167"/>
    </row>
    <row r="117" spans="1:6" s="207" customFormat="1" x14ac:dyDescent="0.25">
      <c r="A117" s="247" t="s">
        <v>9</v>
      </c>
      <c r="B117" s="189" t="s">
        <v>30</v>
      </c>
      <c r="C117" s="229"/>
      <c r="D117" s="230"/>
      <c r="E117" s="202"/>
      <c r="F117" s="185"/>
    </row>
    <row r="118" spans="1:6" s="207" customFormat="1" ht="25" x14ac:dyDescent="0.25">
      <c r="A118" s="226" t="s">
        <v>60</v>
      </c>
      <c r="B118" s="248" t="s">
        <v>61</v>
      </c>
      <c r="C118" s="192" t="s">
        <v>22</v>
      </c>
      <c r="D118" s="193">
        <v>28</v>
      </c>
      <c r="E118" s="263">
        <v>0</v>
      </c>
      <c r="F118" s="167">
        <f t="shared" ref="F118:F123" si="7">(D118*E118)</f>
        <v>0</v>
      </c>
    </row>
    <row r="119" spans="1:6" s="207" customFormat="1" ht="37.5" x14ac:dyDescent="0.25">
      <c r="A119" s="226" t="s">
        <v>70</v>
      </c>
      <c r="B119" s="248" t="s">
        <v>71</v>
      </c>
      <c r="C119" s="192" t="s">
        <v>22</v>
      </c>
      <c r="D119" s="193">
        <v>28</v>
      </c>
      <c r="E119" s="263">
        <v>0</v>
      </c>
      <c r="F119" s="167">
        <f t="shared" si="7"/>
        <v>0</v>
      </c>
    </row>
    <row r="120" spans="1:6" s="207" customFormat="1" ht="37.5" x14ac:dyDescent="0.25">
      <c r="A120" s="226" t="s">
        <v>120</v>
      </c>
      <c r="B120" s="248" t="s">
        <v>121</v>
      </c>
      <c r="C120" s="192" t="s">
        <v>22</v>
      </c>
      <c r="D120" s="193">
        <v>12</v>
      </c>
      <c r="E120" s="263">
        <v>0</v>
      </c>
      <c r="F120" s="167">
        <f t="shared" si="7"/>
        <v>0</v>
      </c>
    </row>
    <row r="121" spans="1:6" s="207" customFormat="1" ht="37.5" x14ac:dyDescent="0.25">
      <c r="A121" s="226" t="s">
        <v>122</v>
      </c>
      <c r="B121" s="248" t="s">
        <v>123</v>
      </c>
      <c r="C121" s="192" t="s">
        <v>22</v>
      </c>
      <c r="D121" s="193">
        <v>25</v>
      </c>
      <c r="E121" s="263">
        <v>0</v>
      </c>
      <c r="F121" s="167">
        <f t="shared" si="7"/>
        <v>0</v>
      </c>
    </row>
    <row r="122" spans="1:6" s="207" customFormat="1" ht="37.5" x14ac:dyDescent="0.25">
      <c r="A122" s="174" t="s">
        <v>124</v>
      </c>
      <c r="B122" s="248" t="s">
        <v>132</v>
      </c>
      <c r="C122" s="192" t="s">
        <v>22</v>
      </c>
      <c r="D122" s="193">
        <v>16</v>
      </c>
      <c r="E122" s="263">
        <v>0</v>
      </c>
      <c r="F122" s="167">
        <f t="shared" si="7"/>
        <v>0</v>
      </c>
    </row>
    <row r="123" spans="1:6" s="207" customFormat="1" ht="25" x14ac:dyDescent="0.25">
      <c r="A123" s="174" t="s">
        <v>136</v>
      </c>
      <c r="B123" s="248" t="s">
        <v>137</v>
      </c>
      <c r="C123" s="192" t="s">
        <v>169</v>
      </c>
      <c r="D123" s="193">
        <v>11</v>
      </c>
      <c r="E123" s="263">
        <v>0</v>
      </c>
      <c r="F123" s="167">
        <f t="shared" si="7"/>
        <v>0</v>
      </c>
    </row>
    <row r="124" spans="1:6" s="207" customFormat="1" x14ac:dyDescent="0.25">
      <c r="A124" s="195"/>
      <c r="B124" s="241" t="s">
        <v>4</v>
      </c>
      <c r="C124" s="241"/>
      <c r="D124" s="249"/>
      <c r="E124" s="235"/>
      <c r="F124" s="243">
        <f>SUM(F118:F123)</f>
        <v>0</v>
      </c>
    </row>
    <row r="125" spans="1:6" s="207" customFormat="1" x14ac:dyDescent="0.25">
      <c r="A125" s="190"/>
      <c r="B125" s="215"/>
      <c r="C125" s="184"/>
      <c r="D125" s="250"/>
      <c r="E125" s="202"/>
      <c r="F125" s="185"/>
    </row>
    <row r="126" spans="1:6" s="207" customFormat="1" x14ac:dyDescent="0.25">
      <c r="A126" s="187" t="s">
        <v>10</v>
      </c>
      <c r="B126" s="189" t="s">
        <v>31</v>
      </c>
      <c r="C126" s="184"/>
      <c r="D126" s="251"/>
      <c r="E126" s="202"/>
      <c r="F126" s="185"/>
    </row>
    <row r="127" spans="1:6" s="207" customFormat="1" x14ac:dyDescent="0.25">
      <c r="A127" s="190" t="s">
        <v>105</v>
      </c>
      <c r="B127" s="191" t="s">
        <v>13</v>
      </c>
      <c r="C127" s="192" t="s">
        <v>41</v>
      </c>
      <c r="D127" s="193">
        <v>80</v>
      </c>
      <c r="E127" s="263">
        <v>0</v>
      </c>
      <c r="F127" s="167">
        <f>(D127*E127)</f>
        <v>0</v>
      </c>
    </row>
    <row r="128" spans="1:6" s="207" customFormat="1" x14ac:dyDescent="0.25">
      <c r="A128" s="190" t="s">
        <v>67</v>
      </c>
      <c r="B128" s="191" t="s">
        <v>96</v>
      </c>
      <c r="C128" s="192" t="s">
        <v>41</v>
      </c>
      <c r="D128" s="193">
        <v>40</v>
      </c>
      <c r="E128" s="263">
        <v>0</v>
      </c>
      <c r="F128" s="167">
        <f>(D128*E128)</f>
        <v>0</v>
      </c>
    </row>
    <row r="129" spans="1:6" s="207" customFormat="1" x14ac:dyDescent="0.25">
      <c r="A129" s="190" t="s">
        <v>68</v>
      </c>
      <c r="B129" s="191" t="s">
        <v>106</v>
      </c>
      <c r="C129" s="192" t="s">
        <v>41</v>
      </c>
      <c r="D129" s="193">
        <v>40</v>
      </c>
      <c r="E129" s="263">
        <v>0</v>
      </c>
      <c r="F129" s="167">
        <f>(D129*E129)</f>
        <v>0</v>
      </c>
    </row>
    <row r="130" spans="1:6" s="207" customFormat="1" ht="62.5" x14ac:dyDescent="0.25">
      <c r="A130" s="190" t="s">
        <v>69</v>
      </c>
      <c r="B130" s="191" t="s">
        <v>165</v>
      </c>
      <c r="C130" s="192" t="s">
        <v>41</v>
      </c>
      <c r="D130" s="193">
        <v>100</v>
      </c>
      <c r="E130" s="263">
        <v>0</v>
      </c>
      <c r="F130" s="167">
        <f>(D130*E130)</f>
        <v>0</v>
      </c>
    </row>
    <row r="131" spans="1:6" x14ac:dyDescent="0.25">
      <c r="A131" s="190" t="s">
        <v>166</v>
      </c>
      <c r="B131" s="191" t="s">
        <v>82</v>
      </c>
      <c r="C131" s="192" t="s">
        <v>22</v>
      </c>
      <c r="D131" s="193">
        <v>1</v>
      </c>
      <c r="E131" s="263">
        <v>0</v>
      </c>
      <c r="F131" s="167">
        <f>(D131*E131)</f>
        <v>0</v>
      </c>
    </row>
    <row r="132" spans="1:6" x14ac:dyDescent="0.25">
      <c r="A132" s="190"/>
      <c r="B132" s="215" t="s">
        <v>5</v>
      </c>
      <c r="C132" s="184"/>
      <c r="D132" s="251"/>
      <c r="E132" s="202"/>
      <c r="F132" s="185">
        <f>SUM(F127:F131)</f>
        <v>0</v>
      </c>
    </row>
    <row r="133" spans="1:6" x14ac:dyDescent="0.25">
      <c r="A133" s="190"/>
      <c r="B133" s="215"/>
      <c r="C133" s="184"/>
      <c r="D133" s="251"/>
      <c r="E133" s="202"/>
      <c r="F133" s="185"/>
    </row>
    <row r="134" spans="1:6" x14ac:dyDescent="0.25">
      <c r="A134" s="190"/>
      <c r="B134" s="165"/>
      <c r="C134" s="166"/>
      <c r="D134" s="252"/>
      <c r="E134" s="194"/>
      <c r="F134" s="167"/>
    </row>
    <row r="135" spans="1:6" ht="12" customHeight="1" x14ac:dyDescent="0.3">
      <c r="A135" s="190" t="s">
        <v>6</v>
      </c>
      <c r="B135" s="253" t="s">
        <v>138</v>
      </c>
      <c r="C135" s="253"/>
      <c r="D135" s="254"/>
      <c r="E135" s="255"/>
      <c r="F135" s="256">
        <f>SUM(F61+F79+F90+F104+F115+F124+F132)</f>
        <v>0</v>
      </c>
    </row>
    <row r="136" spans="1:6" x14ac:dyDescent="0.25">
      <c r="A136" s="190"/>
      <c r="D136" s="258"/>
    </row>
    <row r="137" spans="1:6" ht="12" customHeight="1" x14ac:dyDescent="0.25">
      <c r="A137" s="190"/>
      <c r="D137" s="258"/>
    </row>
    <row r="138" spans="1:6" ht="12" customHeight="1" x14ac:dyDescent="0.25">
      <c r="D138" s="258"/>
    </row>
    <row r="139" spans="1:6" x14ac:dyDescent="0.25">
      <c r="D139" s="258"/>
    </row>
    <row r="140" spans="1:6" x14ac:dyDescent="0.25">
      <c r="D140" s="258"/>
    </row>
    <row r="141" spans="1:6" x14ac:dyDescent="0.25">
      <c r="D141" s="258"/>
    </row>
    <row r="142" spans="1:6" x14ac:dyDescent="0.25">
      <c r="D142" s="258"/>
    </row>
    <row r="143" spans="1:6" x14ac:dyDescent="0.25">
      <c r="D143" s="260"/>
    </row>
    <row r="144" spans="1:6" x14ac:dyDescent="0.25">
      <c r="D144" s="260"/>
    </row>
    <row r="145" spans="1:6" s="261" customFormat="1" x14ac:dyDescent="0.25">
      <c r="A145" s="259"/>
      <c r="B145" s="257"/>
      <c r="C145" s="174"/>
      <c r="D145" s="258"/>
      <c r="E145" s="258"/>
      <c r="F145" s="258"/>
    </row>
    <row r="146" spans="1:6" s="261" customFormat="1" x14ac:dyDescent="0.25">
      <c r="A146" s="259"/>
      <c r="B146" s="257"/>
      <c r="C146" s="174"/>
      <c r="D146" s="260"/>
      <c r="E146" s="258"/>
      <c r="F146" s="258"/>
    </row>
    <row r="147" spans="1:6" s="261" customFormat="1" x14ac:dyDescent="0.25">
      <c r="A147" s="259"/>
      <c r="B147" s="257"/>
      <c r="C147" s="174"/>
      <c r="D147" s="258"/>
      <c r="E147" s="258"/>
      <c r="F147" s="258"/>
    </row>
    <row r="148" spans="1:6" s="261" customFormat="1" x14ac:dyDescent="0.25">
      <c r="A148" s="259"/>
      <c r="B148" s="257"/>
      <c r="C148" s="174"/>
      <c r="D148" s="258"/>
      <c r="E148" s="258"/>
      <c r="F148" s="258"/>
    </row>
    <row r="149" spans="1:6" s="261" customFormat="1" x14ac:dyDescent="0.25">
      <c r="A149" s="259"/>
      <c r="B149" s="257"/>
      <c r="C149" s="174"/>
      <c r="D149" s="258"/>
      <c r="E149" s="258"/>
      <c r="F149" s="258"/>
    </row>
    <row r="150" spans="1:6" s="261" customFormat="1" x14ac:dyDescent="0.25">
      <c r="A150" s="259"/>
      <c r="B150" s="257"/>
      <c r="C150" s="174"/>
      <c r="D150" s="258"/>
      <c r="E150" s="258"/>
      <c r="F150" s="258"/>
    </row>
    <row r="151" spans="1:6" s="261" customFormat="1" x14ac:dyDescent="0.25">
      <c r="A151" s="259"/>
      <c r="B151" s="257"/>
      <c r="C151" s="174"/>
      <c r="D151" s="258"/>
      <c r="E151" s="258"/>
      <c r="F151" s="258"/>
    </row>
    <row r="152" spans="1:6" s="261" customFormat="1" x14ac:dyDescent="0.25">
      <c r="A152" s="259"/>
      <c r="B152" s="257"/>
      <c r="C152" s="174"/>
      <c r="D152" s="258"/>
      <c r="E152" s="258"/>
      <c r="F152" s="258"/>
    </row>
    <row r="153" spans="1:6" s="261" customFormat="1" x14ac:dyDescent="0.25">
      <c r="A153" s="259"/>
      <c r="B153" s="257"/>
      <c r="C153" s="174"/>
      <c r="D153" s="258"/>
      <c r="E153" s="258"/>
      <c r="F153" s="258"/>
    </row>
    <row r="154" spans="1:6" s="261" customFormat="1" x14ac:dyDescent="0.25">
      <c r="A154" s="259"/>
      <c r="B154" s="257"/>
      <c r="C154" s="174"/>
      <c r="D154" s="258"/>
      <c r="E154" s="258"/>
      <c r="F154" s="258"/>
    </row>
    <row r="155" spans="1:6" s="261" customFormat="1" x14ac:dyDescent="0.25">
      <c r="A155" s="259"/>
      <c r="B155" s="257"/>
      <c r="C155" s="174"/>
      <c r="D155" s="258"/>
      <c r="E155" s="258"/>
      <c r="F155" s="258"/>
    </row>
    <row r="156" spans="1:6" s="261" customFormat="1" x14ac:dyDescent="0.25">
      <c r="A156" s="259"/>
      <c r="B156" s="257"/>
      <c r="C156" s="174"/>
      <c r="D156" s="258"/>
      <c r="E156" s="258"/>
      <c r="F156" s="258"/>
    </row>
    <row r="157" spans="1:6" s="261" customFormat="1" x14ac:dyDescent="0.25">
      <c r="A157" s="259"/>
      <c r="B157" s="257"/>
      <c r="C157" s="174"/>
      <c r="D157" s="258"/>
      <c r="E157" s="258"/>
      <c r="F157" s="258"/>
    </row>
    <row r="158" spans="1:6" s="261" customFormat="1" x14ac:dyDescent="0.25">
      <c r="A158" s="259"/>
      <c r="B158" s="257"/>
      <c r="C158" s="174"/>
      <c r="D158" s="258"/>
      <c r="E158" s="258"/>
      <c r="F158" s="258"/>
    </row>
    <row r="159" spans="1:6" s="261" customFormat="1" x14ac:dyDescent="0.25">
      <c r="A159" s="259"/>
      <c r="B159" s="257"/>
      <c r="C159" s="174"/>
      <c r="D159" s="258"/>
      <c r="E159" s="258"/>
      <c r="F159" s="258"/>
    </row>
    <row r="160" spans="1:6" s="261" customFormat="1" x14ac:dyDescent="0.25">
      <c r="A160" s="259"/>
      <c r="B160" s="257"/>
      <c r="C160" s="174"/>
      <c r="D160" s="258"/>
      <c r="E160" s="258"/>
      <c r="F160" s="258"/>
    </row>
    <row r="161" spans="1:6" s="261" customFormat="1" x14ac:dyDescent="0.25">
      <c r="A161" s="259"/>
      <c r="B161" s="257"/>
      <c r="C161" s="174"/>
      <c r="D161" s="258"/>
      <c r="E161" s="258"/>
      <c r="F161" s="258"/>
    </row>
    <row r="162" spans="1:6" s="261" customFormat="1" x14ac:dyDescent="0.25">
      <c r="A162" s="259"/>
      <c r="B162" s="257"/>
      <c r="C162" s="174"/>
      <c r="D162" s="258"/>
      <c r="E162" s="258"/>
      <c r="F162" s="258"/>
    </row>
    <row r="163" spans="1:6" s="261" customFormat="1" x14ac:dyDescent="0.25">
      <c r="A163" s="259"/>
      <c r="B163" s="257"/>
      <c r="C163" s="174"/>
      <c r="D163" s="258"/>
      <c r="E163" s="258"/>
      <c r="F163" s="258"/>
    </row>
    <row r="164" spans="1:6" s="261" customFormat="1" x14ac:dyDescent="0.25">
      <c r="A164" s="259"/>
      <c r="B164" s="257"/>
      <c r="C164" s="174"/>
      <c r="D164" s="258"/>
      <c r="E164" s="258"/>
      <c r="F164" s="258"/>
    </row>
    <row r="165" spans="1:6" s="261" customFormat="1" x14ac:dyDescent="0.25">
      <c r="A165" s="259"/>
      <c r="B165" s="257"/>
      <c r="C165" s="174"/>
      <c r="D165" s="258"/>
      <c r="E165" s="258"/>
      <c r="F165" s="258"/>
    </row>
    <row r="166" spans="1:6" s="261" customFormat="1" x14ac:dyDescent="0.25">
      <c r="A166" s="259"/>
      <c r="B166" s="257"/>
      <c r="C166" s="174"/>
      <c r="D166" s="258"/>
      <c r="E166" s="258"/>
      <c r="F166" s="258"/>
    </row>
    <row r="167" spans="1:6" s="261" customFormat="1" x14ac:dyDescent="0.25">
      <c r="A167" s="259"/>
      <c r="B167" s="257"/>
      <c r="C167" s="174"/>
      <c r="D167" s="258"/>
      <c r="E167" s="258"/>
      <c r="F167" s="258"/>
    </row>
    <row r="168" spans="1:6" s="261" customFormat="1" x14ac:dyDescent="0.25">
      <c r="A168" s="259"/>
      <c r="B168" s="257"/>
      <c r="C168" s="174"/>
      <c r="D168" s="258"/>
      <c r="E168" s="258"/>
      <c r="F168" s="258"/>
    </row>
    <row r="169" spans="1:6" s="261" customFormat="1" x14ac:dyDescent="0.25">
      <c r="A169" s="259"/>
      <c r="B169" s="257"/>
      <c r="C169" s="174"/>
      <c r="D169" s="258"/>
      <c r="E169" s="258"/>
      <c r="F169" s="258"/>
    </row>
    <row r="170" spans="1:6" s="261" customFormat="1" x14ac:dyDescent="0.25">
      <c r="A170" s="259"/>
      <c r="B170" s="257"/>
      <c r="C170" s="174"/>
      <c r="D170" s="258"/>
      <c r="E170" s="258"/>
      <c r="F170" s="258"/>
    </row>
    <row r="171" spans="1:6" s="261" customFormat="1" x14ac:dyDescent="0.25">
      <c r="A171" s="259"/>
      <c r="B171" s="257"/>
      <c r="C171" s="174"/>
      <c r="D171" s="258"/>
      <c r="E171" s="258"/>
      <c r="F171" s="258"/>
    </row>
    <row r="172" spans="1:6" s="261" customFormat="1" x14ac:dyDescent="0.25">
      <c r="A172" s="259"/>
      <c r="B172" s="257"/>
      <c r="C172" s="174"/>
      <c r="D172" s="258"/>
      <c r="E172" s="258"/>
      <c r="F172" s="258"/>
    </row>
    <row r="173" spans="1:6" s="261" customFormat="1" x14ac:dyDescent="0.25">
      <c r="A173" s="259"/>
      <c r="B173" s="257"/>
      <c r="C173" s="174"/>
      <c r="D173" s="258"/>
      <c r="E173" s="258"/>
      <c r="F173" s="258"/>
    </row>
    <row r="174" spans="1:6" s="261" customFormat="1" x14ac:dyDescent="0.25">
      <c r="A174" s="259"/>
      <c r="B174" s="257"/>
      <c r="C174" s="174"/>
      <c r="D174" s="258"/>
      <c r="E174" s="258"/>
      <c r="F174" s="258"/>
    </row>
    <row r="175" spans="1:6" s="261" customFormat="1" x14ac:dyDescent="0.25">
      <c r="A175" s="259"/>
      <c r="B175" s="257"/>
      <c r="C175" s="174"/>
      <c r="D175" s="258"/>
      <c r="E175" s="258"/>
      <c r="F175" s="258"/>
    </row>
    <row r="176" spans="1:6" s="261" customFormat="1" x14ac:dyDescent="0.25">
      <c r="A176" s="259"/>
      <c r="B176" s="257"/>
      <c r="C176" s="174"/>
      <c r="D176" s="258"/>
      <c r="E176" s="258"/>
      <c r="F176" s="258"/>
    </row>
    <row r="177" spans="1:6" s="261" customFormat="1" x14ac:dyDescent="0.25">
      <c r="A177" s="259"/>
      <c r="B177" s="257"/>
      <c r="C177" s="174"/>
      <c r="D177" s="258"/>
      <c r="E177" s="258"/>
      <c r="F177" s="258"/>
    </row>
    <row r="178" spans="1:6" s="261" customFormat="1" x14ac:dyDescent="0.25">
      <c r="A178" s="259"/>
      <c r="B178" s="257"/>
      <c r="C178" s="174"/>
      <c r="D178" s="258"/>
      <c r="E178" s="258"/>
      <c r="F178" s="258"/>
    </row>
    <row r="179" spans="1:6" s="261" customFormat="1" x14ac:dyDescent="0.25">
      <c r="A179" s="259"/>
      <c r="B179" s="257"/>
      <c r="C179" s="174"/>
      <c r="D179" s="258"/>
      <c r="E179" s="258"/>
      <c r="F179" s="258"/>
    </row>
    <row r="180" spans="1:6" s="261" customFormat="1" x14ac:dyDescent="0.25">
      <c r="A180" s="259"/>
      <c r="B180" s="257"/>
      <c r="C180" s="174"/>
      <c r="D180" s="258"/>
      <c r="E180" s="258"/>
      <c r="F180" s="258"/>
    </row>
    <row r="181" spans="1:6" s="261" customFormat="1" x14ac:dyDescent="0.25">
      <c r="A181" s="259"/>
      <c r="B181" s="257"/>
      <c r="C181" s="174"/>
      <c r="D181" s="258"/>
      <c r="E181" s="258"/>
      <c r="F181" s="258"/>
    </row>
    <row r="182" spans="1:6" s="261" customFormat="1" x14ac:dyDescent="0.25">
      <c r="A182" s="259"/>
      <c r="B182" s="257"/>
      <c r="C182" s="174"/>
      <c r="D182" s="258"/>
      <c r="E182" s="258"/>
      <c r="F182" s="258"/>
    </row>
    <row r="183" spans="1:6" s="261" customFormat="1" x14ac:dyDescent="0.25">
      <c r="A183" s="259"/>
      <c r="B183" s="257"/>
      <c r="C183" s="174"/>
      <c r="D183" s="258"/>
      <c r="E183" s="258"/>
      <c r="F183" s="258"/>
    </row>
    <row r="184" spans="1:6" s="261" customFormat="1" x14ac:dyDescent="0.25">
      <c r="A184" s="259"/>
      <c r="B184" s="257"/>
      <c r="C184" s="174"/>
      <c r="D184" s="258"/>
      <c r="E184" s="258"/>
      <c r="F184" s="258"/>
    </row>
    <row r="185" spans="1:6" s="261" customFormat="1" x14ac:dyDescent="0.25">
      <c r="A185" s="259"/>
      <c r="B185" s="257"/>
      <c r="C185" s="174"/>
      <c r="D185" s="258"/>
      <c r="E185" s="258"/>
      <c r="F185" s="258"/>
    </row>
    <row r="186" spans="1:6" s="261" customFormat="1" x14ac:dyDescent="0.25">
      <c r="A186" s="259"/>
      <c r="B186" s="257"/>
      <c r="C186" s="174"/>
      <c r="D186" s="258"/>
      <c r="E186" s="258"/>
      <c r="F186" s="258"/>
    </row>
    <row r="187" spans="1:6" s="261" customFormat="1" x14ac:dyDescent="0.25">
      <c r="A187" s="259"/>
      <c r="B187" s="257"/>
      <c r="C187" s="174"/>
      <c r="D187" s="258"/>
      <c r="E187" s="258"/>
      <c r="F187" s="258"/>
    </row>
    <row r="188" spans="1:6" s="261" customFormat="1" x14ac:dyDescent="0.25">
      <c r="A188" s="259"/>
      <c r="B188" s="257"/>
      <c r="C188" s="174"/>
      <c r="D188" s="258"/>
      <c r="E188" s="258"/>
      <c r="F188" s="258"/>
    </row>
    <row r="189" spans="1:6" s="261" customFormat="1" x14ac:dyDescent="0.25">
      <c r="A189" s="259"/>
      <c r="B189" s="257"/>
      <c r="C189" s="174"/>
      <c r="D189" s="258"/>
      <c r="E189" s="258"/>
      <c r="F189" s="258"/>
    </row>
    <row r="190" spans="1:6" s="261" customFormat="1" x14ac:dyDescent="0.25">
      <c r="A190" s="259"/>
      <c r="B190" s="257"/>
      <c r="C190" s="174"/>
      <c r="D190" s="258"/>
      <c r="E190" s="258"/>
      <c r="F190" s="258"/>
    </row>
    <row r="191" spans="1:6" s="261" customFormat="1" x14ac:dyDescent="0.25">
      <c r="A191" s="259"/>
      <c r="B191" s="257"/>
      <c r="C191" s="174"/>
      <c r="D191" s="258"/>
      <c r="E191" s="258"/>
      <c r="F191" s="258"/>
    </row>
    <row r="192" spans="1:6" s="261" customFormat="1" x14ac:dyDescent="0.25">
      <c r="A192" s="259"/>
      <c r="B192" s="257"/>
      <c r="C192" s="174"/>
      <c r="D192" s="258"/>
      <c r="E192" s="258"/>
      <c r="F192" s="258"/>
    </row>
    <row r="193" spans="1:6" s="261" customFormat="1" x14ac:dyDescent="0.25">
      <c r="A193" s="259"/>
      <c r="B193" s="257"/>
      <c r="C193" s="174"/>
      <c r="D193" s="258"/>
      <c r="E193" s="258"/>
      <c r="F193" s="258"/>
    </row>
    <row r="194" spans="1:6" s="261" customFormat="1" x14ac:dyDescent="0.25">
      <c r="A194" s="259"/>
      <c r="B194" s="257"/>
      <c r="C194" s="174"/>
      <c r="D194" s="258"/>
      <c r="E194" s="258"/>
      <c r="F194" s="258"/>
    </row>
    <row r="195" spans="1:6" s="261" customFormat="1" x14ac:dyDescent="0.25">
      <c r="A195" s="259"/>
      <c r="B195" s="257"/>
      <c r="C195" s="174"/>
      <c r="D195" s="258"/>
      <c r="E195" s="258"/>
      <c r="F195" s="258"/>
    </row>
    <row r="196" spans="1:6" s="261" customFormat="1" x14ac:dyDescent="0.25">
      <c r="A196" s="259"/>
      <c r="B196" s="257"/>
      <c r="C196" s="174"/>
      <c r="D196" s="258"/>
      <c r="E196" s="258"/>
      <c r="F196" s="258"/>
    </row>
    <row r="197" spans="1:6" s="261" customFormat="1" x14ac:dyDescent="0.25">
      <c r="A197" s="259"/>
      <c r="B197" s="257"/>
      <c r="C197" s="174"/>
      <c r="D197" s="258"/>
      <c r="E197" s="258"/>
      <c r="F197" s="258"/>
    </row>
    <row r="198" spans="1:6" s="261" customFormat="1" x14ac:dyDescent="0.25">
      <c r="A198" s="259"/>
      <c r="B198" s="257"/>
      <c r="C198" s="174"/>
      <c r="D198" s="258"/>
      <c r="E198" s="258"/>
      <c r="F198" s="258"/>
    </row>
    <row r="199" spans="1:6" s="261" customFormat="1" x14ac:dyDescent="0.25">
      <c r="A199" s="259"/>
      <c r="B199" s="257"/>
      <c r="C199" s="174"/>
      <c r="D199" s="258"/>
      <c r="E199" s="258"/>
      <c r="F199" s="258"/>
    </row>
    <row r="200" spans="1:6" s="261" customFormat="1" x14ac:dyDescent="0.25">
      <c r="A200" s="259"/>
      <c r="B200" s="257"/>
      <c r="C200" s="174"/>
      <c r="D200" s="258"/>
      <c r="E200" s="258"/>
      <c r="F200" s="258"/>
    </row>
    <row r="201" spans="1:6" s="261" customFormat="1" x14ac:dyDescent="0.25">
      <c r="A201" s="259"/>
      <c r="B201" s="257"/>
      <c r="C201" s="174"/>
      <c r="D201" s="258"/>
      <c r="E201" s="258"/>
      <c r="F201" s="258"/>
    </row>
    <row r="202" spans="1:6" s="261" customFormat="1" x14ac:dyDescent="0.25">
      <c r="A202" s="259"/>
      <c r="B202" s="257"/>
      <c r="C202" s="174"/>
      <c r="D202" s="258"/>
      <c r="E202" s="258"/>
      <c r="F202" s="258"/>
    </row>
    <row r="203" spans="1:6" s="261" customFormat="1" x14ac:dyDescent="0.25">
      <c r="A203" s="259"/>
      <c r="B203" s="257"/>
      <c r="C203" s="174"/>
      <c r="D203" s="258"/>
      <c r="E203" s="258"/>
      <c r="F203" s="258"/>
    </row>
    <row r="204" spans="1:6" s="261" customFormat="1" x14ac:dyDescent="0.25">
      <c r="A204" s="259"/>
      <c r="B204" s="257"/>
      <c r="C204" s="174"/>
      <c r="D204" s="258"/>
      <c r="E204" s="258"/>
      <c r="F204" s="258"/>
    </row>
    <row r="205" spans="1:6" s="261" customFormat="1" x14ac:dyDescent="0.25">
      <c r="A205" s="259"/>
      <c r="B205" s="257"/>
      <c r="C205" s="174"/>
      <c r="D205" s="258"/>
      <c r="E205" s="258"/>
      <c r="F205" s="258"/>
    </row>
    <row r="206" spans="1:6" s="261" customFormat="1" x14ac:dyDescent="0.25">
      <c r="A206" s="259"/>
      <c r="B206" s="257"/>
      <c r="C206" s="174"/>
      <c r="D206" s="258"/>
      <c r="E206" s="258"/>
      <c r="F206" s="258"/>
    </row>
    <row r="207" spans="1:6" s="261" customFormat="1" x14ac:dyDescent="0.25">
      <c r="A207" s="259"/>
      <c r="B207" s="257"/>
      <c r="C207" s="174"/>
      <c r="D207" s="258"/>
      <c r="E207" s="258"/>
      <c r="F207" s="258"/>
    </row>
    <row r="208" spans="1:6" s="261" customFormat="1" x14ac:dyDescent="0.25">
      <c r="A208" s="259"/>
      <c r="B208" s="257"/>
      <c r="C208" s="174"/>
      <c r="D208" s="258"/>
      <c r="E208" s="258"/>
      <c r="F208" s="258"/>
    </row>
    <row r="209" spans="1:6" s="261" customFormat="1" x14ac:dyDescent="0.25">
      <c r="A209" s="259"/>
      <c r="B209" s="257"/>
      <c r="C209" s="174"/>
      <c r="D209" s="258"/>
      <c r="E209" s="258"/>
      <c r="F209" s="258"/>
    </row>
    <row r="210" spans="1:6" s="261" customFormat="1" x14ac:dyDescent="0.25">
      <c r="A210" s="259"/>
      <c r="B210" s="257"/>
      <c r="C210" s="174"/>
      <c r="D210" s="258"/>
      <c r="E210" s="258"/>
      <c r="F210" s="258"/>
    </row>
    <row r="211" spans="1:6" s="261" customFormat="1" x14ac:dyDescent="0.25">
      <c r="A211" s="259"/>
      <c r="B211" s="257"/>
      <c r="C211" s="174"/>
      <c r="D211" s="258"/>
      <c r="E211" s="258"/>
      <c r="F211" s="258"/>
    </row>
    <row r="212" spans="1:6" s="261" customFormat="1" x14ac:dyDescent="0.25">
      <c r="A212" s="259"/>
      <c r="B212" s="257"/>
      <c r="C212" s="174"/>
      <c r="D212" s="258"/>
      <c r="E212" s="258"/>
      <c r="F212" s="258"/>
    </row>
    <row r="213" spans="1:6" s="261" customFormat="1" x14ac:dyDescent="0.25">
      <c r="A213" s="259"/>
      <c r="B213" s="257"/>
      <c r="C213" s="174"/>
      <c r="D213" s="258"/>
      <c r="E213" s="258"/>
      <c r="F213" s="258"/>
    </row>
    <row r="214" spans="1:6" s="261" customFormat="1" x14ac:dyDescent="0.25">
      <c r="A214" s="259"/>
      <c r="B214" s="257"/>
      <c r="C214" s="174"/>
      <c r="D214" s="258"/>
      <c r="E214" s="258"/>
      <c r="F214" s="258"/>
    </row>
    <row r="215" spans="1:6" s="261" customFormat="1" x14ac:dyDescent="0.25">
      <c r="A215" s="259"/>
      <c r="B215" s="257"/>
      <c r="C215" s="174"/>
      <c r="D215" s="258"/>
      <c r="E215" s="258"/>
      <c r="F215" s="258"/>
    </row>
    <row r="216" spans="1:6" s="261" customFormat="1" x14ac:dyDescent="0.25">
      <c r="A216" s="259"/>
      <c r="B216" s="257"/>
      <c r="C216" s="174"/>
      <c r="D216" s="258"/>
      <c r="E216" s="258"/>
      <c r="F216" s="258"/>
    </row>
    <row r="217" spans="1:6" s="261" customFormat="1" x14ac:dyDescent="0.25">
      <c r="A217" s="259"/>
      <c r="B217" s="257"/>
      <c r="C217" s="174"/>
      <c r="D217" s="258"/>
      <c r="E217" s="258"/>
      <c r="F217" s="258"/>
    </row>
    <row r="218" spans="1:6" s="261" customFormat="1" x14ac:dyDescent="0.25">
      <c r="A218" s="259"/>
      <c r="B218" s="257"/>
      <c r="C218" s="174"/>
      <c r="D218" s="258"/>
      <c r="E218" s="258"/>
      <c r="F218" s="258"/>
    </row>
    <row r="219" spans="1:6" s="261" customFormat="1" x14ac:dyDescent="0.25">
      <c r="A219" s="259"/>
      <c r="B219" s="257"/>
      <c r="C219" s="174"/>
      <c r="D219" s="258"/>
      <c r="E219" s="258"/>
      <c r="F219" s="258"/>
    </row>
    <row r="220" spans="1:6" s="261" customFormat="1" x14ac:dyDescent="0.25">
      <c r="A220" s="259"/>
      <c r="B220" s="257"/>
      <c r="C220" s="174"/>
      <c r="D220" s="258"/>
      <c r="E220" s="258"/>
      <c r="F220" s="258"/>
    </row>
    <row r="221" spans="1:6" s="261" customFormat="1" x14ac:dyDescent="0.25">
      <c r="A221" s="259"/>
      <c r="B221" s="257"/>
      <c r="C221" s="174"/>
      <c r="D221" s="258"/>
      <c r="E221" s="258"/>
      <c r="F221" s="258"/>
    </row>
    <row r="222" spans="1:6" s="261" customFormat="1" x14ac:dyDescent="0.25">
      <c r="A222" s="259"/>
      <c r="B222" s="257"/>
      <c r="C222" s="174"/>
      <c r="D222" s="258"/>
      <c r="E222" s="258"/>
      <c r="F222" s="258"/>
    </row>
    <row r="223" spans="1:6" s="261" customFormat="1" x14ac:dyDescent="0.25">
      <c r="A223" s="259"/>
      <c r="B223" s="257"/>
      <c r="C223" s="174"/>
      <c r="D223" s="258"/>
      <c r="E223" s="258"/>
      <c r="F223" s="258"/>
    </row>
    <row r="224" spans="1:6" s="261" customFormat="1" x14ac:dyDescent="0.25">
      <c r="A224" s="259"/>
      <c r="B224" s="257"/>
      <c r="C224" s="174"/>
      <c r="D224" s="258"/>
      <c r="E224" s="258"/>
      <c r="F224" s="258"/>
    </row>
    <row r="225" spans="1:6" s="261" customFormat="1" x14ac:dyDescent="0.25">
      <c r="A225" s="259"/>
      <c r="B225" s="257"/>
      <c r="C225" s="174"/>
      <c r="D225" s="258"/>
      <c r="E225" s="258"/>
      <c r="F225" s="258"/>
    </row>
    <row r="226" spans="1:6" s="261" customFormat="1" x14ac:dyDescent="0.25">
      <c r="A226" s="259"/>
      <c r="B226" s="257"/>
      <c r="C226" s="174"/>
      <c r="D226" s="258"/>
      <c r="E226" s="258"/>
      <c r="F226" s="258"/>
    </row>
    <row r="227" spans="1:6" s="261" customFormat="1" x14ac:dyDescent="0.25">
      <c r="A227" s="259"/>
      <c r="B227" s="257"/>
      <c r="C227" s="174"/>
      <c r="D227" s="258"/>
      <c r="E227" s="258"/>
      <c r="F227" s="258"/>
    </row>
    <row r="228" spans="1:6" s="261" customFormat="1" x14ac:dyDescent="0.25">
      <c r="A228" s="259"/>
      <c r="B228" s="257"/>
      <c r="C228" s="174"/>
      <c r="D228" s="258"/>
      <c r="E228" s="258"/>
      <c r="F228" s="258"/>
    </row>
    <row r="229" spans="1:6" s="261" customFormat="1" x14ac:dyDescent="0.25">
      <c r="A229" s="259"/>
      <c r="B229" s="257"/>
      <c r="C229" s="174"/>
      <c r="D229" s="258"/>
      <c r="E229" s="258"/>
      <c r="F229" s="258"/>
    </row>
    <row r="230" spans="1:6" s="261" customFormat="1" x14ac:dyDescent="0.25">
      <c r="A230" s="259"/>
      <c r="B230" s="257"/>
      <c r="C230" s="174"/>
      <c r="D230" s="258"/>
      <c r="E230" s="258"/>
      <c r="F230" s="258"/>
    </row>
    <row r="231" spans="1:6" s="261" customFormat="1" x14ac:dyDescent="0.25">
      <c r="A231" s="259"/>
      <c r="B231" s="257"/>
      <c r="C231" s="174"/>
      <c r="D231" s="258"/>
      <c r="E231" s="258"/>
      <c r="F231" s="258"/>
    </row>
    <row r="232" spans="1:6" s="261" customFormat="1" x14ac:dyDescent="0.25">
      <c r="A232" s="259"/>
      <c r="B232" s="257"/>
      <c r="C232" s="174"/>
      <c r="D232" s="258"/>
      <c r="E232" s="258"/>
      <c r="F232" s="258"/>
    </row>
    <row r="233" spans="1:6" s="261" customFormat="1" x14ac:dyDescent="0.25">
      <c r="A233" s="259"/>
      <c r="B233" s="257"/>
      <c r="C233" s="174"/>
      <c r="D233" s="258"/>
      <c r="E233" s="258"/>
      <c r="F233" s="258"/>
    </row>
    <row r="234" spans="1:6" s="261" customFormat="1" x14ac:dyDescent="0.25">
      <c r="A234" s="259"/>
      <c r="B234" s="257"/>
      <c r="C234" s="174"/>
      <c r="D234" s="258"/>
      <c r="E234" s="258"/>
      <c r="F234" s="258"/>
    </row>
    <row r="235" spans="1:6" s="261" customFormat="1" x14ac:dyDescent="0.25">
      <c r="A235" s="259"/>
      <c r="B235" s="257"/>
      <c r="C235" s="174"/>
      <c r="D235" s="258"/>
      <c r="E235" s="258"/>
      <c r="F235" s="258"/>
    </row>
    <row r="236" spans="1:6" s="261" customFormat="1" x14ac:dyDescent="0.25">
      <c r="A236" s="259"/>
      <c r="B236" s="257"/>
      <c r="C236" s="174"/>
      <c r="D236" s="258"/>
      <c r="E236" s="258"/>
      <c r="F236" s="258"/>
    </row>
    <row r="237" spans="1:6" s="261" customFormat="1" x14ac:dyDescent="0.25">
      <c r="A237" s="259"/>
      <c r="B237" s="257"/>
      <c r="C237" s="174"/>
      <c r="D237" s="258"/>
      <c r="E237" s="258"/>
      <c r="F237" s="258"/>
    </row>
    <row r="238" spans="1:6" s="261" customFormat="1" x14ac:dyDescent="0.25">
      <c r="A238" s="259"/>
      <c r="B238" s="257"/>
      <c r="C238" s="174"/>
      <c r="D238" s="258"/>
      <c r="E238" s="258"/>
      <c r="F238" s="258"/>
    </row>
    <row r="239" spans="1:6" s="261" customFormat="1" x14ac:dyDescent="0.25">
      <c r="A239" s="259"/>
      <c r="B239" s="257"/>
      <c r="C239" s="174"/>
      <c r="D239" s="258"/>
      <c r="E239" s="258"/>
      <c r="F239" s="258"/>
    </row>
    <row r="240" spans="1:6" s="261" customFormat="1" x14ac:dyDescent="0.25">
      <c r="A240" s="259"/>
      <c r="B240" s="257"/>
      <c r="C240" s="174"/>
      <c r="D240" s="258"/>
      <c r="E240" s="258"/>
      <c r="F240" s="258"/>
    </row>
    <row r="241" spans="1:6" s="261" customFormat="1" x14ac:dyDescent="0.25">
      <c r="A241" s="259"/>
      <c r="B241" s="257"/>
      <c r="C241" s="174"/>
      <c r="D241" s="258"/>
      <c r="E241" s="258"/>
      <c r="F241" s="258"/>
    </row>
    <row r="242" spans="1:6" s="261" customFormat="1" x14ac:dyDescent="0.25">
      <c r="A242" s="259"/>
      <c r="B242" s="257"/>
      <c r="C242" s="174"/>
      <c r="D242" s="258"/>
      <c r="E242" s="258"/>
      <c r="F242" s="258"/>
    </row>
    <row r="243" spans="1:6" s="261" customFormat="1" x14ac:dyDescent="0.25">
      <c r="A243" s="259"/>
      <c r="B243" s="257"/>
      <c r="C243" s="174"/>
      <c r="D243" s="258"/>
      <c r="E243" s="258"/>
      <c r="F243" s="258"/>
    </row>
    <row r="244" spans="1:6" s="261" customFormat="1" x14ac:dyDescent="0.25">
      <c r="A244" s="259"/>
      <c r="B244" s="257"/>
      <c r="C244" s="174"/>
      <c r="D244" s="258"/>
      <c r="E244" s="258"/>
      <c r="F244" s="258"/>
    </row>
    <row r="245" spans="1:6" s="261" customFormat="1" x14ac:dyDescent="0.25">
      <c r="A245" s="259"/>
      <c r="B245" s="257"/>
      <c r="C245" s="174"/>
      <c r="D245" s="258"/>
      <c r="E245" s="258"/>
      <c r="F245" s="258"/>
    </row>
    <row r="246" spans="1:6" s="261" customFormat="1" x14ac:dyDescent="0.25">
      <c r="A246" s="259"/>
      <c r="B246" s="257"/>
      <c r="C246" s="174"/>
      <c r="D246" s="258"/>
      <c r="E246" s="258"/>
      <c r="F246" s="258"/>
    </row>
    <row r="247" spans="1:6" s="261" customFormat="1" x14ac:dyDescent="0.25">
      <c r="A247" s="259"/>
      <c r="B247" s="257"/>
      <c r="C247" s="174"/>
      <c r="D247" s="258"/>
      <c r="E247" s="258"/>
      <c r="F247" s="258"/>
    </row>
    <row r="248" spans="1:6" s="261" customFormat="1" x14ac:dyDescent="0.25">
      <c r="A248" s="259"/>
      <c r="B248" s="257"/>
      <c r="C248" s="174"/>
      <c r="D248" s="258"/>
      <c r="E248" s="258"/>
      <c r="F248" s="258"/>
    </row>
    <row r="249" spans="1:6" s="261" customFormat="1" x14ac:dyDescent="0.25">
      <c r="A249" s="259"/>
      <c r="B249" s="257"/>
      <c r="C249" s="174"/>
      <c r="D249" s="258"/>
      <c r="E249" s="258"/>
      <c r="F249" s="258"/>
    </row>
    <row r="250" spans="1:6" s="261" customFormat="1" x14ac:dyDescent="0.25">
      <c r="A250" s="259"/>
      <c r="B250" s="257"/>
      <c r="C250" s="174"/>
      <c r="D250" s="258"/>
      <c r="E250" s="258"/>
      <c r="F250" s="258"/>
    </row>
    <row r="251" spans="1:6" s="261" customFormat="1" x14ac:dyDescent="0.25">
      <c r="A251" s="259"/>
      <c r="B251" s="257"/>
      <c r="C251" s="174"/>
      <c r="D251" s="258"/>
      <c r="E251" s="258"/>
      <c r="F251" s="258"/>
    </row>
    <row r="252" spans="1:6" s="261" customFormat="1" x14ac:dyDescent="0.25">
      <c r="A252" s="259"/>
      <c r="B252" s="257"/>
      <c r="C252" s="174"/>
      <c r="D252" s="258"/>
      <c r="E252" s="258"/>
      <c r="F252" s="258"/>
    </row>
    <row r="253" spans="1:6" s="261" customFormat="1" x14ac:dyDescent="0.25">
      <c r="A253" s="259"/>
      <c r="B253" s="257"/>
      <c r="C253" s="174"/>
      <c r="D253" s="258"/>
      <c r="E253" s="258"/>
      <c r="F253" s="258"/>
    </row>
    <row r="254" spans="1:6" s="261" customFormat="1" x14ac:dyDescent="0.25">
      <c r="A254" s="259"/>
      <c r="B254" s="257"/>
      <c r="C254" s="174"/>
      <c r="D254" s="258"/>
      <c r="E254" s="258"/>
      <c r="F254" s="258"/>
    </row>
    <row r="255" spans="1:6" s="261" customFormat="1" x14ac:dyDescent="0.25">
      <c r="A255" s="259"/>
      <c r="B255" s="257"/>
      <c r="C255" s="174"/>
      <c r="D255" s="258"/>
      <c r="E255" s="258"/>
      <c r="F255" s="258"/>
    </row>
    <row r="256" spans="1:6" s="261" customFormat="1" x14ac:dyDescent="0.25">
      <c r="A256" s="259"/>
      <c r="B256" s="257"/>
      <c r="C256" s="174"/>
      <c r="D256" s="258"/>
      <c r="E256" s="258"/>
      <c r="F256" s="258"/>
    </row>
    <row r="257" spans="1:6" s="261" customFormat="1" x14ac:dyDescent="0.25">
      <c r="A257" s="259"/>
      <c r="B257" s="257"/>
      <c r="C257" s="174"/>
      <c r="D257" s="258"/>
      <c r="E257" s="258"/>
      <c r="F257" s="258"/>
    </row>
    <row r="258" spans="1:6" s="261" customFormat="1" x14ac:dyDescent="0.25">
      <c r="A258" s="259"/>
      <c r="B258" s="257"/>
      <c r="C258" s="174"/>
      <c r="D258" s="258"/>
      <c r="E258" s="258"/>
      <c r="F258" s="258"/>
    </row>
    <row r="259" spans="1:6" s="261" customFormat="1" x14ac:dyDescent="0.25">
      <c r="A259" s="259"/>
      <c r="B259" s="257"/>
      <c r="C259" s="174"/>
      <c r="D259" s="258"/>
      <c r="E259" s="258"/>
      <c r="F259" s="258"/>
    </row>
    <row r="260" spans="1:6" s="261" customFormat="1" x14ac:dyDescent="0.25">
      <c r="A260" s="259"/>
      <c r="B260" s="257"/>
      <c r="C260" s="174"/>
      <c r="D260" s="258"/>
      <c r="E260" s="258"/>
      <c r="F260" s="258"/>
    </row>
    <row r="261" spans="1:6" s="261" customFormat="1" x14ac:dyDescent="0.25">
      <c r="A261" s="259"/>
      <c r="B261" s="257"/>
      <c r="C261" s="174"/>
      <c r="D261" s="258"/>
      <c r="E261" s="258"/>
      <c r="F261" s="258"/>
    </row>
    <row r="262" spans="1:6" s="261" customFormat="1" x14ac:dyDescent="0.25">
      <c r="A262" s="259"/>
      <c r="B262" s="257"/>
      <c r="C262" s="174"/>
      <c r="D262" s="258"/>
      <c r="E262" s="258"/>
      <c r="F262" s="258"/>
    </row>
    <row r="263" spans="1:6" s="261" customFormat="1" x14ac:dyDescent="0.25">
      <c r="A263" s="259"/>
      <c r="B263" s="257"/>
      <c r="C263" s="174"/>
      <c r="D263" s="258"/>
      <c r="E263" s="258"/>
      <c r="F263" s="258"/>
    </row>
    <row r="264" spans="1:6" s="261" customFormat="1" x14ac:dyDescent="0.25">
      <c r="A264" s="259"/>
      <c r="B264" s="257"/>
      <c r="C264" s="174"/>
      <c r="D264" s="258"/>
      <c r="E264" s="258"/>
      <c r="F264" s="258"/>
    </row>
    <row r="265" spans="1:6" s="261" customFormat="1" x14ac:dyDescent="0.25">
      <c r="A265" s="259"/>
      <c r="B265" s="257"/>
      <c r="C265" s="174"/>
      <c r="D265" s="258"/>
      <c r="E265" s="258"/>
      <c r="F265" s="258"/>
    </row>
    <row r="266" spans="1:6" s="261" customFormat="1" x14ac:dyDescent="0.25">
      <c r="A266" s="259"/>
      <c r="B266" s="257"/>
      <c r="C266" s="174"/>
      <c r="D266" s="258"/>
      <c r="E266" s="258"/>
      <c r="F266" s="258"/>
    </row>
    <row r="267" spans="1:6" s="261" customFormat="1" x14ac:dyDescent="0.25">
      <c r="A267" s="259"/>
      <c r="B267" s="257"/>
      <c r="C267" s="174"/>
      <c r="D267" s="258"/>
      <c r="E267" s="258"/>
      <c r="F267" s="258"/>
    </row>
    <row r="268" spans="1:6" s="261" customFormat="1" x14ac:dyDescent="0.25">
      <c r="A268" s="259"/>
      <c r="B268" s="257"/>
      <c r="C268" s="174"/>
      <c r="D268" s="258"/>
      <c r="E268" s="258"/>
      <c r="F268" s="258"/>
    </row>
    <row r="269" spans="1:6" s="261" customFormat="1" x14ac:dyDescent="0.25">
      <c r="A269" s="259"/>
      <c r="B269" s="257"/>
      <c r="C269" s="174"/>
      <c r="D269" s="258"/>
      <c r="E269" s="258"/>
      <c r="F269" s="258"/>
    </row>
    <row r="270" spans="1:6" s="261" customFormat="1" x14ac:dyDescent="0.25">
      <c r="A270" s="259"/>
      <c r="B270" s="257"/>
      <c r="C270" s="174"/>
      <c r="D270" s="258"/>
      <c r="E270" s="258"/>
      <c r="F270" s="258"/>
    </row>
    <row r="271" spans="1:6" s="261" customFormat="1" x14ac:dyDescent="0.25">
      <c r="A271" s="259"/>
      <c r="B271" s="257"/>
      <c r="C271" s="174"/>
      <c r="D271" s="258"/>
      <c r="E271" s="258"/>
      <c r="F271" s="258"/>
    </row>
    <row r="272" spans="1:6" s="261" customFormat="1" x14ac:dyDescent="0.25">
      <c r="A272" s="259"/>
      <c r="B272" s="257"/>
      <c r="C272" s="174"/>
      <c r="D272" s="258"/>
      <c r="E272" s="258"/>
      <c r="F272" s="258"/>
    </row>
    <row r="273" spans="1:6" s="261" customFormat="1" x14ac:dyDescent="0.25">
      <c r="A273" s="259"/>
      <c r="B273" s="257"/>
      <c r="C273" s="174"/>
      <c r="D273" s="258"/>
      <c r="E273" s="258"/>
      <c r="F273" s="258"/>
    </row>
    <row r="274" spans="1:6" s="261" customFormat="1" x14ac:dyDescent="0.25">
      <c r="A274" s="259"/>
      <c r="B274" s="257"/>
      <c r="C274" s="174"/>
      <c r="D274" s="258"/>
      <c r="E274" s="258"/>
      <c r="F274" s="258"/>
    </row>
    <row r="275" spans="1:6" s="261" customFormat="1" x14ac:dyDescent="0.25">
      <c r="A275" s="259"/>
      <c r="B275" s="257"/>
      <c r="C275" s="174"/>
      <c r="D275" s="258"/>
      <c r="E275" s="258"/>
      <c r="F275" s="258"/>
    </row>
    <row r="276" spans="1:6" s="261" customFormat="1" x14ac:dyDescent="0.25">
      <c r="A276" s="259"/>
      <c r="B276" s="257"/>
      <c r="C276" s="174"/>
      <c r="D276" s="258"/>
      <c r="E276" s="258"/>
      <c r="F276" s="258"/>
    </row>
    <row r="277" spans="1:6" s="261" customFormat="1" x14ac:dyDescent="0.25">
      <c r="A277" s="259"/>
      <c r="B277" s="257"/>
      <c r="C277" s="174"/>
      <c r="D277" s="258"/>
      <c r="E277" s="258"/>
      <c r="F277" s="258"/>
    </row>
    <row r="278" spans="1:6" s="261" customFormat="1" x14ac:dyDescent="0.25">
      <c r="A278" s="259"/>
      <c r="B278" s="257"/>
      <c r="C278" s="174"/>
      <c r="D278" s="258"/>
      <c r="E278" s="258"/>
      <c r="F278" s="258"/>
    </row>
    <row r="279" spans="1:6" s="261" customFormat="1" x14ac:dyDescent="0.25">
      <c r="A279" s="259"/>
      <c r="B279" s="257"/>
      <c r="C279" s="174"/>
      <c r="D279" s="258"/>
      <c r="E279" s="258"/>
      <c r="F279" s="258"/>
    </row>
    <row r="280" spans="1:6" s="261" customFormat="1" x14ac:dyDescent="0.25">
      <c r="A280" s="259"/>
      <c r="B280" s="257"/>
      <c r="C280" s="174"/>
      <c r="D280" s="258"/>
      <c r="E280" s="258"/>
      <c r="F280" s="258"/>
    </row>
    <row r="281" spans="1:6" s="261" customFormat="1" x14ac:dyDescent="0.25">
      <c r="A281" s="259"/>
      <c r="B281" s="257"/>
      <c r="C281" s="174"/>
      <c r="D281" s="258"/>
      <c r="E281" s="258"/>
      <c r="F281" s="258"/>
    </row>
    <row r="282" spans="1:6" s="261" customFormat="1" x14ac:dyDescent="0.25">
      <c r="A282" s="259"/>
      <c r="B282" s="257"/>
      <c r="C282" s="174"/>
      <c r="D282" s="258"/>
      <c r="E282" s="258"/>
      <c r="F282" s="258"/>
    </row>
    <row r="283" spans="1:6" s="261" customFormat="1" x14ac:dyDescent="0.25">
      <c r="A283" s="259"/>
      <c r="B283" s="257"/>
      <c r="C283" s="174"/>
      <c r="D283" s="258"/>
      <c r="E283" s="258"/>
      <c r="F283" s="258"/>
    </row>
    <row r="284" spans="1:6" s="261" customFormat="1" x14ac:dyDescent="0.25">
      <c r="A284" s="259"/>
      <c r="B284" s="257"/>
      <c r="C284" s="174"/>
      <c r="D284" s="258"/>
      <c r="E284" s="258"/>
      <c r="F284" s="258"/>
    </row>
    <row r="285" spans="1:6" s="261" customFormat="1" x14ac:dyDescent="0.25">
      <c r="A285" s="259"/>
      <c r="B285" s="257"/>
      <c r="C285" s="174"/>
      <c r="D285" s="258"/>
      <c r="E285" s="258"/>
      <c r="F285" s="258"/>
    </row>
    <row r="286" spans="1:6" s="261" customFormat="1" x14ac:dyDescent="0.25">
      <c r="A286" s="259"/>
      <c r="B286" s="257"/>
      <c r="C286" s="174"/>
      <c r="D286" s="258"/>
      <c r="E286" s="258"/>
      <c r="F286" s="258"/>
    </row>
    <row r="287" spans="1:6" s="261" customFormat="1" x14ac:dyDescent="0.25">
      <c r="A287" s="259"/>
      <c r="B287" s="257"/>
      <c r="C287" s="174"/>
      <c r="D287" s="258"/>
      <c r="E287" s="258"/>
      <c r="F287" s="258"/>
    </row>
    <row r="288" spans="1:6" s="261" customFormat="1" x14ac:dyDescent="0.25">
      <c r="A288" s="259"/>
      <c r="B288" s="257"/>
      <c r="C288" s="174"/>
      <c r="D288" s="258"/>
      <c r="E288" s="258"/>
      <c r="F288" s="258"/>
    </row>
    <row r="289" spans="1:6" s="261" customFormat="1" x14ac:dyDescent="0.25">
      <c r="A289" s="259"/>
      <c r="B289" s="257"/>
      <c r="C289" s="174"/>
      <c r="D289" s="258"/>
      <c r="E289" s="258"/>
      <c r="F289" s="258"/>
    </row>
    <row r="290" spans="1:6" s="261" customFormat="1" x14ac:dyDescent="0.25">
      <c r="A290" s="259"/>
      <c r="B290" s="257"/>
      <c r="C290" s="174"/>
      <c r="D290" s="258"/>
      <c r="E290" s="258"/>
      <c r="F290" s="258"/>
    </row>
    <row r="291" spans="1:6" s="261" customFormat="1" x14ac:dyDescent="0.25">
      <c r="A291" s="259"/>
      <c r="B291" s="257"/>
      <c r="C291" s="174"/>
      <c r="D291" s="258"/>
      <c r="E291" s="258"/>
      <c r="F291" s="258"/>
    </row>
    <row r="292" spans="1:6" s="261" customFormat="1" x14ac:dyDescent="0.25">
      <c r="A292" s="259"/>
      <c r="B292" s="257"/>
      <c r="C292" s="174"/>
      <c r="D292" s="258"/>
      <c r="E292" s="258"/>
      <c r="F292" s="258"/>
    </row>
    <row r="293" spans="1:6" s="261" customFormat="1" x14ac:dyDescent="0.25">
      <c r="A293" s="259"/>
      <c r="B293" s="257"/>
      <c r="C293" s="174"/>
      <c r="D293" s="258"/>
      <c r="E293" s="258"/>
      <c r="F293" s="258"/>
    </row>
    <row r="294" spans="1:6" s="261" customFormat="1" x14ac:dyDescent="0.25">
      <c r="A294" s="259"/>
      <c r="B294" s="257"/>
      <c r="C294" s="174"/>
      <c r="D294" s="258"/>
      <c r="E294" s="258"/>
      <c r="F294" s="258"/>
    </row>
    <row r="295" spans="1:6" s="261" customFormat="1" x14ac:dyDescent="0.25">
      <c r="A295" s="259"/>
      <c r="B295" s="257"/>
      <c r="C295" s="174"/>
      <c r="D295" s="258"/>
      <c r="E295" s="258"/>
      <c r="F295" s="258"/>
    </row>
    <row r="296" spans="1:6" s="261" customFormat="1" x14ac:dyDescent="0.25">
      <c r="A296" s="259"/>
      <c r="B296" s="257"/>
      <c r="C296" s="174"/>
      <c r="D296" s="258"/>
      <c r="E296" s="258"/>
      <c r="F296" s="258"/>
    </row>
    <row r="297" spans="1:6" s="261" customFormat="1" x14ac:dyDescent="0.25">
      <c r="A297" s="259"/>
      <c r="B297" s="257"/>
      <c r="C297" s="174"/>
      <c r="D297" s="258"/>
      <c r="E297" s="258"/>
      <c r="F297" s="258"/>
    </row>
    <row r="298" spans="1:6" s="261" customFormat="1" x14ac:dyDescent="0.25">
      <c r="A298" s="259"/>
      <c r="B298" s="257"/>
      <c r="C298" s="174"/>
      <c r="D298" s="258"/>
      <c r="E298" s="258"/>
      <c r="F298" s="258"/>
    </row>
    <row r="299" spans="1:6" s="261" customFormat="1" x14ac:dyDescent="0.25">
      <c r="A299" s="259"/>
      <c r="B299" s="257"/>
      <c r="C299" s="174"/>
      <c r="D299" s="258"/>
      <c r="E299" s="258"/>
      <c r="F299" s="258"/>
    </row>
    <row r="300" spans="1:6" s="261" customFormat="1" x14ac:dyDescent="0.25">
      <c r="A300" s="259"/>
      <c r="B300" s="257"/>
      <c r="C300" s="174"/>
      <c r="D300" s="258"/>
      <c r="E300" s="258"/>
      <c r="F300" s="258"/>
    </row>
    <row r="301" spans="1:6" s="261" customFormat="1" x14ac:dyDescent="0.25">
      <c r="A301" s="259"/>
      <c r="B301" s="257"/>
      <c r="C301" s="174"/>
      <c r="D301" s="258"/>
      <c r="E301" s="258"/>
      <c r="F301" s="258"/>
    </row>
    <row r="302" spans="1:6" s="261" customFormat="1" x14ac:dyDescent="0.25">
      <c r="A302" s="259"/>
      <c r="B302" s="257"/>
      <c r="C302" s="174"/>
      <c r="D302" s="258"/>
      <c r="E302" s="258"/>
      <c r="F302" s="258"/>
    </row>
    <row r="303" spans="1:6" s="261" customFormat="1" x14ac:dyDescent="0.25">
      <c r="A303" s="259"/>
      <c r="B303" s="257"/>
      <c r="C303" s="174"/>
      <c r="D303" s="258"/>
      <c r="E303" s="258"/>
      <c r="F303" s="258"/>
    </row>
    <row r="304" spans="1:6" s="261" customFormat="1" x14ac:dyDescent="0.25">
      <c r="A304" s="259"/>
      <c r="B304" s="257"/>
      <c r="C304" s="174"/>
      <c r="D304" s="258"/>
      <c r="E304" s="258"/>
      <c r="F304" s="258"/>
    </row>
    <row r="305" spans="1:6" s="261" customFormat="1" x14ac:dyDescent="0.25">
      <c r="A305" s="259"/>
      <c r="B305" s="257"/>
      <c r="C305" s="174"/>
      <c r="D305" s="258"/>
      <c r="E305" s="258"/>
      <c r="F305" s="258"/>
    </row>
    <row r="306" spans="1:6" s="261" customFormat="1" x14ac:dyDescent="0.25">
      <c r="A306" s="259"/>
      <c r="B306" s="257"/>
      <c r="C306" s="174"/>
      <c r="D306" s="258"/>
      <c r="E306" s="258"/>
      <c r="F306" s="258"/>
    </row>
    <row r="307" spans="1:6" s="261" customFormat="1" x14ac:dyDescent="0.25">
      <c r="A307" s="259"/>
      <c r="B307" s="257"/>
      <c r="C307" s="174"/>
      <c r="D307" s="258"/>
      <c r="E307" s="258"/>
      <c r="F307" s="258"/>
    </row>
    <row r="308" spans="1:6" s="261" customFormat="1" x14ac:dyDescent="0.25">
      <c r="A308" s="259"/>
      <c r="B308" s="257"/>
      <c r="C308" s="174"/>
      <c r="D308" s="258"/>
      <c r="E308" s="258"/>
      <c r="F308" s="258"/>
    </row>
    <row r="309" spans="1:6" s="261" customFormat="1" x14ac:dyDescent="0.25">
      <c r="A309" s="259"/>
      <c r="B309" s="257"/>
      <c r="C309" s="174"/>
      <c r="D309" s="258"/>
      <c r="E309" s="258"/>
      <c r="F309" s="258"/>
    </row>
    <row r="310" spans="1:6" s="261" customFormat="1" x14ac:dyDescent="0.25">
      <c r="A310" s="259"/>
      <c r="B310" s="257"/>
      <c r="C310" s="174"/>
      <c r="D310" s="258"/>
      <c r="E310" s="258"/>
      <c r="F310" s="258"/>
    </row>
    <row r="311" spans="1:6" s="261" customFormat="1" x14ac:dyDescent="0.25">
      <c r="A311" s="259"/>
      <c r="B311" s="257"/>
      <c r="C311" s="174"/>
      <c r="D311" s="258"/>
      <c r="E311" s="258"/>
      <c r="F311" s="258"/>
    </row>
    <row r="312" spans="1:6" s="261" customFormat="1" x14ac:dyDescent="0.25">
      <c r="A312" s="259"/>
      <c r="B312" s="257"/>
      <c r="C312" s="174"/>
      <c r="D312" s="258"/>
      <c r="E312" s="258"/>
      <c r="F312" s="258"/>
    </row>
    <row r="313" spans="1:6" s="261" customFormat="1" x14ac:dyDescent="0.25">
      <c r="A313" s="259"/>
      <c r="B313" s="257"/>
      <c r="C313" s="174"/>
      <c r="D313" s="258"/>
      <c r="E313" s="258"/>
      <c r="F313" s="258"/>
    </row>
    <row r="314" spans="1:6" s="261" customFormat="1" x14ac:dyDescent="0.25">
      <c r="A314" s="259"/>
      <c r="B314" s="257"/>
      <c r="C314" s="174"/>
      <c r="D314" s="258"/>
      <c r="E314" s="258"/>
      <c r="F314" s="258"/>
    </row>
    <row r="315" spans="1:6" s="261" customFormat="1" x14ac:dyDescent="0.25">
      <c r="A315" s="259"/>
      <c r="B315" s="257"/>
      <c r="C315" s="174"/>
      <c r="D315" s="258"/>
      <c r="E315" s="258"/>
      <c r="F315" s="258"/>
    </row>
    <row r="316" spans="1:6" s="261" customFormat="1" x14ac:dyDescent="0.25">
      <c r="A316" s="259"/>
      <c r="B316" s="257"/>
      <c r="C316" s="174"/>
      <c r="D316" s="258"/>
      <c r="E316" s="258"/>
      <c r="F316" s="258"/>
    </row>
    <row r="317" spans="1:6" s="261" customFormat="1" x14ac:dyDescent="0.25">
      <c r="A317" s="259"/>
      <c r="B317" s="257"/>
      <c r="C317" s="174"/>
      <c r="D317" s="258"/>
      <c r="E317" s="258"/>
      <c r="F317" s="258"/>
    </row>
    <row r="318" spans="1:6" s="261" customFormat="1" x14ac:dyDescent="0.25">
      <c r="A318" s="259"/>
      <c r="B318" s="257"/>
      <c r="C318" s="174"/>
      <c r="D318" s="258"/>
      <c r="E318" s="258"/>
      <c r="F318" s="258"/>
    </row>
    <row r="319" spans="1:6" s="261" customFormat="1" x14ac:dyDescent="0.25">
      <c r="A319" s="259"/>
      <c r="B319" s="257"/>
      <c r="C319" s="174"/>
      <c r="D319" s="258"/>
      <c r="E319" s="258"/>
      <c r="F319" s="258"/>
    </row>
    <row r="320" spans="1:6" s="261" customFormat="1" x14ac:dyDescent="0.25">
      <c r="A320" s="259"/>
      <c r="B320" s="257"/>
      <c r="C320" s="174"/>
      <c r="D320" s="258"/>
      <c r="E320" s="258"/>
      <c r="F320" s="258"/>
    </row>
    <row r="321" spans="1:6" s="261" customFormat="1" x14ac:dyDescent="0.25">
      <c r="A321" s="259"/>
      <c r="B321" s="257"/>
      <c r="C321" s="174"/>
      <c r="D321" s="258"/>
      <c r="E321" s="258"/>
      <c r="F321" s="258"/>
    </row>
    <row r="322" spans="1:6" s="261" customFormat="1" x14ac:dyDescent="0.25">
      <c r="A322" s="259"/>
      <c r="B322" s="257"/>
      <c r="C322" s="174"/>
      <c r="D322" s="258"/>
      <c r="E322" s="258"/>
      <c r="F322" s="258"/>
    </row>
    <row r="323" spans="1:6" s="261" customFormat="1" x14ac:dyDescent="0.25">
      <c r="A323" s="259"/>
      <c r="B323" s="257"/>
      <c r="C323" s="174"/>
      <c r="D323" s="258"/>
      <c r="E323" s="258"/>
      <c r="F323" s="258"/>
    </row>
    <row r="324" spans="1:6" s="261" customFormat="1" x14ac:dyDescent="0.25">
      <c r="A324" s="259"/>
      <c r="B324" s="257"/>
      <c r="C324" s="174"/>
      <c r="D324" s="258"/>
      <c r="E324" s="258"/>
      <c r="F324" s="258"/>
    </row>
    <row r="325" spans="1:6" s="261" customFormat="1" x14ac:dyDescent="0.25">
      <c r="A325" s="259"/>
      <c r="B325" s="257"/>
      <c r="C325" s="174"/>
      <c r="D325" s="258"/>
      <c r="E325" s="258"/>
      <c r="F325" s="258"/>
    </row>
    <row r="326" spans="1:6" s="261" customFormat="1" x14ac:dyDescent="0.25">
      <c r="A326" s="259"/>
      <c r="B326" s="257"/>
      <c r="C326" s="174"/>
      <c r="D326" s="258"/>
      <c r="E326" s="258"/>
      <c r="F326" s="258"/>
    </row>
    <row r="327" spans="1:6" s="261" customFormat="1" x14ac:dyDescent="0.25">
      <c r="A327" s="259"/>
      <c r="B327" s="257"/>
      <c r="C327" s="174"/>
      <c r="D327" s="258"/>
      <c r="E327" s="258"/>
      <c r="F327" s="258"/>
    </row>
    <row r="328" spans="1:6" s="261" customFormat="1" x14ac:dyDescent="0.25">
      <c r="A328" s="259"/>
      <c r="B328" s="257"/>
      <c r="C328" s="174"/>
      <c r="D328" s="258"/>
      <c r="E328" s="258"/>
      <c r="F328" s="258"/>
    </row>
    <row r="329" spans="1:6" s="261" customFormat="1" x14ac:dyDescent="0.25">
      <c r="A329" s="259"/>
      <c r="B329" s="257"/>
      <c r="C329" s="174"/>
      <c r="D329" s="258"/>
      <c r="E329" s="258"/>
      <c r="F329" s="258"/>
    </row>
    <row r="330" spans="1:6" s="261" customFormat="1" x14ac:dyDescent="0.25">
      <c r="A330" s="259"/>
      <c r="B330" s="257"/>
      <c r="C330" s="174"/>
      <c r="D330" s="258"/>
      <c r="E330" s="258"/>
      <c r="F330" s="258"/>
    </row>
    <row r="331" spans="1:6" s="261" customFormat="1" x14ac:dyDescent="0.25">
      <c r="A331" s="259"/>
      <c r="B331" s="257"/>
      <c r="C331" s="174"/>
      <c r="D331" s="258"/>
      <c r="E331" s="258"/>
      <c r="F331" s="258"/>
    </row>
    <row r="332" spans="1:6" s="261" customFormat="1" x14ac:dyDescent="0.25">
      <c r="A332" s="259"/>
      <c r="B332" s="257"/>
      <c r="C332" s="174"/>
      <c r="D332" s="258"/>
      <c r="E332" s="258"/>
      <c r="F332" s="258"/>
    </row>
    <row r="333" spans="1:6" s="261" customFormat="1" x14ac:dyDescent="0.25">
      <c r="A333" s="259"/>
      <c r="B333" s="257"/>
      <c r="C333" s="174"/>
      <c r="D333" s="258"/>
      <c r="E333" s="258"/>
      <c r="F333" s="258"/>
    </row>
    <row r="334" spans="1:6" s="261" customFormat="1" x14ac:dyDescent="0.25">
      <c r="A334" s="259"/>
      <c r="B334" s="257"/>
      <c r="C334" s="174"/>
      <c r="D334" s="258"/>
      <c r="E334" s="258"/>
      <c r="F334" s="258"/>
    </row>
    <row r="335" spans="1:6" s="261" customFormat="1" x14ac:dyDescent="0.25">
      <c r="A335" s="259"/>
      <c r="B335" s="257"/>
      <c r="C335" s="174"/>
      <c r="D335" s="258"/>
      <c r="E335" s="258"/>
      <c r="F335" s="258"/>
    </row>
    <row r="336" spans="1:6" s="261" customFormat="1" x14ac:dyDescent="0.25">
      <c r="A336" s="259"/>
      <c r="B336" s="257"/>
      <c r="C336" s="174"/>
      <c r="D336" s="258"/>
      <c r="E336" s="258"/>
      <c r="F336" s="258"/>
    </row>
    <row r="337" spans="1:6" s="261" customFormat="1" x14ac:dyDescent="0.25">
      <c r="A337" s="259"/>
      <c r="B337" s="257"/>
      <c r="C337" s="174"/>
      <c r="D337" s="258"/>
      <c r="E337" s="258"/>
      <c r="F337" s="258"/>
    </row>
    <row r="338" spans="1:6" s="261" customFormat="1" x14ac:dyDescent="0.25">
      <c r="A338" s="259"/>
      <c r="B338" s="257"/>
      <c r="C338" s="174"/>
      <c r="D338" s="258"/>
      <c r="E338" s="258"/>
      <c r="F338" s="258"/>
    </row>
    <row r="339" spans="1:6" s="261" customFormat="1" x14ac:dyDescent="0.25">
      <c r="A339" s="259"/>
      <c r="B339" s="257"/>
      <c r="C339" s="174"/>
      <c r="D339" s="258"/>
      <c r="E339" s="258"/>
      <c r="F339" s="258"/>
    </row>
    <row r="340" spans="1:6" s="261" customFormat="1" x14ac:dyDescent="0.25">
      <c r="A340" s="259"/>
      <c r="B340" s="257"/>
      <c r="C340" s="174"/>
      <c r="D340" s="258"/>
      <c r="E340" s="258"/>
      <c r="F340" s="258"/>
    </row>
    <row r="341" spans="1:6" s="261" customFormat="1" x14ac:dyDescent="0.25">
      <c r="A341" s="259"/>
      <c r="B341" s="257"/>
      <c r="C341" s="174"/>
      <c r="D341" s="258"/>
      <c r="E341" s="258"/>
      <c r="F341" s="258"/>
    </row>
    <row r="342" spans="1:6" s="261" customFormat="1" x14ac:dyDescent="0.25">
      <c r="A342" s="259"/>
      <c r="B342" s="257"/>
      <c r="C342" s="174"/>
      <c r="D342" s="258"/>
      <c r="E342" s="258"/>
      <c r="F342" s="258"/>
    </row>
    <row r="343" spans="1:6" s="261" customFormat="1" x14ac:dyDescent="0.25">
      <c r="A343" s="259"/>
      <c r="B343" s="257"/>
      <c r="C343" s="174"/>
      <c r="D343" s="258"/>
      <c r="E343" s="258"/>
      <c r="F343" s="258"/>
    </row>
    <row r="344" spans="1:6" s="261" customFormat="1" x14ac:dyDescent="0.25">
      <c r="A344" s="259"/>
      <c r="B344" s="257"/>
      <c r="C344" s="174"/>
      <c r="D344" s="258"/>
      <c r="E344" s="258"/>
      <c r="F344" s="258"/>
    </row>
    <row r="345" spans="1:6" s="261" customFormat="1" x14ac:dyDescent="0.25">
      <c r="A345" s="259"/>
      <c r="B345" s="257"/>
      <c r="C345" s="174"/>
      <c r="D345" s="258"/>
      <c r="E345" s="258"/>
      <c r="F345" s="258"/>
    </row>
    <row r="346" spans="1:6" s="261" customFormat="1" x14ac:dyDescent="0.25">
      <c r="A346" s="259"/>
      <c r="B346" s="257"/>
      <c r="C346" s="174"/>
      <c r="D346" s="258"/>
      <c r="E346" s="258"/>
      <c r="F346" s="258"/>
    </row>
    <row r="347" spans="1:6" s="261" customFormat="1" x14ac:dyDescent="0.25">
      <c r="A347" s="259"/>
      <c r="B347" s="257"/>
      <c r="C347" s="174"/>
      <c r="D347" s="258"/>
      <c r="E347" s="258"/>
      <c r="F347" s="258"/>
    </row>
    <row r="348" spans="1:6" s="261" customFormat="1" x14ac:dyDescent="0.25">
      <c r="A348" s="259"/>
      <c r="B348" s="257"/>
      <c r="C348" s="174"/>
      <c r="D348" s="258"/>
      <c r="E348" s="258"/>
      <c r="F348" s="258"/>
    </row>
    <row r="349" spans="1:6" s="261" customFormat="1" x14ac:dyDescent="0.25">
      <c r="A349" s="259"/>
      <c r="B349" s="257"/>
      <c r="C349" s="174"/>
      <c r="D349" s="258"/>
      <c r="E349" s="258"/>
      <c r="F349" s="258"/>
    </row>
    <row r="350" spans="1:6" s="261" customFormat="1" x14ac:dyDescent="0.25">
      <c r="A350" s="259"/>
      <c r="B350" s="257"/>
      <c r="C350" s="174"/>
      <c r="D350" s="258"/>
      <c r="E350" s="258"/>
      <c r="F350" s="258"/>
    </row>
    <row r="351" spans="1:6" s="261" customFormat="1" x14ac:dyDescent="0.25">
      <c r="A351" s="259"/>
      <c r="B351" s="257"/>
      <c r="C351" s="174"/>
      <c r="D351" s="258"/>
      <c r="E351" s="258"/>
      <c r="F351" s="258"/>
    </row>
    <row r="352" spans="1:6" s="261" customFormat="1" x14ac:dyDescent="0.25">
      <c r="A352" s="259"/>
      <c r="B352" s="257"/>
      <c r="C352" s="174"/>
      <c r="D352" s="258"/>
      <c r="E352" s="258"/>
      <c r="F352" s="258"/>
    </row>
    <row r="353" spans="1:6" s="261" customFormat="1" x14ac:dyDescent="0.25">
      <c r="A353" s="259"/>
      <c r="B353" s="257"/>
      <c r="C353" s="174"/>
      <c r="D353" s="258"/>
      <c r="E353" s="258"/>
      <c r="F353" s="258"/>
    </row>
    <row r="354" spans="1:6" s="261" customFormat="1" x14ac:dyDescent="0.25">
      <c r="A354" s="259"/>
      <c r="B354" s="257"/>
      <c r="C354" s="174"/>
      <c r="D354" s="258"/>
      <c r="E354" s="258"/>
      <c r="F354" s="258"/>
    </row>
    <row r="355" spans="1:6" s="261" customFormat="1" x14ac:dyDescent="0.25">
      <c r="A355" s="259"/>
      <c r="B355" s="257"/>
      <c r="C355" s="174"/>
      <c r="D355" s="258"/>
      <c r="E355" s="258"/>
      <c r="F355" s="258"/>
    </row>
    <row r="356" spans="1:6" s="261" customFormat="1" x14ac:dyDescent="0.25">
      <c r="A356" s="259"/>
      <c r="B356" s="257"/>
      <c r="C356" s="174"/>
      <c r="D356" s="258"/>
      <c r="E356" s="258"/>
      <c r="F356" s="258"/>
    </row>
    <row r="357" spans="1:6" s="261" customFormat="1" x14ac:dyDescent="0.25">
      <c r="A357" s="259"/>
      <c r="B357" s="257"/>
      <c r="C357" s="174"/>
      <c r="D357" s="258"/>
      <c r="E357" s="258"/>
      <c r="F357" s="258"/>
    </row>
    <row r="358" spans="1:6" s="261" customFormat="1" x14ac:dyDescent="0.25">
      <c r="A358" s="259"/>
      <c r="B358" s="257"/>
      <c r="C358" s="174"/>
      <c r="D358" s="258"/>
      <c r="E358" s="258"/>
      <c r="F358" s="258"/>
    </row>
    <row r="359" spans="1:6" s="261" customFormat="1" x14ac:dyDescent="0.25">
      <c r="A359" s="259"/>
      <c r="B359" s="257"/>
      <c r="C359" s="174"/>
      <c r="D359" s="258"/>
      <c r="E359" s="258"/>
      <c r="F359" s="258"/>
    </row>
    <row r="360" spans="1:6" s="261" customFormat="1" x14ac:dyDescent="0.25">
      <c r="A360" s="259"/>
      <c r="B360" s="257"/>
      <c r="C360" s="174"/>
      <c r="D360" s="258"/>
      <c r="E360" s="258"/>
      <c r="F360" s="258"/>
    </row>
    <row r="361" spans="1:6" s="261" customFormat="1" x14ac:dyDescent="0.25">
      <c r="A361" s="259"/>
      <c r="B361" s="257"/>
      <c r="C361" s="174"/>
      <c r="D361" s="258"/>
      <c r="E361" s="258"/>
      <c r="F361" s="258"/>
    </row>
    <row r="362" spans="1:6" s="261" customFormat="1" x14ac:dyDescent="0.25">
      <c r="A362" s="259"/>
      <c r="B362" s="257"/>
      <c r="C362" s="174"/>
      <c r="D362" s="258"/>
      <c r="E362" s="258"/>
      <c r="F362" s="258"/>
    </row>
    <row r="363" spans="1:6" s="261" customFormat="1" x14ac:dyDescent="0.25">
      <c r="A363" s="259"/>
      <c r="B363" s="257"/>
      <c r="C363" s="174"/>
      <c r="D363" s="258"/>
      <c r="E363" s="258"/>
      <c r="F363" s="258"/>
    </row>
    <row r="364" spans="1:6" s="261" customFormat="1" x14ac:dyDescent="0.25">
      <c r="A364" s="259"/>
      <c r="B364" s="257"/>
      <c r="C364" s="174"/>
      <c r="D364" s="258"/>
      <c r="E364" s="258"/>
      <c r="F364" s="258"/>
    </row>
    <row r="365" spans="1:6" s="261" customFormat="1" x14ac:dyDescent="0.25">
      <c r="A365" s="259"/>
      <c r="B365" s="257"/>
      <c r="C365" s="174"/>
      <c r="D365" s="258"/>
      <c r="E365" s="258"/>
      <c r="F365" s="258"/>
    </row>
    <row r="366" spans="1:6" s="261" customFormat="1" x14ac:dyDescent="0.25">
      <c r="A366" s="259"/>
      <c r="B366" s="257"/>
      <c r="C366" s="174"/>
      <c r="D366" s="258"/>
      <c r="E366" s="258"/>
      <c r="F366" s="258"/>
    </row>
    <row r="367" spans="1:6" s="261" customFormat="1" x14ac:dyDescent="0.25">
      <c r="A367" s="259"/>
      <c r="B367" s="257"/>
      <c r="C367" s="174"/>
      <c r="D367" s="258"/>
      <c r="E367" s="258"/>
      <c r="F367" s="258"/>
    </row>
    <row r="368" spans="1:6" s="261" customFormat="1" x14ac:dyDescent="0.25">
      <c r="A368" s="259"/>
      <c r="B368" s="257"/>
      <c r="C368" s="174"/>
      <c r="D368" s="258"/>
      <c r="E368" s="258"/>
      <c r="F368" s="258"/>
    </row>
    <row r="369" spans="1:6" s="261" customFormat="1" x14ac:dyDescent="0.25">
      <c r="A369" s="259"/>
      <c r="B369" s="257"/>
      <c r="C369" s="174"/>
      <c r="D369" s="258"/>
      <c r="E369" s="258"/>
      <c r="F369" s="258"/>
    </row>
    <row r="370" spans="1:6" s="261" customFormat="1" x14ac:dyDescent="0.25">
      <c r="A370" s="259"/>
      <c r="B370" s="257"/>
      <c r="C370" s="174"/>
      <c r="D370" s="258"/>
      <c r="E370" s="258"/>
      <c r="F370" s="258"/>
    </row>
    <row r="371" spans="1:6" s="261" customFormat="1" x14ac:dyDescent="0.25">
      <c r="A371" s="259"/>
      <c r="B371" s="257"/>
      <c r="C371" s="174"/>
      <c r="D371" s="258"/>
      <c r="E371" s="258"/>
      <c r="F371" s="258"/>
    </row>
    <row r="372" spans="1:6" s="261" customFormat="1" x14ac:dyDescent="0.25">
      <c r="A372" s="259"/>
      <c r="B372" s="257"/>
      <c r="C372" s="174"/>
      <c r="D372" s="258"/>
      <c r="E372" s="258"/>
      <c r="F372" s="258"/>
    </row>
    <row r="373" spans="1:6" s="261" customFormat="1" x14ac:dyDescent="0.25">
      <c r="A373" s="259"/>
      <c r="B373" s="257"/>
      <c r="C373" s="174"/>
      <c r="D373" s="258"/>
      <c r="E373" s="258"/>
      <c r="F373" s="258"/>
    </row>
    <row r="374" spans="1:6" s="261" customFormat="1" x14ac:dyDescent="0.25">
      <c r="A374" s="259"/>
      <c r="B374" s="257"/>
      <c r="C374" s="174"/>
      <c r="D374" s="258"/>
      <c r="E374" s="258"/>
      <c r="F374" s="258"/>
    </row>
    <row r="375" spans="1:6" s="261" customFormat="1" x14ac:dyDescent="0.25">
      <c r="A375" s="259"/>
      <c r="B375" s="257"/>
      <c r="C375" s="174"/>
      <c r="D375" s="258"/>
      <c r="E375" s="258"/>
      <c r="F375" s="258"/>
    </row>
    <row r="376" spans="1:6" s="261" customFormat="1" x14ac:dyDescent="0.25">
      <c r="A376" s="259"/>
      <c r="B376" s="257"/>
      <c r="C376" s="174"/>
      <c r="D376" s="258"/>
      <c r="E376" s="258"/>
      <c r="F376" s="258"/>
    </row>
    <row r="377" spans="1:6" s="261" customFormat="1" x14ac:dyDescent="0.25">
      <c r="A377" s="259"/>
      <c r="B377" s="257"/>
      <c r="C377" s="174"/>
      <c r="D377" s="258"/>
      <c r="E377" s="258"/>
      <c r="F377" s="258"/>
    </row>
    <row r="378" spans="1:6" s="261" customFormat="1" x14ac:dyDescent="0.25">
      <c r="A378" s="259"/>
      <c r="B378" s="257"/>
      <c r="C378" s="174"/>
      <c r="D378" s="258"/>
      <c r="E378" s="258"/>
      <c r="F378" s="258"/>
    </row>
    <row r="379" spans="1:6" s="261" customFormat="1" x14ac:dyDescent="0.25">
      <c r="A379" s="259"/>
      <c r="B379" s="257"/>
      <c r="C379" s="174"/>
      <c r="D379" s="258"/>
      <c r="E379" s="258"/>
      <c r="F379" s="258"/>
    </row>
    <row r="380" spans="1:6" s="261" customFormat="1" x14ac:dyDescent="0.25">
      <c r="A380" s="259"/>
      <c r="B380" s="257"/>
      <c r="C380" s="174"/>
      <c r="D380" s="258"/>
      <c r="E380" s="258"/>
      <c r="F380" s="258"/>
    </row>
    <row r="381" spans="1:6" s="261" customFormat="1" x14ac:dyDescent="0.25">
      <c r="A381" s="259"/>
      <c r="B381" s="257"/>
      <c r="C381" s="174"/>
      <c r="D381" s="258"/>
      <c r="E381" s="258"/>
      <c r="F381" s="258"/>
    </row>
    <row r="382" spans="1:6" s="261" customFormat="1" x14ac:dyDescent="0.25">
      <c r="A382" s="259"/>
      <c r="B382" s="257"/>
      <c r="C382" s="174"/>
      <c r="D382" s="258"/>
      <c r="E382" s="258"/>
      <c r="F382" s="258"/>
    </row>
    <row r="383" spans="1:6" s="261" customFormat="1" x14ac:dyDescent="0.25">
      <c r="A383" s="259"/>
      <c r="B383" s="257"/>
      <c r="C383" s="174"/>
      <c r="D383" s="258"/>
      <c r="E383" s="258"/>
      <c r="F383" s="258"/>
    </row>
    <row r="384" spans="1:6" s="261" customFormat="1" x14ac:dyDescent="0.25">
      <c r="A384" s="259"/>
      <c r="B384" s="257"/>
      <c r="C384" s="174"/>
      <c r="D384" s="258"/>
      <c r="E384" s="258"/>
      <c r="F384" s="258"/>
    </row>
    <row r="385" spans="1:6" s="261" customFormat="1" x14ac:dyDescent="0.25">
      <c r="A385" s="259"/>
      <c r="B385" s="257"/>
      <c r="C385" s="174"/>
      <c r="D385" s="258"/>
      <c r="E385" s="258"/>
      <c r="F385" s="258"/>
    </row>
    <row r="386" spans="1:6" s="261" customFormat="1" x14ac:dyDescent="0.25">
      <c r="A386" s="259"/>
      <c r="B386" s="257"/>
      <c r="C386" s="174"/>
      <c r="D386" s="258"/>
      <c r="E386" s="258"/>
      <c r="F386" s="258"/>
    </row>
    <row r="387" spans="1:6" s="261" customFormat="1" x14ac:dyDescent="0.25">
      <c r="A387" s="259"/>
      <c r="B387" s="257"/>
      <c r="C387" s="174"/>
      <c r="D387" s="258"/>
      <c r="E387" s="258"/>
      <c r="F387" s="258"/>
    </row>
    <row r="388" spans="1:6" s="261" customFormat="1" x14ac:dyDescent="0.25">
      <c r="A388" s="259"/>
      <c r="B388" s="257"/>
      <c r="C388" s="174"/>
      <c r="D388" s="258"/>
      <c r="E388" s="258"/>
      <c r="F388" s="258"/>
    </row>
    <row r="389" spans="1:6" s="261" customFormat="1" x14ac:dyDescent="0.25">
      <c r="A389" s="259"/>
      <c r="B389" s="257"/>
      <c r="C389" s="174"/>
      <c r="D389" s="258"/>
      <c r="E389" s="258"/>
      <c r="F389" s="258"/>
    </row>
    <row r="390" spans="1:6" s="261" customFormat="1" x14ac:dyDescent="0.25">
      <c r="A390" s="259"/>
      <c r="B390" s="257"/>
      <c r="C390" s="174"/>
      <c r="D390" s="258"/>
      <c r="E390" s="258"/>
      <c r="F390" s="258"/>
    </row>
    <row r="391" spans="1:6" s="261" customFormat="1" x14ac:dyDescent="0.25">
      <c r="A391" s="259"/>
      <c r="B391" s="257"/>
      <c r="C391" s="174"/>
      <c r="D391" s="258"/>
      <c r="E391" s="258"/>
      <c r="F391" s="258"/>
    </row>
    <row r="392" spans="1:6" s="261" customFormat="1" x14ac:dyDescent="0.25">
      <c r="A392" s="259"/>
      <c r="B392" s="257"/>
      <c r="C392" s="174"/>
      <c r="D392" s="258"/>
      <c r="E392" s="258"/>
      <c r="F392" s="258"/>
    </row>
    <row r="393" spans="1:6" s="261" customFormat="1" x14ac:dyDescent="0.25">
      <c r="A393" s="259"/>
      <c r="B393" s="257"/>
      <c r="C393" s="174"/>
      <c r="D393" s="258"/>
      <c r="E393" s="258"/>
      <c r="F393" s="258"/>
    </row>
    <row r="394" spans="1:6" s="261" customFormat="1" x14ac:dyDescent="0.25">
      <c r="A394" s="259"/>
      <c r="B394" s="257"/>
      <c r="C394" s="174"/>
      <c r="D394" s="258"/>
      <c r="E394" s="258"/>
      <c r="F394" s="258"/>
    </row>
    <row r="395" spans="1:6" s="261" customFormat="1" x14ac:dyDescent="0.25">
      <c r="A395" s="259"/>
      <c r="B395" s="257"/>
      <c r="C395" s="174"/>
      <c r="D395" s="258"/>
      <c r="E395" s="258"/>
      <c r="F395" s="258"/>
    </row>
    <row r="396" spans="1:6" s="261" customFormat="1" x14ac:dyDescent="0.25">
      <c r="A396" s="259"/>
      <c r="B396" s="257"/>
      <c r="C396" s="174"/>
      <c r="D396" s="258"/>
      <c r="E396" s="258"/>
      <c r="F396" s="258"/>
    </row>
    <row r="397" spans="1:6" s="261" customFormat="1" x14ac:dyDescent="0.25">
      <c r="A397" s="259"/>
      <c r="B397" s="257"/>
      <c r="C397" s="174"/>
      <c r="D397" s="258"/>
      <c r="E397" s="258"/>
      <c r="F397" s="258"/>
    </row>
    <row r="398" spans="1:6" s="261" customFormat="1" x14ac:dyDescent="0.25">
      <c r="A398" s="259"/>
      <c r="B398" s="257"/>
      <c r="C398" s="174"/>
      <c r="D398" s="258"/>
      <c r="E398" s="258"/>
      <c r="F398" s="258"/>
    </row>
    <row r="399" spans="1:6" s="261" customFormat="1" x14ac:dyDescent="0.25">
      <c r="A399" s="259"/>
      <c r="B399" s="257"/>
      <c r="C399" s="174"/>
      <c r="D399" s="258"/>
      <c r="E399" s="258"/>
      <c r="F399" s="258"/>
    </row>
    <row r="400" spans="1:6" s="261" customFormat="1" x14ac:dyDescent="0.25">
      <c r="A400" s="259"/>
      <c r="B400" s="257"/>
      <c r="C400" s="174"/>
      <c r="D400" s="258"/>
      <c r="E400" s="258"/>
      <c r="F400" s="258"/>
    </row>
    <row r="401" spans="1:6" s="261" customFormat="1" x14ac:dyDescent="0.25">
      <c r="A401" s="259"/>
      <c r="B401" s="257"/>
      <c r="C401" s="174"/>
      <c r="D401" s="258"/>
      <c r="E401" s="258"/>
      <c r="F401" s="258"/>
    </row>
    <row r="402" spans="1:6" s="261" customFormat="1" x14ac:dyDescent="0.25">
      <c r="A402" s="259"/>
      <c r="B402" s="257"/>
      <c r="C402" s="174"/>
      <c r="D402" s="258"/>
      <c r="E402" s="258"/>
      <c r="F402" s="258"/>
    </row>
    <row r="403" spans="1:6" s="261" customFormat="1" x14ac:dyDescent="0.25">
      <c r="A403" s="259"/>
      <c r="B403" s="257"/>
      <c r="C403" s="174"/>
      <c r="D403" s="258"/>
      <c r="E403" s="258"/>
      <c r="F403" s="258"/>
    </row>
    <row r="404" spans="1:6" s="261" customFormat="1" x14ac:dyDescent="0.25">
      <c r="A404" s="259"/>
      <c r="B404" s="257"/>
      <c r="C404" s="174"/>
      <c r="D404" s="258"/>
      <c r="E404" s="258"/>
      <c r="F404" s="258"/>
    </row>
    <row r="405" spans="1:6" s="261" customFormat="1" x14ac:dyDescent="0.25">
      <c r="A405" s="259"/>
      <c r="B405" s="257"/>
      <c r="C405" s="174"/>
      <c r="D405" s="258"/>
      <c r="E405" s="258"/>
      <c r="F405" s="258"/>
    </row>
    <row r="406" spans="1:6" s="261" customFormat="1" x14ac:dyDescent="0.25">
      <c r="A406" s="259"/>
      <c r="B406" s="257"/>
      <c r="C406" s="174"/>
      <c r="D406" s="258"/>
      <c r="E406" s="258"/>
      <c r="F406" s="258"/>
    </row>
    <row r="407" spans="1:6" s="261" customFormat="1" x14ac:dyDescent="0.25">
      <c r="A407" s="259"/>
      <c r="B407" s="257"/>
      <c r="C407" s="174"/>
      <c r="D407" s="258"/>
      <c r="E407" s="258"/>
      <c r="F407" s="258"/>
    </row>
    <row r="408" spans="1:6" s="261" customFormat="1" x14ac:dyDescent="0.25">
      <c r="A408" s="259"/>
      <c r="B408" s="257"/>
      <c r="C408" s="174"/>
      <c r="D408" s="258"/>
      <c r="E408" s="258"/>
      <c r="F408" s="258"/>
    </row>
    <row r="409" spans="1:6" s="261" customFormat="1" x14ac:dyDescent="0.25">
      <c r="A409" s="259"/>
      <c r="B409" s="257"/>
      <c r="C409" s="174"/>
      <c r="D409" s="258"/>
      <c r="E409" s="258"/>
      <c r="F409" s="258"/>
    </row>
    <row r="410" spans="1:6" s="261" customFormat="1" x14ac:dyDescent="0.25">
      <c r="A410" s="259"/>
      <c r="B410" s="257"/>
      <c r="C410" s="174"/>
      <c r="D410" s="258"/>
      <c r="E410" s="258"/>
      <c r="F410" s="258"/>
    </row>
    <row r="411" spans="1:6" s="261" customFormat="1" x14ac:dyDescent="0.25">
      <c r="A411" s="259"/>
      <c r="B411" s="257"/>
      <c r="C411" s="174"/>
      <c r="D411" s="258"/>
      <c r="E411" s="258"/>
      <c r="F411" s="258"/>
    </row>
    <row r="412" spans="1:6" s="261" customFormat="1" x14ac:dyDescent="0.25">
      <c r="A412" s="259"/>
      <c r="B412" s="257"/>
      <c r="C412" s="174"/>
      <c r="D412" s="258"/>
      <c r="E412" s="258"/>
      <c r="F412" s="258"/>
    </row>
    <row r="413" spans="1:6" s="261" customFormat="1" x14ac:dyDescent="0.25">
      <c r="A413" s="259"/>
      <c r="B413" s="257"/>
      <c r="C413" s="174"/>
      <c r="D413" s="258"/>
      <c r="E413" s="258"/>
      <c r="F413" s="258"/>
    </row>
    <row r="414" spans="1:6" s="261" customFormat="1" x14ac:dyDescent="0.25">
      <c r="A414" s="259"/>
      <c r="B414" s="257"/>
      <c r="C414" s="174"/>
      <c r="D414" s="258"/>
      <c r="E414" s="258"/>
      <c r="F414" s="258"/>
    </row>
    <row r="415" spans="1:6" s="261" customFormat="1" x14ac:dyDescent="0.25">
      <c r="A415" s="259"/>
      <c r="B415" s="257"/>
      <c r="C415" s="174"/>
      <c r="D415" s="258"/>
      <c r="E415" s="258"/>
      <c r="F415" s="258"/>
    </row>
    <row r="416" spans="1:6" s="261" customFormat="1" x14ac:dyDescent="0.25">
      <c r="A416" s="259"/>
      <c r="B416" s="257"/>
      <c r="C416" s="174"/>
      <c r="D416" s="258"/>
      <c r="E416" s="258"/>
      <c r="F416" s="258"/>
    </row>
    <row r="417" spans="1:6" s="261" customFormat="1" x14ac:dyDescent="0.25">
      <c r="A417" s="259"/>
      <c r="B417" s="257"/>
      <c r="C417" s="174"/>
      <c r="D417" s="258"/>
      <c r="E417" s="258"/>
      <c r="F417" s="258"/>
    </row>
    <row r="418" spans="1:6" s="261" customFormat="1" x14ac:dyDescent="0.25">
      <c r="A418" s="259"/>
      <c r="B418" s="257"/>
      <c r="C418" s="174"/>
      <c r="D418" s="258"/>
      <c r="E418" s="258"/>
      <c r="F418" s="258"/>
    </row>
    <row r="419" spans="1:6" s="261" customFormat="1" x14ac:dyDescent="0.25">
      <c r="A419" s="259"/>
      <c r="B419" s="257"/>
      <c r="C419" s="174"/>
      <c r="D419" s="258"/>
      <c r="E419" s="258"/>
      <c r="F419" s="258"/>
    </row>
    <row r="420" spans="1:6" s="261" customFormat="1" x14ac:dyDescent="0.25">
      <c r="A420" s="259"/>
      <c r="B420" s="257"/>
      <c r="C420" s="174"/>
      <c r="D420" s="258"/>
      <c r="E420" s="258"/>
      <c r="F420" s="258"/>
    </row>
    <row r="421" spans="1:6" s="261" customFormat="1" x14ac:dyDescent="0.25">
      <c r="A421" s="259"/>
      <c r="B421" s="257"/>
      <c r="C421" s="174"/>
      <c r="D421" s="258"/>
      <c r="E421" s="258"/>
      <c r="F421" s="258"/>
    </row>
    <row r="422" spans="1:6" s="261" customFormat="1" x14ac:dyDescent="0.25">
      <c r="A422" s="259"/>
      <c r="B422" s="257"/>
      <c r="C422" s="174"/>
      <c r="D422" s="258"/>
      <c r="E422" s="258"/>
      <c r="F422" s="258"/>
    </row>
    <row r="423" spans="1:6" s="261" customFormat="1" x14ac:dyDescent="0.25">
      <c r="A423" s="259"/>
      <c r="B423" s="257"/>
      <c r="C423" s="174"/>
      <c r="D423" s="258"/>
      <c r="E423" s="258"/>
      <c r="F423" s="258"/>
    </row>
    <row r="424" spans="1:6" s="261" customFormat="1" x14ac:dyDescent="0.25">
      <c r="A424" s="259"/>
      <c r="B424" s="257"/>
      <c r="C424" s="174"/>
      <c r="D424" s="258"/>
      <c r="E424" s="258"/>
      <c r="F424" s="258"/>
    </row>
    <row r="425" spans="1:6" s="261" customFormat="1" x14ac:dyDescent="0.25">
      <c r="A425" s="259"/>
      <c r="B425" s="257"/>
      <c r="C425" s="174"/>
      <c r="D425" s="258"/>
      <c r="E425" s="258"/>
      <c r="F425" s="258"/>
    </row>
    <row r="426" spans="1:6" s="261" customFormat="1" x14ac:dyDescent="0.25">
      <c r="A426" s="259"/>
      <c r="B426" s="257"/>
      <c r="C426" s="174"/>
      <c r="D426" s="258"/>
      <c r="E426" s="258"/>
      <c r="F426" s="258"/>
    </row>
    <row r="427" spans="1:6" s="261" customFormat="1" x14ac:dyDescent="0.25">
      <c r="A427" s="259"/>
      <c r="B427" s="257"/>
      <c r="C427" s="174"/>
      <c r="D427" s="258"/>
      <c r="E427" s="258"/>
      <c r="F427" s="258"/>
    </row>
    <row r="428" spans="1:6" s="261" customFormat="1" x14ac:dyDescent="0.25">
      <c r="A428" s="259"/>
      <c r="B428" s="257"/>
      <c r="C428" s="174"/>
      <c r="D428" s="258"/>
      <c r="E428" s="258"/>
      <c r="F428" s="258"/>
    </row>
    <row r="429" spans="1:6" s="261" customFormat="1" x14ac:dyDescent="0.25">
      <c r="A429" s="259"/>
      <c r="B429" s="257"/>
      <c r="C429" s="174"/>
      <c r="D429" s="258"/>
      <c r="E429" s="258"/>
      <c r="F429" s="258"/>
    </row>
    <row r="430" spans="1:6" s="261" customFormat="1" x14ac:dyDescent="0.25">
      <c r="A430" s="259"/>
      <c r="B430" s="257"/>
      <c r="C430" s="174"/>
      <c r="D430" s="258"/>
      <c r="E430" s="258"/>
      <c r="F430" s="258"/>
    </row>
    <row r="431" spans="1:6" s="261" customFormat="1" x14ac:dyDescent="0.25">
      <c r="A431" s="259"/>
      <c r="B431" s="257"/>
      <c r="C431" s="174"/>
      <c r="D431" s="258"/>
      <c r="E431" s="258"/>
      <c r="F431" s="258"/>
    </row>
    <row r="432" spans="1:6" s="261" customFormat="1" x14ac:dyDescent="0.25">
      <c r="A432" s="259"/>
      <c r="B432" s="257"/>
      <c r="C432" s="174"/>
      <c r="D432" s="258"/>
      <c r="E432" s="258"/>
      <c r="F432" s="258"/>
    </row>
    <row r="433" spans="1:6" s="261" customFormat="1" x14ac:dyDescent="0.25">
      <c r="A433" s="259"/>
      <c r="B433" s="257"/>
      <c r="C433" s="174"/>
      <c r="D433" s="258"/>
      <c r="E433" s="258"/>
      <c r="F433" s="258"/>
    </row>
    <row r="434" spans="1:6" s="261" customFormat="1" x14ac:dyDescent="0.25">
      <c r="A434" s="259"/>
      <c r="B434" s="257"/>
      <c r="C434" s="174"/>
      <c r="D434" s="258"/>
      <c r="E434" s="258"/>
      <c r="F434" s="258"/>
    </row>
    <row r="435" spans="1:6" s="261" customFormat="1" x14ac:dyDescent="0.25">
      <c r="A435" s="259"/>
      <c r="B435" s="257"/>
      <c r="C435" s="174"/>
      <c r="D435" s="258"/>
      <c r="E435" s="258"/>
      <c r="F435" s="258"/>
    </row>
    <row r="436" spans="1:6" s="261" customFormat="1" x14ac:dyDescent="0.25">
      <c r="A436" s="259"/>
      <c r="B436" s="257"/>
      <c r="C436" s="174"/>
      <c r="D436" s="258"/>
      <c r="E436" s="258"/>
      <c r="F436" s="258"/>
    </row>
    <row r="437" spans="1:6" s="261" customFormat="1" x14ac:dyDescent="0.25">
      <c r="A437" s="259"/>
      <c r="B437" s="257"/>
      <c r="C437" s="174"/>
      <c r="D437" s="258"/>
      <c r="E437" s="258"/>
      <c r="F437" s="258"/>
    </row>
    <row r="438" spans="1:6" s="261" customFormat="1" x14ac:dyDescent="0.25">
      <c r="A438" s="259"/>
      <c r="B438" s="257"/>
      <c r="C438" s="174"/>
      <c r="D438" s="258"/>
      <c r="E438" s="258"/>
      <c r="F438" s="258"/>
    </row>
    <row r="439" spans="1:6" s="261" customFormat="1" x14ac:dyDescent="0.25">
      <c r="A439" s="259"/>
      <c r="B439" s="257"/>
      <c r="C439" s="174"/>
      <c r="D439" s="258"/>
      <c r="E439" s="258"/>
      <c r="F439" s="258"/>
    </row>
    <row r="440" spans="1:6" s="261" customFormat="1" x14ac:dyDescent="0.25">
      <c r="A440" s="259"/>
      <c r="B440" s="257"/>
      <c r="C440" s="174"/>
      <c r="D440" s="258"/>
      <c r="E440" s="258"/>
      <c r="F440" s="258"/>
    </row>
    <row r="441" spans="1:6" s="261" customFormat="1" x14ac:dyDescent="0.25">
      <c r="A441" s="259"/>
      <c r="B441" s="257"/>
      <c r="C441" s="174"/>
      <c r="D441" s="258"/>
      <c r="E441" s="258"/>
      <c r="F441" s="258"/>
    </row>
    <row r="442" spans="1:6" s="261" customFormat="1" x14ac:dyDescent="0.25">
      <c r="A442" s="259"/>
      <c r="B442" s="257"/>
      <c r="C442" s="174"/>
      <c r="D442" s="258"/>
      <c r="E442" s="258"/>
      <c r="F442" s="258"/>
    </row>
    <row r="443" spans="1:6" s="261" customFormat="1" x14ac:dyDescent="0.25">
      <c r="A443" s="259"/>
      <c r="B443" s="257"/>
      <c r="C443" s="174"/>
      <c r="D443" s="258"/>
      <c r="E443" s="258"/>
      <c r="F443" s="258"/>
    </row>
    <row r="444" spans="1:6" s="261" customFormat="1" x14ac:dyDescent="0.25">
      <c r="A444" s="259"/>
      <c r="B444" s="257"/>
      <c r="C444" s="174"/>
      <c r="D444" s="258"/>
      <c r="E444" s="258"/>
      <c r="F444" s="258"/>
    </row>
    <row r="445" spans="1:6" s="261" customFormat="1" x14ac:dyDescent="0.25">
      <c r="A445" s="259"/>
      <c r="B445" s="257"/>
      <c r="C445" s="174"/>
      <c r="D445" s="258"/>
      <c r="E445" s="258"/>
      <c r="F445" s="258"/>
    </row>
    <row r="446" spans="1:6" s="261" customFormat="1" x14ac:dyDescent="0.25">
      <c r="A446" s="259"/>
      <c r="B446" s="257"/>
      <c r="C446" s="174"/>
      <c r="D446" s="258"/>
      <c r="E446" s="258"/>
      <c r="F446" s="258"/>
    </row>
    <row r="447" spans="1:6" s="261" customFormat="1" x14ac:dyDescent="0.25">
      <c r="A447" s="259"/>
      <c r="B447" s="257"/>
      <c r="C447" s="174"/>
      <c r="D447" s="258"/>
      <c r="E447" s="258"/>
      <c r="F447" s="258"/>
    </row>
    <row r="448" spans="1:6" s="261" customFormat="1" x14ac:dyDescent="0.25">
      <c r="A448" s="259"/>
      <c r="B448" s="257"/>
      <c r="C448" s="174"/>
      <c r="D448" s="258"/>
      <c r="E448" s="258"/>
      <c r="F448" s="258"/>
    </row>
    <row r="449" spans="1:6" s="261" customFormat="1" x14ac:dyDescent="0.25">
      <c r="A449" s="259"/>
      <c r="B449" s="257"/>
      <c r="C449" s="174"/>
      <c r="D449" s="258"/>
      <c r="E449" s="258"/>
      <c r="F449" s="258"/>
    </row>
    <row r="450" spans="1:6" s="261" customFormat="1" x14ac:dyDescent="0.25">
      <c r="A450" s="259"/>
      <c r="B450" s="257"/>
      <c r="C450" s="174"/>
      <c r="D450" s="258"/>
      <c r="E450" s="258"/>
      <c r="F450" s="258"/>
    </row>
    <row r="451" spans="1:6" s="261" customFormat="1" x14ac:dyDescent="0.25">
      <c r="A451" s="259"/>
      <c r="B451" s="257"/>
      <c r="C451" s="174"/>
      <c r="D451" s="258"/>
      <c r="E451" s="258"/>
      <c r="F451" s="258"/>
    </row>
    <row r="452" spans="1:6" s="261" customFormat="1" x14ac:dyDescent="0.25">
      <c r="A452" s="259"/>
      <c r="B452" s="257"/>
      <c r="C452" s="174"/>
      <c r="D452" s="258"/>
      <c r="E452" s="258"/>
      <c r="F452" s="258"/>
    </row>
    <row r="453" spans="1:6" s="261" customFormat="1" x14ac:dyDescent="0.25">
      <c r="A453" s="259"/>
      <c r="B453" s="257"/>
      <c r="C453" s="174"/>
      <c r="D453" s="258"/>
      <c r="E453" s="258"/>
      <c r="F453" s="258"/>
    </row>
    <row r="454" spans="1:6" s="261" customFormat="1" x14ac:dyDescent="0.25">
      <c r="A454" s="259"/>
      <c r="B454" s="257"/>
      <c r="C454" s="174"/>
      <c r="D454" s="258"/>
      <c r="E454" s="258"/>
      <c r="F454" s="258"/>
    </row>
    <row r="455" spans="1:6" s="261" customFormat="1" x14ac:dyDescent="0.25">
      <c r="A455" s="259"/>
      <c r="B455" s="257"/>
      <c r="C455" s="174"/>
      <c r="D455" s="258"/>
      <c r="E455" s="258"/>
      <c r="F455" s="258"/>
    </row>
    <row r="456" spans="1:6" s="261" customFormat="1" x14ac:dyDescent="0.25">
      <c r="A456" s="259"/>
      <c r="B456" s="257"/>
      <c r="C456" s="174"/>
      <c r="D456" s="258"/>
      <c r="E456" s="258"/>
      <c r="F456" s="258"/>
    </row>
    <row r="457" spans="1:6" s="261" customFormat="1" x14ac:dyDescent="0.25">
      <c r="A457" s="259"/>
      <c r="B457" s="257"/>
      <c r="C457" s="174"/>
      <c r="D457" s="258"/>
      <c r="E457" s="258"/>
      <c r="F457" s="258"/>
    </row>
    <row r="458" spans="1:6" s="261" customFormat="1" x14ac:dyDescent="0.25">
      <c r="A458" s="259"/>
      <c r="B458" s="257"/>
      <c r="C458" s="174"/>
      <c r="D458" s="258"/>
      <c r="E458" s="258"/>
      <c r="F458" s="258"/>
    </row>
    <row r="459" spans="1:6" s="261" customFormat="1" x14ac:dyDescent="0.25">
      <c r="A459" s="259"/>
      <c r="B459" s="257"/>
      <c r="C459" s="174"/>
      <c r="D459" s="258"/>
      <c r="E459" s="258"/>
      <c r="F459" s="258"/>
    </row>
    <row r="460" spans="1:6" s="261" customFormat="1" x14ac:dyDescent="0.25">
      <c r="A460" s="259"/>
      <c r="B460" s="257"/>
      <c r="C460" s="174"/>
      <c r="D460" s="258"/>
      <c r="E460" s="258"/>
      <c r="F460" s="258"/>
    </row>
    <row r="461" spans="1:6" s="261" customFormat="1" x14ac:dyDescent="0.25">
      <c r="A461" s="259"/>
      <c r="B461" s="257"/>
      <c r="C461" s="174"/>
      <c r="D461" s="258"/>
      <c r="E461" s="258"/>
      <c r="F461" s="258"/>
    </row>
    <row r="462" spans="1:6" s="261" customFormat="1" x14ac:dyDescent="0.25">
      <c r="A462" s="259"/>
      <c r="B462" s="257"/>
      <c r="C462" s="174"/>
      <c r="D462" s="258"/>
      <c r="E462" s="258"/>
      <c r="F462" s="258"/>
    </row>
    <row r="463" spans="1:6" s="261" customFormat="1" x14ac:dyDescent="0.25">
      <c r="A463" s="259"/>
      <c r="B463" s="257"/>
      <c r="C463" s="174"/>
      <c r="D463" s="258"/>
      <c r="E463" s="258"/>
      <c r="F463" s="258"/>
    </row>
    <row r="464" spans="1:6" s="261" customFormat="1" x14ac:dyDescent="0.25">
      <c r="A464" s="259"/>
      <c r="B464" s="257"/>
      <c r="C464" s="174"/>
      <c r="D464" s="258"/>
      <c r="E464" s="258"/>
      <c r="F464" s="258"/>
    </row>
    <row r="465" spans="1:6" s="261" customFormat="1" x14ac:dyDescent="0.25">
      <c r="A465" s="259"/>
      <c r="B465" s="257"/>
      <c r="C465" s="174"/>
      <c r="D465" s="258"/>
      <c r="E465" s="258"/>
      <c r="F465" s="258"/>
    </row>
    <row r="466" spans="1:6" s="261" customFormat="1" x14ac:dyDescent="0.25">
      <c r="A466" s="259"/>
      <c r="B466" s="257"/>
      <c r="C466" s="174"/>
      <c r="D466" s="258"/>
      <c r="E466" s="258"/>
      <c r="F466" s="258"/>
    </row>
    <row r="467" spans="1:6" s="261" customFormat="1" x14ac:dyDescent="0.25">
      <c r="A467" s="259"/>
      <c r="B467" s="257"/>
      <c r="C467" s="174"/>
      <c r="D467" s="258"/>
      <c r="E467" s="258"/>
      <c r="F467" s="258"/>
    </row>
    <row r="468" spans="1:6" s="261" customFormat="1" x14ac:dyDescent="0.25">
      <c r="A468" s="259"/>
      <c r="B468" s="257"/>
      <c r="C468" s="174"/>
      <c r="D468" s="258"/>
      <c r="E468" s="258"/>
      <c r="F468" s="258"/>
    </row>
    <row r="469" spans="1:6" s="261" customFormat="1" x14ac:dyDescent="0.25">
      <c r="A469" s="259"/>
      <c r="B469" s="257"/>
      <c r="C469" s="174"/>
      <c r="D469" s="258"/>
      <c r="E469" s="258"/>
      <c r="F469" s="258"/>
    </row>
    <row r="470" spans="1:6" s="261" customFormat="1" x14ac:dyDescent="0.25">
      <c r="A470" s="259"/>
      <c r="B470" s="257"/>
      <c r="C470" s="174"/>
      <c r="D470" s="258"/>
      <c r="E470" s="258"/>
      <c r="F470" s="258"/>
    </row>
    <row r="471" spans="1:6" s="261" customFormat="1" x14ac:dyDescent="0.25">
      <c r="A471" s="259"/>
      <c r="B471" s="257"/>
      <c r="C471" s="174"/>
      <c r="D471" s="258"/>
      <c r="E471" s="258"/>
      <c r="F471" s="258"/>
    </row>
    <row r="472" spans="1:6" s="261" customFormat="1" x14ac:dyDescent="0.25">
      <c r="A472" s="259"/>
      <c r="B472" s="257"/>
      <c r="C472" s="174"/>
      <c r="D472" s="258"/>
      <c r="E472" s="258"/>
      <c r="F472" s="258"/>
    </row>
    <row r="473" spans="1:6" s="261" customFormat="1" x14ac:dyDescent="0.25">
      <c r="A473" s="259"/>
      <c r="B473" s="257"/>
      <c r="C473" s="174"/>
      <c r="D473" s="258"/>
      <c r="E473" s="258"/>
      <c r="F473" s="258"/>
    </row>
    <row r="474" spans="1:6" s="261" customFormat="1" x14ac:dyDescent="0.25">
      <c r="A474" s="259"/>
      <c r="B474" s="257"/>
      <c r="C474" s="174"/>
      <c r="D474" s="258"/>
      <c r="E474" s="258"/>
      <c r="F474" s="258"/>
    </row>
    <row r="475" spans="1:6" s="261" customFormat="1" x14ac:dyDescent="0.25">
      <c r="A475" s="259"/>
      <c r="B475" s="257"/>
      <c r="C475" s="174"/>
      <c r="D475" s="258"/>
      <c r="E475" s="258"/>
      <c r="F475" s="258"/>
    </row>
    <row r="476" spans="1:6" s="261" customFormat="1" x14ac:dyDescent="0.25">
      <c r="A476" s="259"/>
      <c r="B476" s="257"/>
      <c r="C476" s="174"/>
      <c r="D476" s="258"/>
      <c r="E476" s="258"/>
      <c r="F476" s="258"/>
    </row>
    <row r="477" spans="1:6" s="261" customFormat="1" x14ac:dyDescent="0.25">
      <c r="A477" s="259"/>
      <c r="B477" s="257"/>
      <c r="C477" s="174"/>
      <c r="D477" s="258"/>
      <c r="E477" s="258"/>
      <c r="F477" s="258"/>
    </row>
    <row r="478" spans="1:6" s="261" customFormat="1" x14ac:dyDescent="0.25">
      <c r="A478" s="259"/>
      <c r="B478" s="257"/>
      <c r="C478" s="174"/>
      <c r="D478" s="258"/>
      <c r="E478" s="258"/>
      <c r="F478" s="258"/>
    </row>
    <row r="479" spans="1:6" s="261" customFormat="1" x14ac:dyDescent="0.25">
      <c r="A479" s="259"/>
      <c r="B479" s="257"/>
      <c r="C479" s="174"/>
      <c r="D479" s="258"/>
      <c r="E479" s="258"/>
      <c r="F479" s="258"/>
    </row>
    <row r="480" spans="1:6" s="261" customFormat="1" x14ac:dyDescent="0.25">
      <c r="A480" s="259"/>
      <c r="B480" s="257"/>
      <c r="C480" s="174"/>
      <c r="D480" s="258"/>
      <c r="E480" s="258"/>
      <c r="F480" s="258"/>
    </row>
    <row r="481" spans="1:6" s="261" customFormat="1" x14ac:dyDescent="0.25">
      <c r="A481" s="259"/>
      <c r="B481" s="257"/>
      <c r="C481" s="174"/>
      <c r="D481" s="258"/>
      <c r="E481" s="258"/>
      <c r="F481" s="258"/>
    </row>
    <row r="482" spans="1:6" s="261" customFormat="1" x14ac:dyDescent="0.25">
      <c r="A482" s="259"/>
      <c r="B482" s="257"/>
      <c r="C482" s="174"/>
      <c r="D482" s="258"/>
      <c r="E482" s="258"/>
      <c r="F482" s="258"/>
    </row>
    <row r="483" spans="1:6" s="261" customFormat="1" x14ac:dyDescent="0.25">
      <c r="A483" s="259"/>
      <c r="B483" s="257"/>
      <c r="C483" s="174"/>
      <c r="D483" s="258"/>
      <c r="E483" s="258"/>
      <c r="F483" s="258"/>
    </row>
    <row r="484" spans="1:6" s="261" customFormat="1" x14ac:dyDescent="0.25">
      <c r="A484" s="259"/>
      <c r="B484" s="257"/>
      <c r="C484" s="174"/>
      <c r="D484" s="258"/>
      <c r="E484" s="258"/>
      <c r="F484" s="258"/>
    </row>
    <row r="485" spans="1:6" s="261" customFormat="1" x14ac:dyDescent="0.25">
      <c r="A485" s="259"/>
      <c r="B485" s="257"/>
      <c r="C485" s="174"/>
      <c r="D485" s="258"/>
      <c r="E485" s="258"/>
      <c r="F485" s="258"/>
    </row>
    <row r="486" spans="1:6" s="261" customFormat="1" x14ac:dyDescent="0.25">
      <c r="A486" s="259"/>
      <c r="B486" s="257"/>
      <c r="C486" s="174"/>
      <c r="D486" s="258"/>
      <c r="E486" s="258"/>
      <c r="F486" s="258"/>
    </row>
    <row r="487" spans="1:6" s="261" customFormat="1" x14ac:dyDescent="0.25">
      <c r="A487" s="259"/>
      <c r="B487" s="257"/>
      <c r="C487" s="174"/>
      <c r="D487" s="258"/>
      <c r="E487" s="258"/>
      <c r="F487" s="258"/>
    </row>
    <row r="488" spans="1:6" s="261" customFormat="1" x14ac:dyDescent="0.25">
      <c r="A488" s="259"/>
      <c r="B488" s="257"/>
      <c r="C488" s="174"/>
      <c r="D488" s="258"/>
      <c r="E488" s="258"/>
      <c r="F488" s="258"/>
    </row>
    <row r="489" spans="1:6" s="261" customFormat="1" x14ac:dyDescent="0.25">
      <c r="A489" s="259"/>
      <c r="B489" s="257"/>
      <c r="C489" s="174"/>
      <c r="D489" s="258"/>
      <c r="E489" s="258"/>
      <c r="F489" s="258"/>
    </row>
    <row r="490" spans="1:6" s="261" customFormat="1" x14ac:dyDescent="0.25">
      <c r="A490" s="259"/>
      <c r="B490" s="257"/>
      <c r="C490" s="174"/>
      <c r="D490" s="258"/>
      <c r="E490" s="258"/>
      <c r="F490" s="258"/>
    </row>
    <row r="491" spans="1:6" s="261" customFormat="1" x14ac:dyDescent="0.25">
      <c r="A491" s="259"/>
      <c r="B491" s="257"/>
      <c r="C491" s="174"/>
      <c r="D491" s="258"/>
      <c r="E491" s="258"/>
      <c r="F491" s="258"/>
    </row>
    <row r="492" spans="1:6" s="261" customFormat="1" x14ac:dyDescent="0.25">
      <c r="A492" s="259"/>
      <c r="B492" s="257"/>
      <c r="C492" s="174"/>
      <c r="D492" s="258"/>
      <c r="E492" s="258"/>
      <c r="F492" s="258"/>
    </row>
    <row r="493" spans="1:6" s="261" customFormat="1" x14ac:dyDescent="0.25">
      <c r="A493" s="259"/>
      <c r="B493" s="257"/>
      <c r="C493" s="174"/>
      <c r="D493" s="258"/>
      <c r="E493" s="258"/>
      <c r="F493" s="258"/>
    </row>
    <row r="494" spans="1:6" s="261" customFormat="1" x14ac:dyDescent="0.25">
      <c r="A494" s="259"/>
      <c r="B494" s="257"/>
      <c r="C494" s="174"/>
      <c r="D494" s="258"/>
      <c r="E494" s="258"/>
      <c r="F494" s="258"/>
    </row>
    <row r="495" spans="1:6" s="261" customFormat="1" x14ac:dyDescent="0.25">
      <c r="A495" s="259"/>
      <c r="B495" s="257"/>
      <c r="C495" s="174"/>
      <c r="D495" s="258"/>
      <c r="E495" s="258"/>
      <c r="F495" s="258"/>
    </row>
    <row r="496" spans="1:6" s="261" customFormat="1" x14ac:dyDescent="0.25">
      <c r="A496" s="259"/>
      <c r="B496" s="257"/>
      <c r="C496" s="174"/>
      <c r="D496" s="258"/>
      <c r="E496" s="258"/>
      <c r="F496" s="258"/>
    </row>
    <row r="497" spans="1:6" s="261" customFormat="1" x14ac:dyDescent="0.25">
      <c r="A497" s="259"/>
      <c r="B497" s="257"/>
      <c r="C497" s="174"/>
      <c r="D497" s="258"/>
      <c r="E497" s="258"/>
      <c r="F497" s="258"/>
    </row>
    <row r="498" spans="1:6" s="261" customFormat="1" x14ac:dyDescent="0.25">
      <c r="A498" s="259"/>
      <c r="B498" s="257"/>
      <c r="C498" s="174"/>
      <c r="D498" s="258"/>
      <c r="E498" s="258"/>
      <c r="F498" s="258"/>
    </row>
    <row r="499" spans="1:6" s="261" customFormat="1" x14ac:dyDescent="0.25">
      <c r="A499" s="259"/>
      <c r="B499" s="257"/>
      <c r="C499" s="174"/>
      <c r="D499" s="258"/>
      <c r="E499" s="258"/>
      <c r="F499" s="258"/>
    </row>
    <row r="500" spans="1:6" s="261" customFormat="1" x14ac:dyDescent="0.25">
      <c r="A500" s="259"/>
      <c r="B500" s="257"/>
      <c r="C500" s="174"/>
      <c r="D500" s="258"/>
      <c r="E500" s="258"/>
      <c r="F500" s="258"/>
    </row>
    <row r="501" spans="1:6" s="261" customFormat="1" x14ac:dyDescent="0.25">
      <c r="A501" s="259"/>
      <c r="B501" s="257"/>
      <c r="C501" s="174"/>
      <c r="D501" s="258"/>
      <c r="E501" s="258"/>
      <c r="F501" s="258"/>
    </row>
    <row r="502" spans="1:6" s="261" customFormat="1" x14ac:dyDescent="0.25">
      <c r="A502" s="259"/>
      <c r="B502" s="257"/>
      <c r="C502" s="174"/>
      <c r="D502" s="258"/>
      <c r="E502" s="258"/>
      <c r="F502" s="258"/>
    </row>
    <row r="503" spans="1:6" s="261" customFormat="1" x14ac:dyDescent="0.25">
      <c r="A503" s="259"/>
      <c r="B503" s="257"/>
      <c r="C503" s="174"/>
      <c r="D503" s="258"/>
      <c r="E503" s="258"/>
      <c r="F503" s="258"/>
    </row>
    <row r="504" spans="1:6" s="261" customFormat="1" x14ac:dyDescent="0.25">
      <c r="A504" s="259"/>
      <c r="B504" s="257"/>
      <c r="C504" s="174"/>
      <c r="D504" s="258"/>
      <c r="E504" s="258"/>
      <c r="F504" s="258"/>
    </row>
    <row r="505" spans="1:6" s="261" customFormat="1" x14ac:dyDescent="0.25">
      <c r="A505" s="259"/>
      <c r="B505" s="257"/>
      <c r="C505" s="174"/>
      <c r="D505" s="258"/>
      <c r="E505" s="258"/>
      <c r="F505" s="258"/>
    </row>
    <row r="506" spans="1:6" s="261" customFormat="1" x14ac:dyDescent="0.25">
      <c r="A506" s="259"/>
      <c r="B506" s="257"/>
      <c r="C506" s="174"/>
      <c r="D506" s="258"/>
      <c r="E506" s="258"/>
      <c r="F506" s="258"/>
    </row>
    <row r="507" spans="1:6" s="261" customFormat="1" x14ac:dyDescent="0.25">
      <c r="A507" s="259"/>
      <c r="B507" s="257"/>
      <c r="C507" s="174"/>
      <c r="D507" s="258"/>
      <c r="E507" s="258"/>
      <c r="F507" s="258"/>
    </row>
    <row r="508" spans="1:6" s="261" customFormat="1" x14ac:dyDescent="0.25">
      <c r="A508" s="259"/>
      <c r="B508" s="257"/>
      <c r="C508" s="174"/>
      <c r="D508" s="258"/>
      <c r="E508" s="258"/>
      <c r="F508" s="258"/>
    </row>
    <row r="509" spans="1:6" s="261" customFormat="1" x14ac:dyDescent="0.25">
      <c r="A509" s="259"/>
      <c r="B509" s="257"/>
      <c r="C509" s="174"/>
      <c r="D509" s="258"/>
      <c r="E509" s="258"/>
      <c r="F509" s="258"/>
    </row>
    <row r="510" spans="1:6" s="261" customFormat="1" x14ac:dyDescent="0.25">
      <c r="A510" s="259"/>
      <c r="B510" s="257"/>
      <c r="C510" s="174"/>
      <c r="D510" s="258"/>
      <c r="E510" s="258"/>
      <c r="F510" s="258"/>
    </row>
    <row r="511" spans="1:6" s="261" customFormat="1" x14ac:dyDescent="0.25">
      <c r="A511" s="259"/>
      <c r="B511" s="257"/>
      <c r="C511" s="174"/>
      <c r="D511" s="258"/>
      <c r="E511" s="258"/>
      <c r="F511" s="258"/>
    </row>
    <row r="512" spans="1:6" s="261" customFormat="1" x14ac:dyDescent="0.25">
      <c r="A512" s="259"/>
      <c r="B512" s="257"/>
      <c r="C512" s="174"/>
      <c r="D512" s="258"/>
      <c r="E512" s="258"/>
      <c r="F512" s="258"/>
    </row>
    <row r="513" spans="1:6" s="261" customFormat="1" x14ac:dyDescent="0.25">
      <c r="A513" s="259"/>
      <c r="B513" s="257"/>
      <c r="C513" s="174"/>
      <c r="D513" s="258"/>
      <c r="E513" s="258"/>
      <c r="F513" s="258"/>
    </row>
    <row r="514" spans="1:6" s="261" customFormat="1" x14ac:dyDescent="0.25">
      <c r="A514" s="259"/>
      <c r="B514" s="257"/>
      <c r="C514" s="174"/>
      <c r="D514" s="258"/>
      <c r="E514" s="258"/>
      <c r="F514" s="258"/>
    </row>
    <row r="515" spans="1:6" s="261" customFormat="1" x14ac:dyDescent="0.25">
      <c r="A515" s="259"/>
      <c r="B515" s="257"/>
      <c r="C515" s="174"/>
      <c r="D515" s="258"/>
      <c r="E515" s="258"/>
      <c r="F515" s="258"/>
    </row>
    <row r="516" spans="1:6" s="261" customFormat="1" x14ac:dyDescent="0.25">
      <c r="A516" s="259"/>
      <c r="B516" s="257"/>
      <c r="C516" s="174"/>
      <c r="D516" s="258"/>
      <c r="E516" s="258"/>
      <c r="F516" s="258"/>
    </row>
    <row r="517" spans="1:6" s="261" customFormat="1" x14ac:dyDescent="0.25">
      <c r="A517" s="259"/>
      <c r="B517" s="257"/>
      <c r="C517" s="174"/>
      <c r="D517" s="258"/>
      <c r="E517" s="258"/>
      <c r="F517" s="258"/>
    </row>
    <row r="518" spans="1:6" s="261" customFormat="1" x14ac:dyDescent="0.25">
      <c r="A518" s="259"/>
      <c r="B518" s="257"/>
      <c r="C518" s="174"/>
      <c r="D518" s="262"/>
      <c r="E518" s="258"/>
      <c r="F518" s="258"/>
    </row>
    <row r="519" spans="1:6" s="261" customFormat="1" x14ac:dyDescent="0.25">
      <c r="A519" s="259"/>
      <c r="B519" s="257"/>
      <c r="C519" s="174"/>
      <c r="D519" s="262"/>
      <c r="E519" s="258"/>
      <c r="F519" s="258"/>
    </row>
    <row r="520" spans="1:6" s="261" customFormat="1" x14ac:dyDescent="0.25">
      <c r="A520" s="259"/>
      <c r="B520" s="257"/>
      <c r="C520" s="174"/>
      <c r="D520" s="262"/>
      <c r="E520" s="258"/>
      <c r="F520" s="258"/>
    </row>
    <row r="521" spans="1:6" s="261" customFormat="1" x14ac:dyDescent="0.25">
      <c r="A521" s="259"/>
      <c r="B521" s="257"/>
      <c r="C521" s="174"/>
      <c r="D521" s="262"/>
      <c r="E521" s="258"/>
      <c r="F521" s="258"/>
    </row>
    <row r="522" spans="1:6" s="261" customFormat="1" x14ac:dyDescent="0.25">
      <c r="A522" s="259"/>
      <c r="B522" s="257"/>
      <c r="C522" s="174"/>
      <c r="D522" s="262"/>
      <c r="E522" s="258"/>
      <c r="F522" s="258"/>
    </row>
    <row r="523" spans="1:6" s="261" customFormat="1" x14ac:dyDescent="0.25">
      <c r="A523" s="259"/>
      <c r="B523" s="257"/>
      <c r="C523" s="174"/>
      <c r="D523" s="262"/>
      <c r="E523" s="258"/>
      <c r="F523" s="258"/>
    </row>
    <row r="524" spans="1:6" s="261" customFormat="1" x14ac:dyDescent="0.25">
      <c r="A524" s="259"/>
      <c r="B524" s="257"/>
      <c r="C524" s="174"/>
      <c r="D524" s="262"/>
      <c r="E524" s="258"/>
      <c r="F524" s="258"/>
    </row>
    <row r="525" spans="1:6" s="261" customFormat="1" x14ac:dyDescent="0.25">
      <c r="A525" s="259"/>
      <c r="B525" s="257"/>
      <c r="C525" s="174"/>
      <c r="D525" s="262"/>
      <c r="E525" s="258"/>
      <c r="F525" s="258"/>
    </row>
    <row r="526" spans="1:6" s="261" customFormat="1" x14ac:dyDescent="0.25">
      <c r="A526" s="259"/>
      <c r="B526" s="257"/>
      <c r="C526" s="174"/>
      <c r="D526" s="262"/>
      <c r="E526" s="258"/>
      <c r="F526" s="258"/>
    </row>
    <row r="527" spans="1:6" s="261" customFormat="1" x14ac:dyDescent="0.25">
      <c r="A527" s="259"/>
      <c r="B527" s="257"/>
      <c r="C527" s="174"/>
      <c r="D527" s="262"/>
      <c r="E527" s="258"/>
      <c r="F527" s="258"/>
    </row>
    <row r="528" spans="1:6" s="261" customFormat="1" x14ac:dyDescent="0.25">
      <c r="A528" s="259"/>
      <c r="B528" s="257"/>
      <c r="C528" s="174"/>
      <c r="D528" s="262"/>
      <c r="E528" s="258"/>
      <c r="F528" s="258"/>
    </row>
    <row r="529" spans="1:6" s="261" customFormat="1" x14ac:dyDescent="0.25">
      <c r="A529" s="259"/>
      <c r="B529" s="257"/>
      <c r="C529" s="174"/>
      <c r="D529" s="262"/>
      <c r="E529" s="258"/>
      <c r="F529" s="258"/>
    </row>
    <row r="530" spans="1:6" s="261" customFormat="1" x14ac:dyDescent="0.25">
      <c r="A530" s="259"/>
      <c r="B530" s="257"/>
      <c r="C530" s="174"/>
      <c r="D530" s="262"/>
      <c r="E530" s="258"/>
      <c r="F530" s="258"/>
    </row>
    <row r="531" spans="1:6" s="261" customFormat="1" x14ac:dyDescent="0.25">
      <c r="A531" s="259"/>
      <c r="B531" s="257"/>
      <c r="C531" s="174"/>
      <c r="D531" s="262"/>
      <c r="E531" s="258"/>
      <c r="F531" s="258"/>
    </row>
    <row r="532" spans="1:6" s="261" customFormat="1" x14ac:dyDescent="0.25">
      <c r="A532" s="259"/>
      <c r="B532" s="257"/>
      <c r="C532" s="174"/>
      <c r="D532" s="262"/>
      <c r="E532" s="258"/>
      <c r="F532" s="258"/>
    </row>
  </sheetData>
  <sheetProtection algorithmName="SHA-512" hashValue="DjaYZEeZZpzJaNB6CRitYabXNfOaP3gcLZ7jKND0aIgUPXoiyjATAZXeTF4OFJ6/z48KLYIxx7OnTffLxVCPXw==" saltValue="I7s5GC7tT0NRWA2vPXFpbA==" spinCount="100000" sheet="1" objects="1" scenarios="1"/>
  <mergeCells count="81">
    <mergeCell ref="B5:D5"/>
    <mergeCell ref="E5:F5"/>
    <mergeCell ref="A2:F2"/>
    <mergeCell ref="B3:D3"/>
    <mergeCell ref="E3:F3"/>
    <mergeCell ref="B4:D4"/>
    <mergeCell ref="E4:F4"/>
    <mergeCell ref="B6:D6"/>
    <mergeCell ref="E6:F6"/>
    <mergeCell ref="B7:D7"/>
    <mergeCell ref="E7:F7"/>
    <mergeCell ref="B8:D8"/>
    <mergeCell ref="E8:F8"/>
    <mergeCell ref="B9:D9"/>
    <mergeCell ref="E9:F9"/>
    <mergeCell ref="B10:D10"/>
    <mergeCell ref="E10:F10"/>
    <mergeCell ref="B11:D11"/>
    <mergeCell ref="E11:F11"/>
    <mergeCell ref="B12:D12"/>
    <mergeCell ref="E12:F12"/>
    <mergeCell ref="B13:D13"/>
    <mergeCell ref="E13:F13"/>
    <mergeCell ref="B14:D14"/>
    <mergeCell ref="E14:F14"/>
    <mergeCell ref="B15:D15"/>
    <mergeCell ref="E15:F15"/>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4:D34"/>
    <mergeCell ref="E34:F34"/>
    <mergeCell ref="B35:D35"/>
    <mergeCell ref="E35:F35"/>
    <mergeCell ref="B31:D31"/>
    <mergeCell ref="E31:F31"/>
    <mergeCell ref="B32:D32"/>
    <mergeCell ref="E32:F32"/>
    <mergeCell ref="B33:D33"/>
    <mergeCell ref="E33:F33"/>
    <mergeCell ref="B36:D36"/>
    <mergeCell ref="E36:F36"/>
    <mergeCell ref="B37:D37"/>
    <mergeCell ref="E37:F37"/>
    <mergeCell ref="B38:D38"/>
    <mergeCell ref="E38:F38"/>
    <mergeCell ref="B93:E93"/>
    <mergeCell ref="B94:E94"/>
    <mergeCell ref="B39:D39"/>
    <mergeCell ref="E39:F39"/>
    <mergeCell ref="B40:D40"/>
    <mergeCell ref="E40:F40"/>
    <mergeCell ref="B44:E44"/>
    <mergeCell ref="B64:E64"/>
  </mergeCells>
  <conditionalFormatting sqref="E46">
    <cfRule type="cellIs" dxfId="93" priority="12" operator="lessThanOrEqual">
      <formula>0</formula>
    </cfRule>
  </conditionalFormatting>
  <conditionalFormatting sqref="E47:E60">
    <cfRule type="cellIs" dxfId="92" priority="10" operator="lessThanOrEqual">
      <formula>0</formula>
    </cfRule>
  </conditionalFormatting>
  <conditionalFormatting sqref="E66:E67">
    <cfRule type="cellIs" dxfId="91" priority="9" operator="lessThanOrEqual">
      <formula>0</formula>
    </cfRule>
  </conditionalFormatting>
  <conditionalFormatting sqref="E68:E78">
    <cfRule type="cellIs" dxfId="90" priority="8" operator="lessThanOrEqual">
      <formula>0</formula>
    </cfRule>
  </conditionalFormatting>
  <conditionalFormatting sqref="E83:E89">
    <cfRule type="cellIs" dxfId="89" priority="7" operator="lessThanOrEqual">
      <formula>0</formula>
    </cfRule>
  </conditionalFormatting>
  <conditionalFormatting sqref="E96:E103">
    <cfRule type="cellIs" dxfId="88" priority="6" operator="lessThanOrEqual">
      <formula>0</formula>
    </cfRule>
  </conditionalFormatting>
  <conditionalFormatting sqref="E108:E112">
    <cfRule type="cellIs" dxfId="87" priority="5" operator="lessThanOrEqual">
      <formula>0</formula>
    </cfRule>
  </conditionalFormatting>
  <conditionalFormatting sqref="E113:E114">
    <cfRule type="cellIs" dxfId="86" priority="4" operator="lessThanOrEqual">
      <formula>0</formula>
    </cfRule>
  </conditionalFormatting>
  <conditionalFormatting sqref="E118:E123">
    <cfRule type="cellIs" dxfId="85" priority="3" operator="lessThanOrEqual">
      <formula>0</formula>
    </cfRule>
  </conditionalFormatting>
  <conditionalFormatting sqref="E127:E129">
    <cfRule type="cellIs" dxfId="84" priority="2" operator="lessThanOrEqual">
      <formula>0</formula>
    </cfRule>
  </conditionalFormatting>
  <conditionalFormatting sqref="E130:E131">
    <cfRule type="cellIs" dxfId="83" priority="1" operator="lessThan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0E9E8-827C-429C-BD47-FF72B79F3C61}">
  <dimension ref="A1:L232"/>
  <sheetViews>
    <sheetView tabSelected="1" topLeftCell="A217" workbookViewId="0">
      <selection activeCell="F225" sqref="F225"/>
    </sheetView>
  </sheetViews>
  <sheetFormatPr defaultColWidth="9.08984375" defaultRowHeight="12.5" x14ac:dyDescent="0.25"/>
  <cols>
    <col min="1" max="1" width="5.81640625" style="27" customWidth="1"/>
    <col min="2" max="2" width="10.7265625" style="27" customWidth="1"/>
    <col min="3" max="3" width="50.7265625" style="163" customWidth="1"/>
    <col min="4" max="4" width="9.08984375" style="30"/>
    <col min="5" max="6" width="10.7265625" style="26" customWidth="1"/>
    <col min="7" max="7" width="12.7265625" style="26" customWidth="1"/>
    <col min="8" max="12" width="9.08984375" style="26"/>
  </cols>
  <sheetData>
    <row r="1" spans="1:12" ht="14" x14ac:dyDescent="0.25">
      <c r="A1" s="21"/>
      <c r="B1" s="22" t="s">
        <v>172</v>
      </c>
      <c r="C1" s="23" t="s">
        <v>173</v>
      </c>
      <c r="D1" s="24"/>
      <c r="E1" s="25"/>
      <c r="F1" s="25"/>
      <c r="G1" s="25"/>
    </row>
    <row r="2" spans="1:12" ht="5.15" customHeight="1" x14ac:dyDescent="0.25">
      <c r="B2" s="28"/>
      <c r="C2" s="29"/>
    </row>
    <row r="3" spans="1:12" s="37" customFormat="1" ht="22" customHeight="1" x14ac:dyDescent="0.25">
      <c r="A3" s="31" t="s">
        <v>174</v>
      </c>
      <c r="B3" s="32" t="s">
        <v>175</v>
      </c>
      <c r="C3" s="33" t="s">
        <v>176</v>
      </c>
      <c r="D3" s="32" t="s">
        <v>177</v>
      </c>
      <c r="E3" s="34" t="s">
        <v>178</v>
      </c>
      <c r="F3" s="34" t="s">
        <v>179</v>
      </c>
      <c r="G3" s="35" t="s">
        <v>180</v>
      </c>
      <c r="H3" s="36"/>
      <c r="I3" s="36"/>
      <c r="J3" s="36"/>
      <c r="K3" s="36"/>
      <c r="L3" s="36"/>
    </row>
    <row r="4" spans="1:12" x14ac:dyDescent="0.25">
      <c r="A4" s="38"/>
      <c r="B4" s="38"/>
      <c r="C4" s="39"/>
      <c r="D4" s="40"/>
      <c r="E4" s="41"/>
      <c r="F4" s="41"/>
      <c r="G4" s="41"/>
    </row>
    <row r="5" spans="1:12" ht="15.5" x14ac:dyDescent="0.25">
      <c r="A5" s="42"/>
      <c r="B5" s="42"/>
      <c r="C5" s="43" t="s">
        <v>181</v>
      </c>
      <c r="D5" s="44"/>
      <c r="E5" s="45"/>
      <c r="F5" s="45"/>
      <c r="G5" s="45"/>
    </row>
    <row r="6" spans="1:12" ht="13" thickBot="1" x14ac:dyDescent="0.3">
      <c r="A6" s="46"/>
      <c r="B6" s="46"/>
      <c r="C6" s="47"/>
      <c r="D6" s="48"/>
      <c r="E6" s="49"/>
      <c r="F6" s="49"/>
      <c r="G6" s="49"/>
    </row>
    <row r="7" spans="1:12" ht="13" x14ac:dyDescent="0.3">
      <c r="A7" s="50" t="s">
        <v>182</v>
      </c>
      <c r="B7" s="51" t="s">
        <v>182</v>
      </c>
      <c r="C7" s="52" t="s">
        <v>27</v>
      </c>
      <c r="D7" s="53"/>
      <c r="E7" s="54"/>
      <c r="F7" s="54"/>
      <c r="G7" s="55">
        <f>G19</f>
        <v>0</v>
      </c>
    </row>
    <row r="8" spans="1:12" ht="13" x14ac:dyDescent="0.3">
      <c r="A8" s="56" t="s">
        <v>183</v>
      </c>
      <c r="B8" s="57" t="s">
        <v>183</v>
      </c>
      <c r="C8" s="58" t="s">
        <v>39</v>
      </c>
      <c r="D8" s="59"/>
      <c r="E8" s="60"/>
      <c r="F8" s="60"/>
      <c r="G8" s="61">
        <f>G41</f>
        <v>0</v>
      </c>
    </row>
    <row r="9" spans="1:12" ht="13" x14ac:dyDescent="0.3">
      <c r="A9" s="56" t="s">
        <v>184</v>
      </c>
      <c r="B9" s="57" t="s">
        <v>184</v>
      </c>
      <c r="C9" s="58" t="s">
        <v>185</v>
      </c>
      <c r="D9" s="59"/>
      <c r="E9" s="60"/>
      <c r="F9" s="60"/>
      <c r="G9" s="61">
        <f>G90</f>
        <v>0</v>
      </c>
    </row>
    <row r="10" spans="1:12" ht="13" x14ac:dyDescent="0.3">
      <c r="A10" s="56" t="s">
        <v>186</v>
      </c>
      <c r="B10" s="57" t="s">
        <v>186</v>
      </c>
      <c r="C10" s="58" t="s">
        <v>29</v>
      </c>
      <c r="D10" s="59"/>
      <c r="E10" s="60"/>
      <c r="F10" s="60"/>
      <c r="G10" s="61">
        <f>G113</f>
        <v>0</v>
      </c>
    </row>
    <row r="11" spans="1:12" ht="13" x14ac:dyDescent="0.3">
      <c r="A11" s="56" t="s">
        <v>187</v>
      </c>
      <c r="B11" s="57" t="s">
        <v>187</v>
      </c>
      <c r="C11" s="58" t="s">
        <v>58</v>
      </c>
      <c r="D11" s="59"/>
      <c r="E11" s="60"/>
      <c r="F11" s="60"/>
      <c r="G11" s="61">
        <f>G124</f>
        <v>0</v>
      </c>
    </row>
    <row r="12" spans="1:12" ht="13" x14ac:dyDescent="0.3">
      <c r="A12" s="56" t="s">
        <v>188</v>
      </c>
      <c r="B12" s="57" t="s">
        <v>189</v>
      </c>
      <c r="C12" s="57" t="s">
        <v>190</v>
      </c>
      <c r="D12" s="59"/>
      <c r="E12" s="60"/>
      <c r="F12" s="60"/>
      <c r="G12" s="61">
        <f>G193</f>
        <v>0</v>
      </c>
    </row>
    <row r="13" spans="1:12" ht="13" x14ac:dyDescent="0.3">
      <c r="A13" s="56" t="s">
        <v>191</v>
      </c>
      <c r="B13" s="57" t="s">
        <v>191</v>
      </c>
      <c r="C13" s="58" t="s">
        <v>31</v>
      </c>
      <c r="D13" s="59"/>
      <c r="E13" s="60"/>
      <c r="F13" s="60"/>
      <c r="G13" s="61">
        <f>G217</f>
        <v>0</v>
      </c>
    </row>
    <row r="14" spans="1:12" ht="13" x14ac:dyDescent="0.3">
      <c r="A14" s="62"/>
      <c r="B14" s="63"/>
      <c r="C14" s="64" t="s">
        <v>192</v>
      </c>
      <c r="D14" s="65"/>
      <c r="E14" s="66"/>
      <c r="F14" s="66"/>
      <c r="G14" s="67">
        <f>SUM(G7:G13)</f>
        <v>0</v>
      </c>
    </row>
    <row r="15" spans="1:12" ht="13" x14ac:dyDescent="0.3">
      <c r="A15" s="68"/>
      <c r="B15" s="69"/>
      <c r="C15" s="70" t="s">
        <v>193</v>
      </c>
      <c r="D15" s="71"/>
      <c r="E15" s="72"/>
      <c r="F15" s="72"/>
      <c r="G15" s="73">
        <f>G14*0.22</f>
        <v>0</v>
      </c>
    </row>
    <row r="16" spans="1:12" ht="13.5" thickBot="1" x14ac:dyDescent="0.35">
      <c r="A16" s="74"/>
      <c r="B16" s="75"/>
      <c r="C16" s="76" t="s">
        <v>194</v>
      </c>
      <c r="D16" s="77"/>
      <c r="E16" s="78"/>
      <c r="F16" s="78"/>
      <c r="G16" s="79">
        <f>SUM(G14:G15)</f>
        <v>0</v>
      </c>
    </row>
    <row r="17" spans="1:12" x14ac:dyDescent="0.25">
      <c r="A17" s="80"/>
      <c r="B17" s="80"/>
      <c r="C17" s="81"/>
      <c r="D17" s="82"/>
      <c r="E17" s="83"/>
      <c r="F17" s="83"/>
      <c r="G17" s="83"/>
    </row>
    <row r="18" spans="1:12" ht="13" thickBot="1" x14ac:dyDescent="0.3">
      <c r="A18" s="46"/>
      <c r="B18" s="46"/>
      <c r="C18" s="47"/>
      <c r="D18" s="48"/>
      <c r="E18" s="49"/>
      <c r="F18" s="49"/>
      <c r="G18" s="49"/>
    </row>
    <row r="19" spans="1:12" s="91" customFormat="1" ht="13.5" thickBot="1" x14ac:dyDescent="0.35">
      <c r="A19" s="84" t="s">
        <v>182</v>
      </c>
      <c r="B19" s="85" t="s">
        <v>182</v>
      </c>
      <c r="C19" s="86" t="s">
        <v>27</v>
      </c>
      <c r="D19" s="87"/>
      <c r="E19" s="88"/>
      <c r="F19" s="88"/>
      <c r="G19" s="89">
        <f>G20+G25+G33</f>
        <v>0</v>
      </c>
      <c r="H19" s="90"/>
      <c r="I19" s="90"/>
      <c r="J19" s="90"/>
      <c r="K19" s="90"/>
      <c r="L19" s="90"/>
    </row>
    <row r="20" spans="1:12" s="91" customFormat="1" ht="13" x14ac:dyDescent="0.3">
      <c r="A20" s="92" t="s">
        <v>195</v>
      </c>
      <c r="B20" s="93" t="s">
        <v>195</v>
      </c>
      <c r="C20" s="94" t="s">
        <v>196</v>
      </c>
      <c r="D20" s="95"/>
      <c r="E20" s="96"/>
      <c r="F20" s="96"/>
      <c r="G20" s="97">
        <f>SUM(G21:G23)</f>
        <v>0</v>
      </c>
      <c r="H20" s="90"/>
      <c r="I20" s="90"/>
      <c r="J20" s="90"/>
      <c r="K20" s="90"/>
      <c r="L20" s="90"/>
    </row>
    <row r="21" spans="1:12" ht="25" x14ac:dyDescent="0.25">
      <c r="A21" s="98" t="s">
        <v>197</v>
      </c>
      <c r="B21" s="99" t="s">
        <v>198</v>
      </c>
      <c r="C21" s="100" t="s">
        <v>199</v>
      </c>
      <c r="D21" s="101" t="s">
        <v>200</v>
      </c>
      <c r="E21" s="102">
        <v>10</v>
      </c>
      <c r="F21" s="264">
        <v>0</v>
      </c>
      <c r="G21" s="103">
        <f>E21*F21</f>
        <v>0</v>
      </c>
    </row>
    <row r="22" spans="1:12" ht="25" x14ac:dyDescent="0.25">
      <c r="A22" s="104" t="s">
        <v>201</v>
      </c>
      <c r="B22" s="38" t="s">
        <v>202</v>
      </c>
      <c r="C22" s="105" t="s">
        <v>203</v>
      </c>
      <c r="D22" s="40" t="s">
        <v>200</v>
      </c>
      <c r="E22" s="41">
        <v>1</v>
      </c>
      <c r="F22" s="264">
        <v>0</v>
      </c>
      <c r="G22" s="106">
        <f>E22*F22</f>
        <v>0</v>
      </c>
    </row>
    <row r="23" spans="1:12" ht="25" x14ac:dyDescent="0.25">
      <c r="A23" s="107"/>
      <c r="B23" s="108" t="s">
        <v>204</v>
      </c>
      <c r="C23" s="109" t="s">
        <v>205</v>
      </c>
      <c r="D23" s="110"/>
      <c r="E23" s="111"/>
      <c r="F23" s="111"/>
      <c r="G23" s="112"/>
    </row>
    <row r="24" spans="1:12" x14ac:dyDescent="0.25">
      <c r="A24" s="113"/>
      <c r="B24" s="113"/>
      <c r="C24" s="114"/>
      <c r="D24" s="115"/>
      <c r="E24" s="116"/>
      <c r="F24" s="116"/>
      <c r="G24" s="116"/>
    </row>
    <row r="25" spans="1:12" s="91" customFormat="1" ht="13" x14ac:dyDescent="0.3">
      <c r="A25" s="117" t="s">
        <v>206</v>
      </c>
      <c r="B25" s="118" t="s">
        <v>206</v>
      </c>
      <c r="C25" s="119" t="s">
        <v>207</v>
      </c>
      <c r="D25" s="120"/>
      <c r="E25" s="121"/>
      <c r="F25" s="121"/>
      <c r="G25" s="122">
        <f>SUM(G26:G31)</f>
        <v>0</v>
      </c>
      <c r="H25" s="90"/>
      <c r="I25" s="90"/>
      <c r="J25" s="90"/>
      <c r="K25" s="90"/>
      <c r="L25" s="90"/>
    </row>
    <row r="26" spans="1:12" ht="25" x14ac:dyDescent="0.25">
      <c r="A26" s="104" t="s">
        <v>208</v>
      </c>
      <c r="B26" s="123" t="s">
        <v>209</v>
      </c>
      <c r="C26" s="105" t="s">
        <v>210</v>
      </c>
      <c r="D26" s="40" t="s">
        <v>211</v>
      </c>
      <c r="E26" s="41">
        <v>60</v>
      </c>
      <c r="F26" s="264">
        <v>0</v>
      </c>
      <c r="G26" s="106">
        <f>E26*F26</f>
        <v>0</v>
      </c>
    </row>
    <row r="27" spans="1:12" ht="37.5" x14ac:dyDescent="0.25">
      <c r="A27" s="107"/>
      <c r="B27" s="108" t="s">
        <v>204</v>
      </c>
      <c r="C27" s="109" t="s">
        <v>212</v>
      </c>
      <c r="D27" s="110"/>
      <c r="E27" s="111"/>
      <c r="F27" s="111"/>
      <c r="G27" s="112"/>
    </row>
    <row r="28" spans="1:12" ht="25" x14ac:dyDescent="0.25">
      <c r="A28" s="104" t="s">
        <v>213</v>
      </c>
      <c r="B28" s="123" t="s">
        <v>214</v>
      </c>
      <c r="C28" s="105" t="s">
        <v>215</v>
      </c>
      <c r="D28" s="40" t="s">
        <v>200</v>
      </c>
      <c r="E28" s="41">
        <v>5</v>
      </c>
      <c r="F28" s="264">
        <v>0</v>
      </c>
      <c r="G28" s="106">
        <f>E28*F28</f>
        <v>0</v>
      </c>
    </row>
    <row r="29" spans="1:12" ht="37.5" x14ac:dyDescent="0.25">
      <c r="A29" s="107"/>
      <c r="B29" s="108" t="s">
        <v>204</v>
      </c>
      <c r="C29" s="109" t="s">
        <v>212</v>
      </c>
      <c r="D29" s="110"/>
      <c r="E29" s="111"/>
      <c r="F29" s="111"/>
      <c r="G29" s="112"/>
    </row>
    <row r="30" spans="1:12" s="26" customFormat="1" ht="25" x14ac:dyDescent="0.25">
      <c r="A30" s="104" t="s">
        <v>216</v>
      </c>
      <c r="B30" s="123" t="s">
        <v>217</v>
      </c>
      <c r="C30" s="105" t="s">
        <v>218</v>
      </c>
      <c r="D30" s="40" t="s">
        <v>200</v>
      </c>
      <c r="E30" s="41">
        <v>5</v>
      </c>
      <c r="F30" s="264">
        <v>0</v>
      </c>
      <c r="G30" s="106">
        <f>E30*F30</f>
        <v>0</v>
      </c>
    </row>
    <row r="31" spans="1:12" s="26" customFormat="1" ht="37.5" x14ac:dyDescent="0.25">
      <c r="A31" s="107"/>
      <c r="B31" s="108" t="s">
        <v>204</v>
      </c>
      <c r="C31" s="109" t="s">
        <v>212</v>
      </c>
      <c r="D31" s="110"/>
      <c r="E31" s="111"/>
      <c r="F31" s="111"/>
      <c r="G31" s="112"/>
    </row>
    <row r="32" spans="1:12" x14ac:dyDescent="0.25">
      <c r="A32" s="113"/>
      <c r="B32" s="113"/>
      <c r="C32" s="114"/>
      <c r="D32" s="115"/>
      <c r="E32" s="116"/>
      <c r="F32" s="116"/>
      <c r="G32" s="116"/>
    </row>
    <row r="33" spans="1:12" s="26" customFormat="1" ht="13" x14ac:dyDescent="0.3">
      <c r="A33" s="117" t="s">
        <v>219</v>
      </c>
      <c r="B33" s="118" t="s">
        <v>219</v>
      </c>
      <c r="C33" s="119" t="s">
        <v>220</v>
      </c>
      <c r="D33" s="120"/>
      <c r="E33" s="121"/>
      <c r="F33" s="121"/>
      <c r="G33" s="122">
        <f>SUM(G34:G39)</f>
        <v>0</v>
      </c>
    </row>
    <row r="34" spans="1:12" s="26" customFormat="1" x14ac:dyDescent="0.25">
      <c r="A34" s="98" t="s">
        <v>221</v>
      </c>
      <c r="B34" s="124" t="s">
        <v>222</v>
      </c>
      <c r="C34" s="100" t="s">
        <v>223</v>
      </c>
      <c r="D34" s="101" t="s">
        <v>224</v>
      </c>
      <c r="E34" s="102">
        <v>200</v>
      </c>
      <c r="F34" s="264">
        <v>0</v>
      </c>
      <c r="G34" s="103">
        <f t="shared" ref="G34:G35" si="0">E34*F34</f>
        <v>0</v>
      </c>
    </row>
    <row r="35" spans="1:12" s="26" customFormat="1" x14ac:dyDescent="0.25">
      <c r="A35" s="104"/>
      <c r="B35" s="123" t="s">
        <v>225</v>
      </c>
      <c r="C35" s="105" t="s">
        <v>226</v>
      </c>
      <c r="D35" s="40" t="s">
        <v>200</v>
      </c>
      <c r="E35" s="41">
        <v>1</v>
      </c>
      <c r="F35" s="264">
        <v>0</v>
      </c>
      <c r="G35" s="106">
        <f t="shared" si="0"/>
        <v>0</v>
      </c>
    </row>
    <row r="36" spans="1:12" s="26" customFormat="1" ht="37.5" x14ac:dyDescent="0.25">
      <c r="A36" s="107"/>
      <c r="B36" s="108" t="s">
        <v>204</v>
      </c>
      <c r="C36" s="125" t="s">
        <v>227</v>
      </c>
      <c r="D36" s="110"/>
      <c r="E36" s="111"/>
      <c r="F36" s="111"/>
      <c r="G36" s="112"/>
    </row>
    <row r="37" spans="1:12" s="26" customFormat="1" x14ac:dyDescent="0.25">
      <c r="A37" s="104" t="s">
        <v>228</v>
      </c>
      <c r="B37" s="123" t="s">
        <v>229</v>
      </c>
      <c r="C37" s="105" t="s">
        <v>230</v>
      </c>
      <c r="D37" s="40" t="s">
        <v>200</v>
      </c>
      <c r="E37" s="41">
        <v>1</v>
      </c>
      <c r="F37" s="264">
        <v>0</v>
      </c>
      <c r="G37" s="106">
        <f>E37*F37</f>
        <v>0</v>
      </c>
    </row>
    <row r="38" spans="1:12" s="26" customFormat="1" ht="25" x14ac:dyDescent="0.25">
      <c r="A38" s="107"/>
      <c r="B38" s="108" t="s">
        <v>204</v>
      </c>
      <c r="C38" s="125" t="s">
        <v>231</v>
      </c>
      <c r="D38" s="110"/>
      <c r="E38" s="111"/>
      <c r="F38" s="111"/>
      <c r="G38" s="112"/>
    </row>
    <row r="39" spans="1:12" s="26" customFormat="1" ht="75" x14ac:dyDescent="0.25">
      <c r="A39" s="98" t="s">
        <v>232</v>
      </c>
      <c r="B39" s="99" t="s">
        <v>233</v>
      </c>
      <c r="C39" s="126" t="s">
        <v>234</v>
      </c>
      <c r="D39" s="101" t="s">
        <v>235</v>
      </c>
      <c r="E39" s="102">
        <v>1</v>
      </c>
      <c r="F39" s="264">
        <v>0</v>
      </c>
      <c r="G39" s="103">
        <f>E39*F39</f>
        <v>0</v>
      </c>
    </row>
    <row r="40" spans="1:12" ht="13" thickBot="1" x14ac:dyDescent="0.3">
      <c r="A40" s="113"/>
      <c r="B40" s="113"/>
      <c r="C40" s="114"/>
      <c r="D40" s="115"/>
      <c r="E40" s="116"/>
      <c r="F40" s="116"/>
      <c r="G40" s="116"/>
    </row>
    <row r="41" spans="1:12" s="91" customFormat="1" ht="13.5" thickBot="1" x14ac:dyDescent="0.35">
      <c r="A41" s="84" t="s">
        <v>183</v>
      </c>
      <c r="B41" s="85" t="s">
        <v>183</v>
      </c>
      <c r="C41" s="86" t="s">
        <v>39</v>
      </c>
      <c r="D41" s="87"/>
      <c r="E41" s="88"/>
      <c r="F41" s="88"/>
      <c r="G41" s="89">
        <f>G42+G52+G56+G60+G66+G80+G86</f>
        <v>0</v>
      </c>
      <c r="H41" s="90"/>
      <c r="I41" s="90"/>
      <c r="J41" s="90"/>
      <c r="K41" s="90"/>
      <c r="L41" s="90"/>
    </row>
    <row r="42" spans="1:12" s="91" customFormat="1" ht="13" x14ac:dyDescent="0.3">
      <c r="A42" s="92" t="s">
        <v>236</v>
      </c>
      <c r="B42" s="93" t="s">
        <v>236</v>
      </c>
      <c r="C42" s="94" t="s">
        <v>237</v>
      </c>
      <c r="D42" s="95"/>
      <c r="E42" s="96"/>
      <c r="F42" s="96"/>
      <c r="G42" s="97">
        <f>SUM(G43:G50)</f>
        <v>0</v>
      </c>
      <c r="H42" s="90"/>
      <c r="I42" s="90"/>
      <c r="J42" s="90"/>
      <c r="K42" s="90"/>
      <c r="L42" s="90"/>
    </row>
    <row r="43" spans="1:12" ht="25" x14ac:dyDescent="0.25">
      <c r="A43" s="104" t="s">
        <v>238</v>
      </c>
      <c r="B43" s="127" t="s">
        <v>239</v>
      </c>
      <c r="C43" s="105" t="s">
        <v>240</v>
      </c>
      <c r="D43" s="40" t="s">
        <v>241</v>
      </c>
      <c r="E43" s="41">
        <v>90</v>
      </c>
      <c r="F43" s="264">
        <v>0</v>
      </c>
      <c r="G43" s="106">
        <f>E43*F43</f>
        <v>0</v>
      </c>
    </row>
    <row r="44" spans="1:12" ht="25" x14ac:dyDescent="0.25">
      <c r="A44" s="107"/>
      <c r="B44" s="108" t="s">
        <v>204</v>
      </c>
      <c r="C44" s="109" t="s">
        <v>242</v>
      </c>
      <c r="D44" s="110"/>
      <c r="E44" s="111"/>
      <c r="F44" s="111"/>
      <c r="G44" s="112"/>
    </row>
    <row r="45" spans="1:12" ht="25" x14ac:dyDescent="0.25">
      <c r="A45" s="104" t="s">
        <v>243</v>
      </c>
      <c r="B45" s="127" t="s">
        <v>244</v>
      </c>
      <c r="C45" s="105" t="s">
        <v>245</v>
      </c>
      <c r="D45" s="40" t="s">
        <v>241</v>
      </c>
      <c r="E45" s="41">
        <v>190</v>
      </c>
      <c r="F45" s="264">
        <v>0</v>
      </c>
      <c r="G45" s="106">
        <f>E45*F45</f>
        <v>0</v>
      </c>
    </row>
    <row r="46" spans="1:12" x14ac:dyDescent="0.25">
      <c r="A46" s="107"/>
      <c r="B46" s="108" t="s">
        <v>204</v>
      </c>
      <c r="C46" s="109" t="s">
        <v>246</v>
      </c>
      <c r="D46" s="110"/>
      <c r="E46" s="111"/>
      <c r="F46" s="111"/>
      <c r="G46" s="112"/>
    </row>
    <row r="47" spans="1:12" ht="37.5" x14ac:dyDescent="0.25">
      <c r="A47" s="104" t="s">
        <v>247</v>
      </c>
      <c r="B47" s="127" t="s">
        <v>248</v>
      </c>
      <c r="C47" s="105" t="s">
        <v>249</v>
      </c>
      <c r="D47" s="40" t="s">
        <v>241</v>
      </c>
      <c r="E47" s="41">
        <v>3.6</v>
      </c>
      <c r="F47" s="264">
        <v>0</v>
      </c>
      <c r="G47" s="106">
        <f>E47*F47</f>
        <v>0</v>
      </c>
    </row>
    <row r="48" spans="1:12" ht="25" x14ac:dyDescent="0.25">
      <c r="A48" s="107"/>
      <c r="B48" s="108" t="s">
        <v>204</v>
      </c>
      <c r="C48" s="109" t="s">
        <v>250</v>
      </c>
      <c r="D48" s="110"/>
      <c r="E48" s="111"/>
      <c r="F48" s="111"/>
      <c r="G48" s="112"/>
    </row>
    <row r="49" spans="1:12" ht="25" x14ac:dyDescent="0.25">
      <c r="A49" s="104" t="s">
        <v>251</v>
      </c>
      <c r="B49" s="127" t="s">
        <v>252</v>
      </c>
      <c r="C49" s="105" t="s">
        <v>253</v>
      </c>
      <c r="D49" s="40" t="s">
        <v>241</v>
      </c>
      <c r="E49" s="41">
        <v>135</v>
      </c>
      <c r="F49" s="264">
        <v>0</v>
      </c>
      <c r="G49" s="106">
        <f>E49*F49</f>
        <v>0</v>
      </c>
    </row>
    <row r="50" spans="1:12" ht="25" x14ac:dyDescent="0.25">
      <c r="A50" s="107"/>
      <c r="B50" s="108" t="s">
        <v>204</v>
      </c>
      <c r="C50" s="109" t="s">
        <v>254</v>
      </c>
      <c r="D50" s="110"/>
      <c r="E50" s="111"/>
      <c r="F50" s="111"/>
      <c r="G50" s="112"/>
    </row>
    <row r="51" spans="1:12" x14ac:dyDescent="0.25">
      <c r="A51" s="113"/>
      <c r="B51" s="113"/>
      <c r="C51" s="114"/>
      <c r="D51" s="115"/>
      <c r="E51" s="116"/>
      <c r="F51" s="116"/>
      <c r="G51" s="116"/>
    </row>
    <row r="52" spans="1:12" s="91" customFormat="1" ht="13" x14ac:dyDescent="0.3">
      <c r="A52" s="117" t="s">
        <v>255</v>
      </c>
      <c r="B52" s="118" t="s">
        <v>255</v>
      </c>
      <c r="C52" s="128" t="s">
        <v>256</v>
      </c>
      <c r="D52" s="120"/>
      <c r="E52" s="121"/>
      <c r="F52" s="121"/>
      <c r="G52" s="122">
        <f>SUM(G53:G54)</f>
        <v>0</v>
      </c>
      <c r="H52" s="90"/>
      <c r="I52" s="90"/>
      <c r="J52" s="90"/>
      <c r="K52" s="90"/>
      <c r="L52" s="90"/>
    </row>
    <row r="53" spans="1:12" x14ac:dyDescent="0.25">
      <c r="A53" s="104" t="s">
        <v>257</v>
      </c>
      <c r="B53" s="127" t="s">
        <v>258</v>
      </c>
      <c r="C53" s="105" t="s">
        <v>259</v>
      </c>
      <c r="D53" s="40" t="s">
        <v>211</v>
      </c>
      <c r="E53" s="41">
        <v>65</v>
      </c>
      <c r="F53" s="264">
        <v>0</v>
      </c>
      <c r="G53" s="106">
        <f>E53*F53</f>
        <v>0</v>
      </c>
    </row>
    <row r="54" spans="1:12" ht="25" x14ac:dyDescent="0.25">
      <c r="A54" s="107"/>
      <c r="B54" s="108" t="s">
        <v>204</v>
      </c>
      <c r="C54" s="109" t="s">
        <v>260</v>
      </c>
      <c r="D54" s="110"/>
      <c r="E54" s="111"/>
      <c r="F54" s="111"/>
      <c r="G54" s="112"/>
    </row>
    <row r="55" spans="1:12" x14ac:dyDescent="0.25">
      <c r="A55" s="113"/>
      <c r="B55" s="113"/>
      <c r="C55" s="114"/>
      <c r="D55" s="115"/>
      <c r="E55" s="116"/>
      <c r="F55" s="116"/>
      <c r="G55" s="116"/>
    </row>
    <row r="56" spans="1:12" s="91" customFormat="1" ht="13" x14ac:dyDescent="0.3">
      <c r="A56" s="117" t="s">
        <v>261</v>
      </c>
      <c r="B56" s="118" t="s">
        <v>261</v>
      </c>
      <c r="C56" s="128" t="s">
        <v>262</v>
      </c>
      <c r="D56" s="120"/>
      <c r="E56" s="121"/>
      <c r="F56" s="121"/>
      <c r="G56" s="122">
        <f>SUM(G57:G58)</f>
        <v>0</v>
      </c>
      <c r="H56" s="90"/>
      <c r="I56" s="90"/>
      <c r="J56" s="90"/>
      <c r="K56" s="90"/>
      <c r="L56" s="90"/>
    </row>
    <row r="57" spans="1:12" ht="25" x14ac:dyDescent="0.25">
      <c r="A57" s="104" t="s">
        <v>263</v>
      </c>
      <c r="B57" s="127" t="s">
        <v>264</v>
      </c>
      <c r="C57" s="105" t="s">
        <v>265</v>
      </c>
      <c r="D57" s="40" t="s">
        <v>241</v>
      </c>
      <c r="E57" s="41">
        <v>36</v>
      </c>
      <c r="F57" s="264">
        <v>0</v>
      </c>
      <c r="G57" s="106">
        <f>E57*F57</f>
        <v>0</v>
      </c>
    </row>
    <row r="58" spans="1:12" x14ac:dyDescent="0.25">
      <c r="A58" s="107"/>
      <c r="B58" s="108" t="s">
        <v>204</v>
      </c>
      <c r="C58" s="109" t="s">
        <v>266</v>
      </c>
      <c r="D58" s="110"/>
      <c r="E58" s="111"/>
      <c r="F58" s="111"/>
      <c r="G58" s="112"/>
    </row>
    <row r="59" spans="1:12" x14ac:dyDescent="0.25">
      <c r="A59" s="113"/>
      <c r="B59" s="113"/>
      <c r="C59" s="114"/>
      <c r="D59" s="115"/>
      <c r="E59" s="116"/>
      <c r="F59" s="116"/>
      <c r="G59" s="116"/>
    </row>
    <row r="60" spans="1:12" s="91" customFormat="1" ht="13" x14ac:dyDescent="0.3">
      <c r="A60" s="117" t="s">
        <v>267</v>
      </c>
      <c r="B60" s="118" t="s">
        <v>267</v>
      </c>
      <c r="C60" s="128" t="s">
        <v>268</v>
      </c>
      <c r="D60" s="120"/>
      <c r="E60" s="121"/>
      <c r="F60" s="121"/>
      <c r="G60" s="122">
        <f>SUM(G61:G64)</f>
        <v>0</v>
      </c>
      <c r="H60" s="90"/>
      <c r="I60" s="90"/>
      <c r="J60" s="90"/>
      <c r="K60" s="90"/>
      <c r="L60" s="90"/>
    </row>
    <row r="61" spans="1:12" x14ac:dyDescent="0.25">
      <c r="A61" s="104" t="s">
        <v>269</v>
      </c>
      <c r="B61" s="127" t="s">
        <v>270</v>
      </c>
      <c r="C61" s="105" t="s">
        <v>271</v>
      </c>
      <c r="D61" s="40" t="s">
        <v>241</v>
      </c>
      <c r="E61" s="41">
        <v>211</v>
      </c>
      <c r="F61" s="264">
        <v>0</v>
      </c>
      <c r="G61" s="106">
        <f>E61*F61</f>
        <v>0</v>
      </c>
    </row>
    <row r="62" spans="1:12" ht="25" x14ac:dyDescent="0.25">
      <c r="A62" s="107"/>
      <c r="B62" s="108" t="s">
        <v>204</v>
      </c>
      <c r="C62" s="109" t="s">
        <v>272</v>
      </c>
      <c r="D62" s="110"/>
      <c r="E62" s="111"/>
      <c r="F62" s="111"/>
      <c r="G62" s="112"/>
    </row>
    <row r="63" spans="1:12" ht="25" x14ac:dyDescent="0.25">
      <c r="A63" s="104" t="s">
        <v>273</v>
      </c>
      <c r="B63" s="127" t="s">
        <v>274</v>
      </c>
      <c r="C63" s="105" t="s">
        <v>275</v>
      </c>
      <c r="D63" s="40" t="s">
        <v>241</v>
      </c>
      <c r="E63" s="41">
        <v>32</v>
      </c>
      <c r="F63" s="264">
        <v>0</v>
      </c>
      <c r="G63" s="106">
        <f>E63*F63</f>
        <v>0</v>
      </c>
    </row>
    <row r="64" spans="1:12" x14ac:dyDescent="0.25">
      <c r="A64" s="107"/>
      <c r="B64" s="108" t="s">
        <v>204</v>
      </c>
      <c r="C64" s="109" t="s">
        <v>276</v>
      </c>
      <c r="D64" s="110"/>
      <c r="E64" s="111"/>
      <c r="F64" s="111"/>
      <c r="G64" s="112"/>
    </row>
    <row r="65" spans="1:12" x14ac:dyDescent="0.25">
      <c r="A65" s="113"/>
      <c r="B65" s="113"/>
      <c r="C65" s="114"/>
      <c r="D65" s="115"/>
      <c r="E65" s="116"/>
      <c r="F65" s="116"/>
      <c r="G65" s="116"/>
    </row>
    <row r="66" spans="1:12" ht="13" x14ac:dyDescent="0.3">
      <c r="A66" s="117" t="s">
        <v>277</v>
      </c>
      <c r="B66" s="118" t="s">
        <v>277</v>
      </c>
      <c r="C66" s="129" t="s">
        <v>278</v>
      </c>
      <c r="D66" s="120"/>
      <c r="E66" s="121"/>
      <c r="F66" s="121"/>
      <c r="G66" s="122">
        <f>SUM(G67:G78)</f>
        <v>0</v>
      </c>
    </row>
    <row r="67" spans="1:12" x14ac:dyDescent="0.25">
      <c r="A67" s="104" t="s">
        <v>279</v>
      </c>
      <c r="B67" s="127" t="s">
        <v>280</v>
      </c>
      <c r="C67" s="105" t="s">
        <v>281</v>
      </c>
      <c r="D67" s="40" t="s">
        <v>211</v>
      </c>
      <c r="E67" s="41">
        <v>20</v>
      </c>
      <c r="F67" s="264">
        <v>0</v>
      </c>
      <c r="G67" s="106">
        <f t="shared" ref="G67:G73" si="1">E67*F67</f>
        <v>0</v>
      </c>
    </row>
    <row r="68" spans="1:12" ht="25" x14ac:dyDescent="0.25">
      <c r="A68" s="107"/>
      <c r="B68" s="108" t="s">
        <v>204</v>
      </c>
      <c r="C68" s="125" t="s">
        <v>282</v>
      </c>
      <c r="D68" s="110"/>
      <c r="E68" s="111"/>
      <c r="F68" s="111"/>
      <c r="G68" s="112"/>
    </row>
    <row r="69" spans="1:12" x14ac:dyDescent="0.25">
      <c r="A69" s="104" t="s">
        <v>283</v>
      </c>
      <c r="B69" s="127" t="s">
        <v>284</v>
      </c>
      <c r="C69" s="105" t="s">
        <v>285</v>
      </c>
      <c r="D69" s="40" t="s">
        <v>211</v>
      </c>
      <c r="E69" s="41">
        <v>80</v>
      </c>
      <c r="F69" s="264">
        <v>0</v>
      </c>
      <c r="G69" s="106">
        <f t="shared" si="1"/>
        <v>0</v>
      </c>
    </row>
    <row r="70" spans="1:12" ht="25" x14ac:dyDescent="0.25">
      <c r="A70" s="107"/>
      <c r="B70" s="108" t="s">
        <v>204</v>
      </c>
      <c r="C70" s="125" t="s">
        <v>282</v>
      </c>
      <c r="D70" s="110"/>
      <c r="E70" s="111"/>
      <c r="F70" s="111"/>
      <c r="G70" s="112"/>
    </row>
    <row r="71" spans="1:12" s="130" customFormat="1" x14ac:dyDescent="0.25">
      <c r="A71" s="104" t="s">
        <v>286</v>
      </c>
      <c r="B71" s="127" t="s">
        <v>287</v>
      </c>
      <c r="C71" s="105" t="s">
        <v>288</v>
      </c>
      <c r="D71" s="40" t="s">
        <v>211</v>
      </c>
      <c r="E71" s="41">
        <v>50</v>
      </c>
      <c r="F71" s="264">
        <v>0</v>
      </c>
      <c r="G71" s="106">
        <f t="shared" si="1"/>
        <v>0</v>
      </c>
      <c r="H71" s="26"/>
      <c r="I71" s="26"/>
      <c r="J71" s="26"/>
      <c r="K71" s="26"/>
      <c r="L71" s="26"/>
    </row>
    <row r="72" spans="1:12" s="130" customFormat="1" ht="25" x14ac:dyDescent="0.25">
      <c r="A72" s="107"/>
      <c r="B72" s="108" t="s">
        <v>204</v>
      </c>
      <c r="C72" s="125" t="s">
        <v>282</v>
      </c>
      <c r="D72" s="110"/>
      <c r="E72" s="111"/>
      <c r="F72" s="111"/>
      <c r="G72" s="112"/>
      <c r="H72" s="26"/>
      <c r="I72" s="26"/>
      <c r="J72" s="26"/>
      <c r="K72" s="26"/>
      <c r="L72" s="26"/>
    </row>
    <row r="73" spans="1:12" s="130" customFormat="1" ht="25" x14ac:dyDescent="0.25">
      <c r="A73" s="104" t="s">
        <v>289</v>
      </c>
      <c r="B73" s="127" t="s">
        <v>290</v>
      </c>
      <c r="C73" s="105" t="s">
        <v>291</v>
      </c>
      <c r="D73" s="40" t="s">
        <v>211</v>
      </c>
      <c r="E73" s="41">
        <v>440</v>
      </c>
      <c r="F73" s="264">
        <v>0</v>
      </c>
      <c r="G73" s="106">
        <f t="shared" si="1"/>
        <v>0</v>
      </c>
      <c r="H73" s="26"/>
      <c r="I73" s="26"/>
      <c r="J73" s="26"/>
      <c r="K73" s="26"/>
      <c r="L73" s="26"/>
    </row>
    <row r="74" spans="1:12" s="130" customFormat="1" ht="25" x14ac:dyDescent="0.25">
      <c r="A74" s="107"/>
      <c r="B74" s="108" t="s">
        <v>204</v>
      </c>
      <c r="C74" s="125" t="s">
        <v>282</v>
      </c>
      <c r="D74" s="110"/>
      <c r="E74" s="111"/>
      <c r="F74" s="111"/>
      <c r="G74" s="112"/>
      <c r="H74" s="26"/>
      <c r="I74" s="26"/>
      <c r="J74" s="26"/>
      <c r="K74" s="26"/>
      <c r="L74" s="26"/>
    </row>
    <row r="75" spans="1:12" s="130" customFormat="1" x14ac:dyDescent="0.25">
      <c r="A75" s="104" t="s">
        <v>292</v>
      </c>
      <c r="B75" s="127" t="s">
        <v>293</v>
      </c>
      <c r="C75" s="105" t="s">
        <v>294</v>
      </c>
      <c r="D75" s="40" t="s">
        <v>211</v>
      </c>
      <c r="E75" s="41">
        <v>590</v>
      </c>
      <c r="F75" s="264">
        <v>0</v>
      </c>
      <c r="G75" s="106">
        <f t="shared" ref="G75" si="2">E75*F75</f>
        <v>0</v>
      </c>
      <c r="H75" s="26"/>
      <c r="I75" s="26"/>
      <c r="J75" s="26"/>
      <c r="K75" s="26"/>
      <c r="L75" s="26"/>
    </row>
    <row r="76" spans="1:12" s="130" customFormat="1" x14ac:dyDescent="0.25">
      <c r="A76" s="107"/>
      <c r="B76" s="108" t="s">
        <v>204</v>
      </c>
      <c r="C76" s="125" t="s">
        <v>295</v>
      </c>
      <c r="D76" s="110"/>
      <c r="E76" s="111"/>
      <c r="F76" s="111"/>
      <c r="G76" s="112"/>
      <c r="H76" s="26"/>
      <c r="I76" s="26"/>
      <c r="J76" s="26"/>
      <c r="K76" s="26"/>
      <c r="L76" s="26"/>
    </row>
    <row r="77" spans="1:12" s="130" customFormat="1" ht="25" x14ac:dyDescent="0.25">
      <c r="A77" s="104" t="s">
        <v>296</v>
      </c>
      <c r="B77" s="127" t="s">
        <v>297</v>
      </c>
      <c r="C77" s="105" t="s">
        <v>298</v>
      </c>
      <c r="D77" s="40" t="s">
        <v>200</v>
      </c>
      <c r="E77" s="41">
        <v>8</v>
      </c>
      <c r="F77" s="264">
        <v>0</v>
      </c>
      <c r="G77" s="106">
        <f t="shared" ref="G77" si="3">E77*F77</f>
        <v>0</v>
      </c>
      <c r="H77" s="26"/>
      <c r="I77" s="26"/>
      <c r="J77" s="26"/>
      <c r="K77" s="26"/>
      <c r="L77" s="26"/>
    </row>
    <row r="78" spans="1:12" s="130" customFormat="1" ht="37.5" x14ac:dyDescent="0.25">
      <c r="A78" s="107"/>
      <c r="B78" s="108" t="s">
        <v>204</v>
      </c>
      <c r="C78" s="125" t="s">
        <v>299</v>
      </c>
      <c r="D78" s="110"/>
      <c r="E78" s="111"/>
      <c r="F78" s="111"/>
      <c r="G78" s="112"/>
      <c r="H78" s="26"/>
      <c r="I78" s="26"/>
      <c r="J78" s="26"/>
      <c r="K78" s="26"/>
      <c r="L78" s="26"/>
    </row>
    <row r="79" spans="1:12" x14ac:dyDescent="0.25">
      <c r="A79" s="113"/>
      <c r="B79" s="113"/>
      <c r="C79" s="114"/>
      <c r="D79" s="115"/>
      <c r="E79" s="116"/>
      <c r="F79" s="116"/>
      <c r="G79" s="116"/>
    </row>
    <row r="80" spans="1:12" s="130" customFormat="1" ht="13" x14ac:dyDescent="0.3">
      <c r="A80" s="117" t="s">
        <v>300</v>
      </c>
      <c r="B80" s="118" t="s">
        <v>301</v>
      </c>
      <c r="C80" s="119" t="s">
        <v>302</v>
      </c>
      <c r="D80" s="120"/>
      <c r="E80" s="121"/>
      <c r="F80" s="121"/>
      <c r="G80" s="122">
        <f>SUM(G81:G84)</f>
        <v>0</v>
      </c>
      <c r="H80" s="26"/>
      <c r="I80" s="26"/>
      <c r="J80" s="26"/>
      <c r="K80" s="26"/>
      <c r="L80" s="26"/>
    </row>
    <row r="81" spans="1:12" s="130" customFormat="1" ht="37.5" x14ac:dyDescent="0.25">
      <c r="A81" s="104" t="s">
        <v>303</v>
      </c>
      <c r="B81" s="127" t="s">
        <v>304</v>
      </c>
      <c r="C81" s="105" t="s">
        <v>305</v>
      </c>
      <c r="D81" s="40" t="s">
        <v>306</v>
      </c>
      <c r="E81" s="41">
        <v>64</v>
      </c>
      <c r="F81" s="264">
        <v>0</v>
      </c>
      <c r="G81" s="106">
        <f>E81*F81</f>
        <v>0</v>
      </c>
      <c r="H81" s="26"/>
      <c r="I81" s="26"/>
      <c r="J81" s="26"/>
      <c r="K81" s="26"/>
      <c r="L81" s="26"/>
    </row>
    <row r="82" spans="1:12" s="130" customFormat="1" ht="50" x14ac:dyDescent="0.25">
      <c r="A82" s="107"/>
      <c r="B82" s="108" t="s">
        <v>204</v>
      </c>
      <c r="C82" s="109" t="s">
        <v>307</v>
      </c>
      <c r="D82" s="110"/>
      <c r="E82" s="111"/>
      <c r="F82" s="131"/>
      <c r="G82" s="112"/>
      <c r="H82" s="26"/>
      <c r="I82" s="26"/>
      <c r="J82" s="26"/>
      <c r="K82" s="26"/>
      <c r="L82" s="26"/>
    </row>
    <row r="83" spans="1:12" s="130" customFormat="1" ht="25" x14ac:dyDescent="0.25">
      <c r="A83" s="104" t="s">
        <v>308</v>
      </c>
      <c r="B83" s="38" t="s">
        <v>309</v>
      </c>
      <c r="C83" s="105" t="s">
        <v>310</v>
      </c>
      <c r="D83" s="40" t="s">
        <v>200</v>
      </c>
      <c r="E83" s="41">
        <v>6</v>
      </c>
      <c r="F83" s="264">
        <v>0</v>
      </c>
      <c r="G83" s="106">
        <f>E83*F83</f>
        <v>0</v>
      </c>
      <c r="H83" s="26"/>
      <c r="I83" s="26"/>
      <c r="J83" s="26"/>
      <c r="K83" s="26"/>
      <c r="L83" s="26"/>
    </row>
    <row r="84" spans="1:12" s="130" customFormat="1" x14ac:dyDescent="0.25">
      <c r="A84" s="107"/>
      <c r="B84" s="108" t="s">
        <v>204</v>
      </c>
      <c r="C84" s="109" t="s">
        <v>311</v>
      </c>
      <c r="D84" s="110"/>
      <c r="E84" s="111"/>
      <c r="F84" s="111"/>
      <c r="G84" s="112"/>
      <c r="H84" s="26"/>
      <c r="I84" s="26"/>
      <c r="J84" s="26"/>
      <c r="K84" s="26"/>
      <c r="L84" s="26"/>
    </row>
    <row r="85" spans="1:12" x14ac:dyDescent="0.25">
      <c r="A85" s="113"/>
      <c r="B85" s="113"/>
      <c r="C85" s="114"/>
      <c r="D85" s="115"/>
      <c r="E85" s="116"/>
      <c r="F85" s="116"/>
      <c r="G85" s="116"/>
    </row>
    <row r="86" spans="1:12" s="130" customFormat="1" ht="13" x14ac:dyDescent="0.3">
      <c r="A86" s="117" t="s">
        <v>301</v>
      </c>
      <c r="B86" s="118" t="s">
        <v>312</v>
      </c>
      <c r="C86" s="129" t="s">
        <v>313</v>
      </c>
      <c r="D86" s="120"/>
      <c r="E86" s="121"/>
      <c r="F86" s="121"/>
      <c r="G86" s="122">
        <f>SUM(G87:G88)</f>
        <v>0</v>
      </c>
      <c r="H86" s="26"/>
      <c r="I86" s="26"/>
      <c r="J86" s="26"/>
      <c r="K86" s="26"/>
      <c r="L86" s="26"/>
    </row>
    <row r="87" spans="1:12" ht="25" x14ac:dyDescent="0.25">
      <c r="A87" s="104" t="s">
        <v>314</v>
      </c>
      <c r="B87" s="38" t="s">
        <v>315</v>
      </c>
      <c r="C87" s="39" t="s">
        <v>316</v>
      </c>
      <c r="D87" s="40" t="s">
        <v>241</v>
      </c>
      <c r="E87" s="41">
        <v>140</v>
      </c>
      <c r="F87" s="264">
        <v>0</v>
      </c>
      <c r="G87" s="106">
        <f>E87*F87</f>
        <v>0</v>
      </c>
    </row>
    <row r="88" spans="1:12" x14ac:dyDescent="0.25">
      <c r="A88" s="107"/>
      <c r="B88" s="108" t="s">
        <v>204</v>
      </c>
      <c r="C88" s="109" t="s">
        <v>317</v>
      </c>
      <c r="D88" s="110"/>
      <c r="E88" s="111"/>
      <c r="F88" s="111"/>
      <c r="G88" s="112"/>
    </row>
    <row r="89" spans="1:12" ht="13" thickBot="1" x14ac:dyDescent="0.3">
      <c r="A89" s="113"/>
      <c r="B89" s="113"/>
      <c r="C89" s="114"/>
      <c r="D89" s="115"/>
      <c r="E89" s="116"/>
      <c r="F89" s="116"/>
      <c r="G89" s="116"/>
    </row>
    <row r="90" spans="1:12" s="91" customFormat="1" ht="13.5" thickBot="1" x14ac:dyDescent="0.35">
      <c r="A90" s="84" t="s">
        <v>184</v>
      </c>
      <c r="B90" s="85" t="s">
        <v>184</v>
      </c>
      <c r="C90" s="132" t="s">
        <v>185</v>
      </c>
      <c r="D90" s="87"/>
      <c r="E90" s="88"/>
      <c r="F90" s="88"/>
      <c r="G90" s="89">
        <f>G91+G97+G105+G109</f>
        <v>0</v>
      </c>
      <c r="H90" s="90"/>
      <c r="I90" s="90"/>
      <c r="J90" s="90"/>
      <c r="K90" s="90"/>
      <c r="L90" s="90"/>
    </row>
    <row r="91" spans="1:12" s="91" customFormat="1" ht="13" x14ac:dyDescent="0.3">
      <c r="A91" s="92" t="s">
        <v>318</v>
      </c>
      <c r="B91" s="93" t="s">
        <v>319</v>
      </c>
      <c r="C91" s="133" t="s">
        <v>320</v>
      </c>
      <c r="D91" s="95"/>
      <c r="E91" s="96"/>
      <c r="F91" s="96"/>
      <c r="G91" s="97">
        <f>SUM(G92:G95)</f>
        <v>0</v>
      </c>
      <c r="H91" s="90"/>
      <c r="I91" s="90"/>
      <c r="J91" s="90"/>
      <c r="K91" s="90"/>
      <c r="L91" s="90"/>
    </row>
    <row r="92" spans="1:12" s="91" customFormat="1" ht="25" x14ac:dyDescent="0.3">
      <c r="A92" s="134" t="s">
        <v>321</v>
      </c>
      <c r="B92" s="127" t="s">
        <v>322</v>
      </c>
      <c r="C92" s="105" t="s">
        <v>323</v>
      </c>
      <c r="D92" s="40" t="s">
        <v>241</v>
      </c>
      <c r="E92" s="41">
        <v>10</v>
      </c>
      <c r="F92" s="264">
        <v>0</v>
      </c>
      <c r="G92" s="106">
        <f>E92*F92</f>
        <v>0</v>
      </c>
      <c r="H92" s="90"/>
      <c r="I92" s="90"/>
      <c r="J92" s="90"/>
      <c r="K92" s="90"/>
      <c r="L92" s="90"/>
    </row>
    <row r="93" spans="1:12" s="91" customFormat="1" ht="25" x14ac:dyDescent="0.3">
      <c r="A93" s="135"/>
      <c r="B93" s="108" t="s">
        <v>204</v>
      </c>
      <c r="C93" s="125" t="s">
        <v>324</v>
      </c>
      <c r="D93" s="136"/>
      <c r="E93" s="137"/>
      <c r="F93" s="137"/>
      <c r="G93" s="138"/>
      <c r="H93" s="90"/>
      <c r="I93" s="90"/>
      <c r="J93" s="90"/>
      <c r="K93" s="90"/>
      <c r="L93" s="90"/>
    </row>
    <row r="94" spans="1:12" ht="25" x14ac:dyDescent="0.25">
      <c r="A94" s="139" t="s">
        <v>325</v>
      </c>
      <c r="B94" s="127" t="s">
        <v>326</v>
      </c>
      <c r="C94" s="105" t="s">
        <v>327</v>
      </c>
      <c r="D94" s="40" t="s">
        <v>211</v>
      </c>
      <c r="E94" s="41">
        <v>48</v>
      </c>
      <c r="F94" s="264">
        <v>0</v>
      </c>
      <c r="G94" s="106">
        <f>E94*F94</f>
        <v>0</v>
      </c>
    </row>
    <row r="95" spans="1:12" x14ac:dyDescent="0.25">
      <c r="A95" s="140"/>
      <c r="B95" s="108" t="s">
        <v>204</v>
      </c>
      <c r="C95" s="109" t="s">
        <v>328</v>
      </c>
      <c r="D95" s="110"/>
      <c r="E95" s="111"/>
      <c r="F95" s="111"/>
      <c r="G95" s="112"/>
    </row>
    <row r="96" spans="1:12" x14ac:dyDescent="0.25">
      <c r="A96" s="141"/>
      <c r="B96" s="113"/>
      <c r="C96" s="114"/>
      <c r="D96" s="115"/>
      <c r="E96" s="116"/>
      <c r="F96" s="116"/>
      <c r="G96" s="116"/>
    </row>
    <row r="97" spans="1:7" ht="13" x14ac:dyDescent="0.3">
      <c r="A97" s="117" t="s">
        <v>329</v>
      </c>
      <c r="B97" s="118" t="s">
        <v>330</v>
      </c>
      <c r="C97" s="142" t="s">
        <v>331</v>
      </c>
      <c r="D97" s="120"/>
      <c r="E97" s="121"/>
      <c r="F97" s="121"/>
      <c r="G97" s="122">
        <f>SUM(G98:G103)</f>
        <v>0</v>
      </c>
    </row>
    <row r="98" spans="1:7" ht="25" x14ac:dyDescent="0.25">
      <c r="A98" s="143" t="s">
        <v>332</v>
      </c>
      <c r="B98" s="127" t="s">
        <v>333</v>
      </c>
      <c r="C98" s="144" t="s">
        <v>113</v>
      </c>
      <c r="D98" s="40" t="s">
        <v>211</v>
      </c>
      <c r="E98" s="41">
        <v>28</v>
      </c>
      <c r="F98" s="264">
        <v>0</v>
      </c>
      <c r="G98" s="106">
        <f>E98*F98</f>
        <v>0</v>
      </c>
    </row>
    <row r="99" spans="1:7" x14ac:dyDescent="0.25">
      <c r="A99" s="140"/>
      <c r="B99" s="108" t="s">
        <v>204</v>
      </c>
      <c r="C99" s="109" t="s">
        <v>334</v>
      </c>
      <c r="D99" s="110"/>
      <c r="E99" s="111"/>
      <c r="F99" s="111"/>
      <c r="G99" s="112"/>
    </row>
    <row r="100" spans="1:7" ht="25" x14ac:dyDescent="0.25">
      <c r="A100" s="143" t="s">
        <v>335</v>
      </c>
      <c r="B100" s="127" t="s">
        <v>336</v>
      </c>
      <c r="C100" s="105" t="s">
        <v>111</v>
      </c>
      <c r="D100" s="40" t="s">
        <v>211</v>
      </c>
      <c r="E100" s="41">
        <v>28</v>
      </c>
      <c r="F100" s="264">
        <v>0</v>
      </c>
      <c r="G100" s="106">
        <f>E100*F100</f>
        <v>0</v>
      </c>
    </row>
    <row r="101" spans="1:7" x14ac:dyDescent="0.25">
      <c r="A101" s="140"/>
      <c r="B101" s="108" t="s">
        <v>204</v>
      </c>
      <c r="C101" s="109" t="s">
        <v>334</v>
      </c>
      <c r="D101" s="110"/>
      <c r="E101" s="111"/>
      <c r="F101" s="111"/>
      <c r="G101" s="112"/>
    </row>
    <row r="102" spans="1:7" x14ac:dyDescent="0.25">
      <c r="A102" s="143" t="s">
        <v>337</v>
      </c>
      <c r="B102" s="127" t="s">
        <v>338</v>
      </c>
      <c r="C102" s="105" t="s">
        <v>339</v>
      </c>
      <c r="D102" s="40" t="s">
        <v>211</v>
      </c>
      <c r="E102" s="41">
        <v>28</v>
      </c>
      <c r="F102" s="264">
        <v>0</v>
      </c>
      <c r="G102" s="106">
        <f>E102*F102</f>
        <v>0</v>
      </c>
    </row>
    <row r="103" spans="1:7" s="26" customFormat="1" x14ac:dyDescent="0.25">
      <c r="A103" s="140"/>
      <c r="B103" s="108" t="s">
        <v>204</v>
      </c>
      <c r="C103" s="109" t="s">
        <v>334</v>
      </c>
      <c r="D103" s="110"/>
      <c r="E103" s="111"/>
      <c r="F103" s="111"/>
      <c r="G103" s="112"/>
    </row>
    <row r="104" spans="1:7" s="26" customFormat="1" x14ac:dyDescent="0.25">
      <c r="A104" s="141"/>
      <c r="B104" s="113"/>
      <c r="C104" s="145"/>
      <c r="D104" s="115"/>
      <c r="E104" s="116"/>
      <c r="F104" s="116"/>
      <c r="G104" s="116"/>
    </row>
    <row r="105" spans="1:7" s="26" customFormat="1" ht="13" x14ac:dyDescent="0.3">
      <c r="A105" s="117" t="s">
        <v>340</v>
      </c>
      <c r="B105" s="118"/>
      <c r="C105" s="129" t="s">
        <v>341</v>
      </c>
      <c r="D105" s="120"/>
      <c r="E105" s="121"/>
      <c r="F105" s="121"/>
      <c r="G105" s="122">
        <f>SUM(G106:G107)</f>
        <v>0</v>
      </c>
    </row>
    <row r="106" spans="1:7" s="26" customFormat="1" ht="225" x14ac:dyDescent="0.25">
      <c r="A106" s="143" t="s">
        <v>342</v>
      </c>
      <c r="B106" s="127" t="s">
        <v>343</v>
      </c>
      <c r="C106" s="105" t="s">
        <v>344</v>
      </c>
      <c r="D106" s="40" t="s">
        <v>211</v>
      </c>
      <c r="E106" s="41">
        <v>512</v>
      </c>
      <c r="F106" s="264">
        <v>0</v>
      </c>
      <c r="G106" s="106">
        <f>E106*F106</f>
        <v>0</v>
      </c>
    </row>
    <row r="107" spans="1:7" s="26" customFormat="1" ht="50" x14ac:dyDescent="0.25">
      <c r="A107" s="140"/>
      <c r="B107" s="108" t="s">
        <v>204</v>
      </c>
      <c r="C107" s="109" t="s">
        <v>345</v>
      </c>
      <c r="D107" s="110"/>
      <c r="E107" s="111"/>
      <c r="F107" s="111"/>
      <c r="G107" s="112"/>
    </row>
    <row r="108" spans="1:7" s="26" customFormat="1" x14ac:dyDescent="0.25">
      <c r="A108" s="141"/>
      <c r="B108" s="113"/>
      <c r="C108" s="145"/>
      <c r="D108" s="115"/>
      <c r="E108" s="116"/>
      <c r="F108" s="116"/>
      <c r="G108" s="116"/>
    </row>
    <row r="109" spans="1:7" s="26" customFormat="1" ht="13" x14ac:dyDescent="0.3">
      <c r="A109" s="117" t="s">
        <v>346</v>
      </c>
      <c r="B109" s="118" t="s">
        <v>347</v>
      </c>
      <c r="C109" s="128" t="s">
        <v>348</v>
      </c>
      <c r="D109" s="120"/>
      <c r="E109" s="121"/>
      <c r="F109" s="121"/>
      <c r="G109" s="122">
        <f>SUM(G110:G111)</f>
        <v>0</v>
      </c>
    </row>
    <row r="110" spans="1:7" s="26" customFormat="1" ht="25" x14ac:dyDescent="0.25">
      <c r="A110" s="104" t="s">
        <v>349</v>
      </c>
      <c r="B110" s="127" t="s">
        <v>350</v>
      </c>
      <c r="C110" s="105" t="s">
        <v>74</v>
      </c>
      <c r="D110" s="40" t="s">
        <v>211</v>
      </c>
      <c r="E110" s="41">
        <v>13</v>
      </c>
      <c r="F110" s="264">
        <v>0</v>
      </c>
      <c r="G110" s="106">
        <f>E110*F110</f>
        <v>0</v>
      </c>
    </row>
    <row r="111" spans="1:7" s="26" customFormat="1" ht="50" x14ac:dyDescent="0.25">
      <c r="A111" s="107"/>
      <c r="B111" s="108" t="s">
        <v>204</v>
      </c>
      <c r="C111" s="109" t="s">
        <v>351</v>
      </c>
      <c r="D111" s="110"/>
      <c r="E111" s="111"/>
      <c r="F111" s="111"/>
      <c r="G111" s="112"/>
    </row>
    <row r="112" spans="1:7" ht="13" thickBot="1" x14ac:dyDescent="0.3">
      <c r="A112" s="113"/>
      <c r="B112" s="113"/>
      <c r="C112" s="114"/>
      <c r="D112" s="115"/>
      <c r="E112" s="116"/>
      <c r="F112" s="116"/>
      <c r="G112" s="116"/>
    </row>
    <row r="113" spans="1:7" s="26" customFormat="1" ht="13.5" thickBot="1" x14ac:dyDescent="0.35">
      <c r="A113" s="84" t="s">
        <v>186</v>
      </c>
      <c r="B113" s="85" t="s">
        <v>186</v>
      </c>
      <c r="C113" s="132" t="s">
        <v>29</v>
      </c>
      <c r="D113" s="87"/>
      <c r="E113" s="88"/>
      <c r="F113" s="88"/>
      <c r="G113" s="89">
        <f>G114+G118</f>
        <v>0</v>
      </c>
    </row>
    <row r="114" spans="1:7" s="26" customFormat="1" ht="13" x14ac:dyDescent="0.3">
      <c r="A114" s="92" t="s">
        <v>352</v>
      </c>
      <c r="B114" s="93" t="s">
        <v>352</v>
      </c>
      <c r="C114" s="146" t="s">
        <v>353</v>
      </c>
      <c r="D114" s="95"/>
      <c r="E114" s="96"/>
      <c r="F114" s="96"/>
      <c r="G114" s="97">
        <f>SUM(G115:G116)</f>
        <v>0</v>
      </c>
    </row>
    <row r="115" spans="1:7" s="26" customFormat="1" ht="250" x14ac:dyDescent="0.25">
      <c r="A115" s="104" t="s">
        <v>354</v>
      </c>
      <c r="B115" s="38" t="s">
        <v>355</v>
      </c>
      <c r="C115" s="39" t="s">
        <v>356</v>
      </c>
      <c r="D115" s="40" t="s">
        <v>235</v>
      </c>
      <c r="E115" s="41">
        <v>2</v>
      </c>
      <c r="F115" s="264">
        <v>0</v>
      </c>
      <c r="G115" s="106">
        <f>E115*F115</f>
        <v>0</v>
      </c>
    </row>
    <row r="116" spans="1:7" s="26" customFormat="1" ht="25" x14ac:dyDescent="0.25">
      <c r="A116" s="107"/>
      <c r="B116" s="108" t="s">
        <v>204</v>
      </c>
      <c r="C116" s="109" t="s">
        <v>357</v>
      </c>
      <c r="D116" s="110"/>
      <c r="E116" s="111"/>
      <c r="F116" s="111"/>
      <c r="G116" s="112"/>
    </row>
    <row r="117" spans="1:7" x14ac:dyDescent="0.25">
      <c r="A117" s="113"/>
      <c r="B117" s="113"/>
      <c r="C117" s="114"/>
      <c r="D117" s="115"/>
      <c r="E117" s="116"/>
      <c r="F117" s="116"/>
      <c r="G117" s="116"/>
    </row>
    <row r="118" spans="1:7" s="26" customFormat="1" ht="13" x14ac:dyDescent="0.3">
      <c r="A118" s="147" t="s">
        <v>358</v>
      </c>
      <c r="B118" s="148" t="s">
        <v>358</v>
      </c>
      <c r="C118" s="149" t="s">
        <v>359</v>
      </c>
      <c r="D118" s="150"/>
      <c r="E118" s="151"/>
      <c r="F118" s="151"/>
      <c r="G118" s="152">
        <f>SUM(G119:G122)</f>
        <v>0</v>
      </c>
    </row>
    <row r="119" spans="1:7" s="26" customFormat="1" ht="25" x14ac:dyDescent="0.25">
      <c r="A119" s="104" t="s">
        <v>360</v>
      </c>
      <c r="B119" s="127" t="s">
        <v>361</v>
      </c>
      <c r="C119" s="105" t="s">
        <v>362</v>
      </c>
      <c r="D119" s="40" t="s">
        <v>306</v>
      </c>
      <c r="E119" s="41">
        <v>20</v>
      </c>
      <c r="F119" s="264">
        <v>0</v>
      </c>
      <c r="G119" s="106">
        <f>E119*F119</f>
        <v>0</v>
      </c>
    </row>
    <row r="120" spans="1:7" s="26" customFormat="1" ht="25" x14ac:dyDescent="0.25">
      <c r="A120" s="107"/>
      <c r="B120" s="108" t="s">
        <v>204</v>
      </c>
      <c r="C120" s="109" t="s">
        <v>363</v>
      </c>
      <c r="D120" s="110"/>
      <c r="E120" s="111"/>
      <c r="F120" s="111"/>
      <c r="G120" s="112"/>
    </row>
    <row r="121" spans="1:7" s="26" customFormat="1" ht="37.5" x14ac:dyDescent="0.25">
      <c r="A121" s="104" t="s">
        <v>364</v>
      </c>
      <c r="B121" s="127" t="s">
        <v>365</v>
      </c>
      <c r="C121" s="105" t="s">
        <v>366</v>
      </c>
      <c r="D121" s="40" t="s">
        <v>306</v>
      </c>
      <c r="E121" s="41">
        <v>20</v>
      </c>
      <c r="F121" s="264">
        <v>0</v>
      </c>
      <c r="G121" s="106">
        <f>E121*F121</f>
        <v>0</v>
      </c>
    </row>
    <row r="122" spans="1:7" s="26" customFormat="1" ht="25" x14ac:dyDescent="0.25">
      <c r="A122" s="107"/>
      <c r="B122" s="108" t="s">
        <v>204</v>
      </c>
      <c r="C122" s="153" t="s">
        <v>367</v>
      </c>
      <c r="D122" s="110"/>
      <c r="E122" s="111"/>
      <c r="F122" s="111"/>
      <c r="G122" s="112"/>
    </row>
    <row r="123" spans="1:7" ht="13" thickBot="1" x14ac:dyDescent="0.3">
      <c r="A123" s="113"/>
      <c r="B123" s="113"/>
      <c r="C123" s="114"/>
      <c r="D123" s="115"/>
      <c r="E123" s="116"/>
      <c r="F123" s="116"/>
      <c r="G123" s="116"/>
    </row>
    <row r="124" spans="1:7" s="26" customFormat="1" ht="13.5" thickBot="1" x14ac:dyDescent="0.35">
      <c r="A124" s="84" t="s">
        <v>187</v>
      </c>
      <c r="B124" s="85" t="s">
        <v>187</v>
      </c>
      <c r="C124" s="132" t="s">
        <v>58</v>
      </c>
      <c r="D124" s="87"/>
      <c r="E124" s="88"/>
      <c r="F124" s="88"/>
      <c r="G124" s="89">
        <f>G125+G153+G159+G179+G189</f>
        <v>0</v>
      </c>
    </row>
    <row r="125" spans="1:7" s="26" customFormat="1" ht="13" x14ac:dyDescent="0.3">
      <c r="A125" s="92" t="s">
        <v>368</v>
      </c>
      <c r="B125" s="93" t="s">
        <v>368</v>
      </c>
      <c r="C125" s="146" t="s">
        <v>369</v>
      </c>
      <c r="D125" s="95"/>
      <c r="E125" s="96"/>
      <c r="F125" s="96"/>
      <c r="G125" s="97">
        <f>SUM(G126:G151)</f>
        <v>0</v>
      </c>
    </row>
    <row r="126" spans="1:7" s="26" customFormat="1" x14ac:dyDescent="0.25">
      <c r="A126" s="104" t="s">
        <v>370</v>
      </c>
      <c r="B126" s="127" t="s">
        <v>371</v>
      </c>
      <c r="C126" s="105" t="s">
        <v>372</v>
      </c>
      <c r="D126" s="40" t="s">
        <v>211</v>
      </c>
      <c r="E126" s="41">
        <v>62</v>
      </c>
      <c r="F126" s="264">
        <v>0</v>
      </c>
      <c r="G126" s="106">
        <f>E126*F126</f>
        <v>0</v>
      </c>
    </row>
    <row r="127" spans="1:7" s="26" customFormat="1" ht="25" x14ac:dyDescent="0.25">
      <c r="A127" s="107"/>
      <c r="B127" s="108" t="s">
        <v>204</v>
      </c>
      <c r="C127" s="109" t="s">
        <v>373</v>
      </c>
      <c r="D127" s="110"/>
      <c r="E127" s="111"/>
      <c r="F127" s="111"/>
      <c r="G127" s="112"/>
    </row>
    <row r="128" spans="1:7" s="26" customFormat="1" ht="37.5" x14ac:dyDescent="0.25">
      <c r="A128" s="104" t="s">
        <v>374</v>
      </c>
      <c r="B128" s="127" t="s">
        <v>375</v>
      </c>
      <c r="C128" s="105" t="s">
        <v>376</v>
      </c>
      <c r="D128" s="40" t="s">
        <v>211</v>
      </c>
      <c r="E128" s="41">
        <v>15</v>
      </c>
      <c r="F128" s="264">
        <v>0</v>
      </c>
      <c r="G128" s="106">
        <f>E128*F128</f>
        <v>0</v>
      </c>
    </row>
    <row r="129" spans="1:7" s="26" customFormat="1" x14ac:dyDescent="0.25">
      <c r="A129" s="107"/>
      <c r="B129" s="108" t="s">
        <v>204</v>
      </c>
      <c r="C129" s="109" t="s">
        <v>377</v>
      </c>
      <c r="D129" s="110"/>
      <c r="E129" s="111"/>
      <c r="F129" s="111"/>
      <c r="G129" s="112"/>
    </row>
    <row r="130" spans="1:7" s="26" customFormat="1" x14ac:dyDescent="0.25">
      <c r="A130" s="104" t="s">
        <v>378</v>
      </c>
      <c r="B130" s="38" t="s">
        <v>379</v>
      </c>
      <c r="C130" s="105" t="s">
        <v>380</v>
      </c>
      <c r="D130" s="40" t="s">
        <v>211</v>
      </c>
      <c r="E130" s="41">
        <v>29</v>
      </c>
      <c r="F130" s="264">
        <v>0</v>
      </c>
      <c r="G130" s="106">
        <f>E130*F130</f>
        <v>0</v>
      </c>
    </row>
    <row r="131" spans="1:7" s="26" customFormat="1" ht="25" x14ac:dyDescent="0.25">
      <c r="A131" s="107"/>
      <c r="B131" s="108" t="s">
        <v>204</v>
      </c>
      <c r="C131" s="109" t="s">
        <v>381</v>
      </c>
      <c r="D131" s="110"/>
      <c r="E131" s="111"/>
      <c r="F131" s="111"/>
      <c r="G131" s="112"/>
    </row>
    <row r="132" spans="1:7" s="26" customFormat="1" x14ac:dyDescent="0.25">
      <c r="A132" s="104" t="s">
        <v>382</v>
      </c>
      <c r="B132" s="127" t="s">
        <v>383</v>
      </c>
      <c r="C132" s="105" t="s">
        <v>384</v>
      </c>
      <c r="D132" s="40" t="s">
        <v>211</v>
      </c>
      <c r="E132" s="41">
        <v>6.5</v>
      </c>
      <c r="F132" s="264">
        <v>0</v>
      </c>
      <c r="G132" s="106">
        <f>E132*F132</f>
        <v>0</v>
      </c>
    </row>
    <row r="133" spans="1:7" s="26" customFormat="1" ht="25" x14ac:dyDescent="0.25">
      <c r="A133" s="107"/>
      <c r="B133" s="108" t="s">
        <v>204</v>
      </c>
      <c r="C133" s="109" t="s">
        <v>385</v>
      </c>
      <c r="D133" s="110"/>
      <c r="E133" s="111"/>
      <c r="F133" s="111"/>
      <c r="G133" s="112"/>
    </row>
    <row r="134" spans="1:7" s="26" customFormat="1" ht="137.5" x14ac:dyDescent="0.25">
      <c r="A134" s="104" t="s">
        <v>386</v>
      </c>
      <c r="B134" s="127" t="s">
        <v>387</v>
      </c>
      <c r="C134" s="39" t="s">
        <v>388</v>
      </c>
      <c r="D134" s="40" t="s">
        <v>235</v>
      </c>
      <c r="E134" s="41">
        <v>1</v>
      </c>
      <c r="F134" s="264">
        <v>0</v>
      </c>
      <c r="G134" s="106">
        <f>E134*F134</f>
        <v>0</v>
      </c>
    </row>
    <row r="135" spans="1:7" s="26" customFormat="1" x14ac:dyDescent="0.25">
      <c r="A135" s="107"/>
      <c r="B135" s="108" t="s">
        <v>204</v>
      </c>
      <c r="C135" s="109" t="s">
        <v>389</v>
      </c>
      <c r="D135" s="110"/>
      <c r="E135" s="111"/>
      <c r="F135" s="111"/>
      <c r="G135" s="112"/>
    </row>
    <row r="136" spans="1:7" s="26" customFormat="1" ht="37.5" x14ac:dyDescent="0.25">
      <c r="A136" s="104" t="s">
        <v>390</v>
      </c>
      <c r="B136" s="127" t="s">
        <v>391</v>
      </c>
      <c r="C136" s="105" t="s">
        <v>392</v>
      </c>
      <c r="D136" s="40" t="s">
        <v>211</v>
      </c>
      <c r="E136" s="41">
        <v>108</v>
      </c>
      <c r="F136" s="264">
        <v>0</v>
      </c>
      <c r="G136" s="106">
        <f>E136*F136</f>
        <v>0</v>
      </c>
    </row>
    <row r="137" spans="1:7" s="26" customFormat="1" ht="25" x14ac:dyDescent="0.25">
      <c r="A137" s="107"/>
      <c r="B137" s="108" t="s">
        <v>204</v>
      </c>
      <c r="C137" s="153" t="s">
        <v>393</v>
      </c>
      <c r="D137" s="110"/>
      <c r="E137" s="111"/>
      <c r="F137" s="111"/>
      <c r="G137" s="112"/>
    </row>
    <row r="138" spans="1:7" s="26" customFormat="1" ht="37.5" x14ac:dyDescent="0.25">
      <c r="A138" s="104" t="s">
        <v>394</v>
      </c>
      <c r="B138" s="127" t="s">
        <v>395</v>
      </c>
      <c r="C138" s="105" t="s">
        <v>396</v>
      </c>
      <c r="D138" s="40" t="s">
        <v>211</v>
      </c>
      <c r="E138" s="41">
        <v>26</v>
      </c>
      <c r="F138" s="264">
        <v>0</v>
      </c>
      <c r="G138" s="106">
        <f>E138*F138</f>
        <v>0</v>
      </c>
    </row>
    <row r="139" spans="1:7" s="26" customFormat="1" ht="25" x14ac:dyDescent="0.25">
      <c r="A139" s="107"/>
      <c r="B139" s="108" t="s">
        <v>204</v>
      </c>
      <c r="C139" s="153" t="s">
        <v>397</v>
      </c>
      <c r="D139" s="110"/>
      <c r="E139" s="111"/>
      <c r="F139" s="111"/>
      <c r="G139" s="112"/>
    </row>
    <row r="140" spans="1:7" s="26" customFormat="1" ht="37.5" x14ac:dyDescent="0.25">
      <c r="A140" s="104" t="s">
        <v>398</v>
      </c>
      <c r="B140" s="127" t="s">
        <v>399</v>
      </c>
      <c r="C140" s="105" t="s">
        <v>400</v>
      </c>
      <c r="D140" s="40" t="s">
        <v>211</v>
      </c>
      <c r="E140" s="41">
        <v>21</v>
      </c>
      <c r="F140" s="264">
        <v>0</v>
      </c>
      <c r="G140" s="106">
        <f>E140*F140</f>
        <v>0</v>
      </c>
    </row>
    <row r="141" spans="1:7" s="26" customFormat="1" ht="25" x14ac:dyDescent="0.25">
      <c r="A141" s="107"/>
      <c r="B141" s="108" t="s">
        <v>204</v>
      </c>
      <c r="C141" s="153" t="s">
        <v>397</v>
      </c>
      <c r="D141" s="110"/>
      <c r="E141" s="111"/>
      <c r="F141" s="111"/>
      <c r="G141" s="112"/>
    </row>
    <row r="142" spans="1:7" s="26" customFormat="1" x14ac:dyDescent="0.25">
      <c r="A142" s="104" t="s">
        <v>401</v>
      </c>
      <c r="B142" s="127" t="s">
        <v>402</v>
      </c>
      <c r="C142" s="105" t="s">
        <v>403</v>
      </c>
      <c r="D142" s="40" t="s">
        <v>211</v>
      </c>
      <c r="E142" s="41">
        <v>9.5</v>
      </c>
      <c r="F142" s="264">
        <v>0</v>
      </c>
      <c r="G142" s="106">
        <f>E142*F142</f>
        <v>0</v>
      </c>
    </row>
    <row r="143" spans="1:7" s="26" customFormat="1" ht="25" x14ac:dyDescent="0.25">
      <c r="A143" s="107"/>
      <c r="B143" s="108" t="s">
        <v>204</v>
      </c>
      <c r="C143" s="153" t="s">
        <v>404</v>
      </c>
      <c r="D143" s="110"/>
      <c r="E143" s="111"/>
      <c r="F143" s="111"/>
      <c r="G143" s="112"/>
    </row>
    <row r="144" spans="1:7" s="26" customFormat="1" x14ac:dyDescent="0.25">
      <c r="A144" s="104" t="s">
        <v>405</v>
      </c>
      <c r="B144" s="127" t="s">
        <v>406</v>
      </c>
      <c r="C144" s="105" t="s">
        <v>407</v>
      </c>
      <c r="D144" s="40" t="s">
        <v>211</v>
      </c>
      <c r="E144" s="41">
        <v>24</v>
      </c>
      <c r="F144" s="264">
        <v>0</v>
      </c>
      <c r="G144" s="106">
        <f>E144*F144</f>
        <v>0</v>
      </c>
    </row>
    <row r="145" spans="1:7" s="26" customFormat="1" ht="25" x14ac:dyDescent="0.25">
      <c r="A145" s="107"/>
      <c r="B145" s="108" t="s">
        <v>204</v>
      </c>
      <c r="C145" s="153" t="s">
        <v>404</v>
      </c>
      <c r="D145" s="110"/>
      <c r="E145" s="111"/>
      <c r="F145" s="111"/>
      <c r="G145" s="112"/>
    </row>
    <row r="146" spans="1:7" s="26" customFormat="1" ht="50" x14ac:dyDescent="0.25">
      <c r="A146" s="104" t="s">
        <v>408</v>
      </c>
      <c r="B146" s="127" t="s">
        <v>409</v>
      </c>
      <c r="C146" s="105" t="s">
        <v>410</v>
      </c>
      <c r="D146" s="40" t="s">
        <v>306</v>
      </c>
      <c r="E146" s="41">
        <v>69</v>
      </c>
      <c r="F146" s="264">
        <v>0</v>
      </c>
      <c r="G146" s="106">
        <f>E146*F146</f>
        <v>0</v>
      </c>
    </row>
    <row r="147" spans="1:7" s="26" customFormat="1" ht="50" x14ac:dyDescent="0.25">
      <c r="A147" s="107"/>
      <c r="B147" s="108" t="s">
        <v>204</v>
      </c>
      <c r="C147" s="153" t="s">
        <v>411</v>
      </c>
      <c r="D147" s="110"/>
      <c r="E147" s="111"/>
      <c r="F147" s="111"/>
      <c r="G147" s="112"/>
    </row>
    <row r="148" spans="1:7" s="26" customFormat="1" ht="62.5" x14ac:dyDescent="0.25">
      <c r="A148" s="104" t="s">
        <v>412</v>
      </c>
      <c r="B148" s="127" t="s">
        <v>413</v>
      </c>
      <c r="C148" s="105" t="s">
        <v>414</v>
      </c>
      <c r="D148" s="40" t="s">
        <v>306</v>
      </c>
      <c r="E148" s="41">
        <v>69</v>
      </c>
      <c r="F148" s="264">
        <v>0</v>
      </c>
      <c r="G148" s="106">
        <f>E148*F148</f>
        <v>0</v>
      </c>
    </row>
    <row r="149" spans="1:7" s="26" customFormat="1" ht="50" x14ac:dyDescent="0.25">
      <c r="A149" s="107"/>
      <c r="B149" s="108" t="s">
        <v>204</v>
      </c>
      <c r="C149" s="153" t="s">
        <v>415</v>
      </c>
      <c r="D149" s="110"/>
      <c r="E149" s="111"/>
      <c r="F149" s="111"/>
      <c r="G149" s="112"/>
    </row>
    <row r="150" spans="1:7" s="26" customFormat="1" ht="62.5" x14ac:dyDescent="0.25">
      <c r="A150" s="104" t="s">
        <v>416</v>
      </c>
      <c r="B150" s="127" t="s">
        <v>417</v>
      </c>
      <c r="C150" s="105" t="s">
        <v>418</v>
      </c>
      <c r="D150" s="40" t="s">
        <v>306</v>
      </c>
      <c r="E150" s="41">
        <v>235</v>
      </c>
      <c r="F150" s="264">
        <v>0</v>
      </c>
      <c r="G150" s="106">
        <f>E150*F150</f>
        <v>0</v>
      </c>
    </row>
    <row r="151" spans="1:7" s="26" customFormat="1" ht="50" x14ac:dyDescent="0.25">
      <c r="A151" s="107"/>
      <c r="B151" s="108" t="s">
        <v>204</v>
      </c>
      <c r="C151" s="153" t="s">
        <v>419</v>
      </c>
      <c r="D151" s="110"/>
      <c r="E151" s="111"/>
      <c r="F151" s="111"/>
      <c r="G151" s="112"/>
    </row>
    <row r="152" spans="1:7" x14ac:dyDescent="0.25">
      <c r="A152" s="113"/>
      <c r="B152" s="113"/>
      <c r="C152" s="114"/>
      <c r="D152" s="115"/>
      <c r="E152" s="116"/>
      <c r="F152" s="116"/>
      <c r="G152" s="116"/>
    </row>
    <row r="153" spans="1:7" s="26" customFormat="1" ht="13" x14ac:dyDescent="0.3">
      <c r="A153" s="117" t="s">
        <v>420</v>
      </c>
      <c r="B153" s="118" t="s">
        <v>420</v>
      </c>
      <c r="C153" s="154" t="s">
        <v>421</v>
      </c>
      <c r="D153" s="120"/>
      <c r="E153" s="121"/>
      <c r="F153" s="121"/>
      <c r="G153" s="122">
        <f>SUM(G154:G157)</f>
        <v>0</v>
      </c>
    </row>
    <row r="154" spans="1:7" s="26" customFormat="1" ht="37.5" x14ac:dyDescent="0.25">
      <c r="A154" s="104" t="s">
        <v>422</v>
      </c>
      <c r="B154" s="127" t="s">
        <v>423</v>
      </c>
      <c r="C154" s="105" t="s">
        <v>424</v>
      </c>
      <c r="D154" s="40" t="s">
        <v>425</v>
      </c>
      <c r="E154" s="41">
        <v>12100</v>
      </c>
      <c r="F154" s="264">
        <v>0</v>
      </c>
      <c r="G154" s="106">
        <f>E154*F154</f>
        <v>0</v>
      </c>
    </row>
    <row r="155" spans="1:7" s="26" customFormat="1" ht="37.5" x14ac:dyDescent="0.25">
      <c r="A155" s="107"/>
      <c r="B155" s="108" t="s">
        <v>204</v>
      </c>
      <c r="C155" s="109" t="s">
        <v>426</v>
      </c>
      <c r="D155" s="110"/>
      <c r="E155" s="111"/>
      <c r="F155" s="111"/>
      <c r="G155" s="112"/>
    </row>
    <row r="156" spans="1:7" s="26" customFormat="1" ht="37.5" x14ac:dyDescent="0.25">
      <c r="A156" s="104" t="s">
        <v>427</v>
      </c>
      <c r="B156" s="155" t="s">
        <v>428</v>
      </c>
      <c r="C156" s="105" t="s">
        <v>429</v>
      </c>
      <c r="D156" s="40" t="s">
        <v>425</v>
      </c>
      <c r="E156" s="41">
        <v>18100</v>
      </c>
      <c r="F156" s="264">
        <v>0</v>
      </c>
      <c r="G156" s="106">
        <f>E156*F156</f>
        <v>0</v>
      </c>
    </row>
    <row r="157" spans="1:7" s="26" customFormat="1" ht="37.5" x14ac:dyDescent="0.25">
      <c r="A157" s="107"/>
      <c r="B157" s="108" t="s">
        <v>204</v>
      </c>
      <c r="C157" s="109" t="s">
        <v>426</v>
      </c>
      <c r="D157" s="110"/>
      <c r="E157" s="111"/>
      <c r="F157" s="111"/>
      <c r="G157" s="112"/>
    </row>
    <row r="158" spans="1:7" s="26" customFormat="1" x14ac:dyDescent="0.25">
      <c r="A158" s="113"/>
      <c r="B158" s="113"/>
      <c r="C158" s="114"/>
      <c r="D158" s="115"/>
      <c r="E158" s="116"/>
      <c r="F158" s="116"/>
      <c r="G158" s="116"/>
    </row>
    <row r="159" spans="1:7" s="26" customFormat="1" ht="13" x14ac:dyDescent="0.3">
      <c r="A159" s="117" t="s">
        <v>430</v>
      </c>
      <c r="B159" s="118" t="s">
        <v>430</v>
      </c>
      <c r="C159" s="154" t="s">
        <v>431</v>
      </c>
      <c r="D159" s="120"/>
      <c r="E159" s="121"/>
      <c r="F159" s="121"/>
      <c r="G159" s="122">
        <f>SUM(G160:G177)</f>
        <v>0</v>
      </c>
    </row>
    <row r="160" spans="1:7" s="26" customFormat="1" ht="25" x14ac:dyDescent="0.25">
      <c r="A160" s="104" t="s">
        <v>432</v>
      </c>
      <c r="B160" s="127" t="s">
        <v>433</v>
      </c>
      <c r="C160" s="105" t="s">
        <v>434</v>
      </c>
      <c r="D160" s="40" t="s">
        <v>241</v>
      </c>
      <c r="E160" s="41">
        <v>6.9</v>
      </c>
      <c r="F160" s="264">
        <v>0</v>
      </c>
      <c r="G160" s="106">
        <f>E160*F160</f>
        <v>0</v>
      </c>
    </row>
    <row r="161" spans="1:7" s="26" customFormat="1" ht="25" x14ac:dyDescent="0.25">
      <c r="A161" s="107"/>
      <c r="B161" s="108" t="s">
        <v>204</v>
      </c>
      <c r="C161" s="109" t="s">
        <v>435</v>
      </c>
      <c r="D161" s="110"/>
      <c r="E161" s="111"/>
      <c r="F161" s="111"/>
      <c r="G161" s="112"/>
    </row>
    <row r="162" spans="1:7" s="26" customFormat="1" ht="25" x14ac:dyDescent="0.25">
      <c r="A162" s="104" t="s">
        <v>436</v>
      </c>
      <c r="B162" s="127" t="s">
        <v>437</v>
      </c>
      <c r="C162" s="105" t="s">
        <v>438</v>
      </c>
      <c r="D162" s="40" t="s">
        <v>241</v>
      </c>
      <c r="E162" s="41">
        <v>44</v>
      </c>
      <c r="F162" s="264">
        <v>0</v>
      </c>
      <c r="G162" s="106">
        <f>E162*F162</f>
        <v>0</v>
      </c>
    </row>
    <row r="163" spans="1:7" s="26" customFormat="1" ht="37.5" x14ac:dyDescent="0.25">
      <c r="A163" s="107"/>
      <c r="B163" s="108" t="s">
        <v>204</v>
      </c>
      <c r="C163" s="109" t="s">
        <v>439</v>
      </c>
      <c r="D163" s="110"/>
      <c r="E163" s="111"/>
      <c r="F163" s="111"/>
      <c r="G163" s="112"/>
    </row>
    <row r="164" spans="1:7" s="26" customFormat="1" ht="25" x14ac:dyDescent="0.25">
      <c r="A164" s="104" t="s">
        <v>440</v>
      </c>
      <c r="B164" s="127" t="s">
        <v>441</v>
      </c>
      <c r="C164" s="105" t="s">
        <v>442</v>
      </c>
      <c r="D164" s="40" t="s">
        <v>241</v>
      </c>
      <c r="E164" s="41">
        <v>9.8000000000000007</v>
      </c>
      <c r="F164" s="264">
        <v>0</v>
      </c>
      <c r="G164" s="106">
        <f>E164*F164</f>
        <v>0</v>
      </c>
    </row>
    <row r="165" spans="1:7" s="26" customFormat="1" ht="37.5" x14ac:dyDescent="0.25">
      <c r="A165" s="107"/>
      <c r="B165" s="108" t="s">
        <v>204</v>
      </c>
      <c r="C165" s="109" t="s">
        <v>443</v>
      </c>
      <c r="D165" s="110"/>
      <c r="E165" s="111"/>
      <c r="F165" s="111"/>
      <c r="G165" s="112"/>
    </row>
    <row r="166" spans="1:7" s="26" customFormat="1" ht="25" x14ac:dyDescent="0.25">
      <c r="A166" s="104" t="s">
        <v>444</v>
      </c>
      <c r="B166" s="127" t="s">
        <v>445</v>
      </c>
      <c r="C166" s="105" t="s">
        <v>446</v>
      </c>
      <c r="D166" s="40" t="s">
        <v>241</v>
      </c>
      <c r="E166" s="41">
        <v>13.5</v>
      </c>
      <c r="F166" s="264">
        <v>0</v>
      </c>
      <c r="G166" s="106">
        <f>E166*F166</f>
        <v>0</v>
      </c>
    </row>
    <row r="167" spans="1:7" s="26" customFormat="1" ht="37.5" x14ac:dyDescent="0.25">
      <c r="A167" s="107"/>
      <c r="B167" s="108" t="s">
        <v>204</v>
      </c>
      <c r="C167" s="109" t="s">
        <v>447</v>
      </c>
      <c r="D167" s="110"/>
      <c r="E167" s="111"/>
      <c r="F167" s="111"/>
      <c r="G167" s="112"/>
    </row>
    <row r="168" spans="1:7" s="26" customFormat="1" ht="25" x14ac:dyDescent="0.25">
      <c r="A168" s="104" t="s">
        <v>448</v>
      </c>
      <c r="B168" s="127" t="s">
        <v>449</v>
      </c>
      <c r="C168" s="105" t="s">
        <v>450</v>
      </c>
      <c r="D168" s="40" t="s">
        <v>241</v>
      </c>
      <c r="E168" s="41">
        <v>1</v>
      </c>
      <c r="F168" s="264">
        <v>0</v>
      </c>
      <c r="G168" s="106">
        <f>E168*F168</f>
        <v>0</v>
      </c>
    </row>
    <row r="169" spans="1:7" s="26" customFormat="1" ht="37.5" x14ac:dyDescent="0.25">
      <c r="A169" s="107"/>
      <c r="B169" s="108" t="s">
        <v>204</v>
      </c>
      <c r="C169" s="109" t="s">
        <v>451</v>
      </c>
      <c r="D169" s="110"/>
      <c r="E169" s="111"/>
      <c r="F169" s="111"/>
      <c r="G169" s="112"/>
    </row>
    <row r="170" spans="1:7" s="26" customFormat="1" ht="25" x14ac:dyDescent="0.25">
      <c r="A170" s="104" t="s">
        <v>452</v>
      </c>
      <c r="B170" s="127" t="s">
        <v>453</v>
      </c>
      <c r="C170" s="105" t="s">
        <v>454</v>
      </c>
      <c r="D170" s="40" t="s">
        <v>241</v>
      </c>
      <c r="E170" s="41">
        <v>13.2</v>
      </c>
      <c r="F170" s="264">
        <v>0</v>
      </c>
      <c r="G170" s="106">
        <f>E170*F170</f>
        <v>0</v>
      </c>
    </row>
    <row r="171" spans="1:7" s="26" customFormat="1" ht="62.5" x14ac:dyDescent="0.25">
      <c r="A171" s="107"/>
      <c r="B171" s="108" t="s">
        <v>204</v>
      </c>
      <c r="C171" s="109" t="s">
        <v>455</v>
      </c>
      <c r="D171" s="110"/>
      <c r="E171" s="111"/>
      <c r="F171" s="111"/>
      <c r="G171" s="112"/>
    </row>
    <row r="172" spans="1:7" s="26" customFormat="1" ht="25" x14ac:dyDescent="0.25">
      <c r="A172" s="104" t="s">
        <v>456</v>
      </c>
      <c r="B172" s="127" t="s">
        <v>457</v>
      </c>
      <c r="C172" s="105" t="s">
        <v>458</v>
      </c>
      <c r="D172" s="40" t="s">
        <v>241</v>
      </c>
      <c r="E172" s="41">
        <v>82</v>
      </c>
      <c r="F172" s="264">
        <v>0</v>
      </c>
      <c r="G172" s="106">
        <f>E172*F172</f>
        <v>0</v>
      </c>
    </row>
    <row r="173" spans="1:7" s="26" customFormat="1" ht="50" x14ac:dyDescent="0.25">
      <c r="A173" s="107"/>
      <c r="B173" s="108" t="s">
        <v>204</v>
      </c>
      <c r="C173" s="109" t="s">
        <v>459</v>
      </c>
      <c r="D173" s="110"/>
      <c r="E173" s="111"/>
      <c r="F173" s="111"/>
      <c r="G173" s="112"/>
    </row>
    <row r="174" spans="1:7" s="26" customFormat="1" ht="25" x14ac:dyDescent="0.25">
      <c r="A174" s="104" t="s">
        <v>460</v>
      </c>
      <c r="B174" s="127" t="s">
        <v>461</v>
      </c>
      <c r="C174" s="105" t="s">
        <v>462</v>
      </c>
      <c r="D174" s="40" t="s">
        <v>241</v>
      </c>
      <c r="E174" s="41">
        <v>67.599999999999994</v>
      </c>
      <c r="F174" s="264">
        <v>0</v>
      </c>
      <c r="G174" s="106">
        <f>E174*F174</f>
        <v>0</v>
      </c>
    </row>
    <row r="175" spans="1:7" s="26" customFormat="1" ht="50" x14ac:dyDescent="0.25">
      <c r="A175" s="107"/>
      <c r="B175" s="108" t="s">
        <v>204</v>
      </c>
      <c r="C175" s="109" t="s">
        <v>463</v>
      </c>
      <c r="D175" s="110"/>
      <c r="E175" s="111"/>
      <c r="F175" s="111"/>
      <c r="G175" s="112"/>
    </row>
    <row r="176" spans="1:7" s="26" customFormat="1" ht="37.5" x14ac:dyDescent="0.25">
      <c r="A176" s="104" t="s">
        <v>464</v>
      </c>
      <c r="B176" s="38" t="s">
        <v>465</v>
      </c>
      <c r="C176" s="39" t="s">
        <v>466</v>
      </c>
      <c r="D176" s="40" t="s">
        <v>211</v>
      </c>
      <c r="E176" s="41">
        <v>512</v>
      </c>
      <c r="F176" s="264">
        <v>0</v>
      </c>
      <c r="G176" s="106">
        <f>E176*F176</f>
        <v>0</v>
      </c>
    </row>
    <row r="177" spans="1:7" s="26" customFormat="1" ht="37.5" x14ac:dyDescent="0.25">
      <c r="A177" s="107"/>
      <c r="B177" s="108" t="s">
        <v>204</v>
      </c>
      <c r="C177" s="109" t="s">
        <v>467</v>
      </c>
      <c r="D177" s="110"/>
      <c r="E177" s="111"/>
      <c r="F177" s="111"/>
      <c r="G177" s="112"/>
    </row>
    <row r="178" spans="1:7" x14ac:dyDescent="0.25">
      <c r="A178" s="113"/>
      <c r="B178" s="113"/>
      <c r="C178" s="114"/>
      <c r="D178" s="115"/>
      <c r="E178" s="116"/>
      <c r="F178" s="116"/>
      <c r="G178" s="116"/>
    </row>
    <row r="179" spans="1:7" s="26" customFormat="1" ht="13" x14ac:dyDescent="0.3">
      <c r="A179" s="117" t="s">
        <v>468</v>
      </c>
      <c r="B179" s="118" t="s">
        <v>469</v>
      </c>
      <c r="C179" s="154" t="s">
        <v>470</v>
      </c>
      <c r="D179" s="120"/>
      <c r="E179" s="121"/>
      <c r="F179" s="121"/>
      <c r="G179" s="122">
        <f>SUM(G180:G187)</f>
        <v>0</v>
      </c>
    </row>
    <row r="180" spans="1:7" s="26" customFormat="1" ht="187.5" x14ac:dyDescent="0.25">
      <c r="A180" s="104" t="s">
        <v>471</v>
      </c>
      <c r="B180" s="38" t="s">
        <v>472</v>
      </c>
      <c r="C180" s="39" t="s">
        <v>473</v>
      </c>
      <c r="D180" s="40" t="s">
        <v>211</v>
      </c>
      <c r="E180" s="41">
        <v>369</v>
      </c>
      <c r="F180" s="264">
        <v>0</v>
      </c>
      <c r="G180" s="106">
        <f>E180*F180</f>
        <v>0</v>
      </c>
    </row>
    <row r="181" spans="1:7" s="26" customFormat="1" ht="50" x14ac:dyDescent="0.25">
      <c r="A181" s="107"/>
      <c r="B181" s="108" t="s">
        <v>204</v>
      </c>
      <c r="C181" s="109" t="s">
        <v>474</v>
      </c>
      <c r="D181" s="110"/>
      <c r="E181" s="111"/>
      <c r="F181" s="111"/>
      <c r="G181" s="112"/>
    </row>
    <row r="182" spans="1:7" s="26" customFormat="1" ht="287.5" x14ac:dyDescent="0.25">
      <c r="A182" s="104" t="s">
        <v>475</v>
      </c>
      <c r="B182" s="38" t="s">
        <v>476</v>
      </c>
      <c r="C182" s="39" t="s">
        <v>477</v>
      </c>
      <c r="D182" s="40" t="s">
        <v>200</v>
      </c>
      <c r="E182" s="41">
        <v>96</v>
      </c>
      <c r="F182" s="264">
        <v>0</v>
      </c>
      <c r="G182" s="106">
        <f>E182*F182</f>
        <v>0</v>
      </c>
    </row>
    <row r="183" spans="1:7" s="26" customFormat="1" ht="62.5" x14ac:dyDescent="0.25">
      <c r="A183" s="107"/>
      <c r="B183" s="108" t="s">
        <v>204</v>
      </c>
      <c r="C183" s="109" t="s">
        <v>478</v>
      </c>
      <c r="D183" s="110"/>
      <c r="E183" s="111"/>
      <c r="F183" s="111"/>
      <c r="G183" s="112"/>
    </row>
    <row r="184" spans="1:7" s="26" customFormat="1" ht="175" x14ac:dyDescent="0.25">
      <c r="A184" s="104" t="s">
        <v>479</v>
      </c>
      <c r="B184" s="38" t="s">
        <v>480</v>
      </c>
      <c r="C184" s="39" t="s">
        <v>481</v>
      </c>
      <c r="D184" s="40" t="s">
        <v>211</v>
      </c>
      <c r="E184" s="41">
        <v>235</v>
      </c>
      <c r="F184" s="264">
        <v>0</v>
      </c>
      <c r="G184" s="106">
        <f>E184*F184</f>
        <v>0</v>
      </c>
    </row>
    <row r="185" spans="1:7" s="26" customFormat="1" ht="75" x14ac:dyDescent="0.25">
      <c r="A185" s="107"/>
      <c r="B185" s="108" t="s">
        <v>204</v>
      </c>
      <c r="C185" s="109" t="s">
        <v>482</v>
      </c>
      <c r="D185" s="110"/>
      <c r="E185" s="111"/>
      <c r="F185" s="111"/>
      <c r="G185" s="112"/>
    </row>
    <row r="186" spans="1:7" s="26" customFormat="1" ht="112.5" x14ac:dyDescent="0.25">
      <c r="A186" s="104" t="s">
        <v>483</v>
      </c>
      <c r="B186" s="38" t="s">
        <v>484</v>
      </c>
      <c r="C186" s="39" t="s">
        <v>485</v>
      </c>
      <c r="D186" s="40" t="s">
        <v>211</v>
      </c>
      <c r="E186" s="41">
        <v>235</v>
      </c>
      <c r="F186" s="264">
        <v>0</v>
      </c>
      <c r="G186" s="106">
        <f>E186*F186</f>
        <v>0</v>
      </c>
    </row>
    <row r="187" spans="1:7" s="26" customFormat="1" ht="62.5" x14ac:dyDescent="0.25">
      <c r="A187" s="107"/>
      <c r="B187" s="108" t="s">
        <v>204</v>
      </c>
      <c r="C187" s="109" t="s">
        <v>486</v>
      </c>
      <c r="D187" s="110"/>
      <c r="E187" s="111"/>
      <c r="F187" s="111"/>
      <c r="G187" s="112"/>
    </row>
    <row r="188" spans="1:7" x14ac:dyDescent="0.25">
      <c r="A188" s="113"/>
      <c r="B188" s="113"/>
      <c r="C188" s="114"/>
      <c r="D188" s="115"/>
      <c r="E188" s="116"/>
      <c r="F188" s="116"/>
      <c r="G188" s="116"/>
    </row>
    <row r="189" spans="1:7" s="26" customFormat="1" ht="13" x14ac:dyDescent="0.3">
      <c r="A189" s="117" t="s">
        <v>487</v>
      </c>
      <c r="B189" s="118" t="s">
        <v>488</v>
      </c>
      <c r="C189" s="154" t="s">
        <v>489</v>
      </c>
      <c r="D189" s="120"/>
      <c r="E189" s="121"/>
      <c r="F189" s="121"/>
      <c r="G189" s="122">
        <f>SUM(G190:G191)</f>
        <v>0</v>
      </c>
    </row>
    <row r="190" spans="1:7" s="26" customFormat="1" ht="25" x14ac:dyDescent="0.25">
      <c r="A190" s="104"/>
      <c r="B190" s="38" t="s">
        <v>490</v>
      </c>
      <c r="C190" s="39" t="s">
        <v>491</v>
      </c>
      <c r="D190" s="40" t="s">
        <v>211</v>
      </c>
      <c r="E190" s="41">
        <v>55</v>
      </c>
      <c r="F190" s="264">
        <v>0</v>
      </c>
      <c r="G190" s="106">
        <f>E190*F190</f>
        <v>0</v>
      </c>
    </row>
    <row r="191" spans="1:7" s="26" customFormat="1" ht="25" x14ac:dyDescent="0.25">
      <c r="A191" s="107"/>
      <c r="B191" s="108" t="s">
        <v>204</v>
      </c>
      <c r="C191" s="109" t="s">
        <v>492</v>
      </c>
      <c r="D191" s="110"/>
      <c r="E191" s="111"/>
      <c r="F191" s="111"/>
      <c r="G191" s="112"/>
    </row>
    <row r="192" spans="1:7" ht="13" thickBot="1" x14ac:dyDescent="0.3">
      <c r="A192" s="113"/>
      <c r="B192" s="113"/>
      <c r="C192" s="114"/>
      <c r="D192" s="115"/>
      <c r="E192" s="116"/>
      <c r="F192" s="116"/>
      <c r="G192" s="116"/>
    </row>
    <row r="193" spans="1:12" s="26" customFormat="1" ht="13.5" thickBot="1" x14ac:dyDescent="0.35">
      <c r="A193" s="84" t="s">
        <v>188</v>
      </c>
      <c r="B193" s="85" t="s">
        <v>189</v>
      </c>
      <c r="C193" s="132" t="s">
        <v>190</v>
      </c>
      <c r="D193" s="87"/>
      <c r="E193" s="88"/>
      <c r="F193" s="88"/>
      <c r="G193" s="89">
        <f>G194+G202</f>
        <v>0</v>
      </c>
    </row>
    <row r="194" spans="1:12" s="26" customFormat="1" ht="13" x14ac:dyDescent="0.3">
      <c r="A194" s="92" t="s">
        <v>493</v>
      </c>
      <c r="B194" s="93" t="s">
        <v>494</v>
      </c>
      <c r="C194" s="93" t="s">
        <v>495</v>
      </c>
      <c r="D194" s="95"/>
      <c r="E194" s="96"/>
      <c r="F194" s="96"/>
      <c r="G194" s="97">
        <f>SUM(G195:G200)</f>
        <v>0</v>
      </c>
    </row>
    <row r="195" spans="1:12" s="26" customFormat="1" ht="25" x14ac:dyDescent="0.25">
      <c r="A195" s="104" t="s">
        <v>496</v>
      </c>
      <c r="B195" s="127" t="s">
        <v>497</v>
      </c>
      <c r="C195" s="105" t="s">
        <v>498</v>
      </c>
      <c r="D195" s="40" t="s">
        <v>211</v>
      </c>
      <c r="E195" s="41">
        <v>800</v>
      </c>
      <c r="F195" s="264">
        <v>0</v>
      </c>
      <c r="G195" s="106">
        <f>E195*F195</f>
        <v>0</v>
      </c>
    </row>
    <row r="196" spans="1:12" s="26" customFormat="1" ht="37.5" x14ac:dyDescent="0.25">
      <c r="A196" s="107"/>
      <c r="B196" s="108" t="s">
        <v>204</v>
      </c>
      <c r="C196" s="109" t="s">
        <v>499</v>
      </c>
      <c r="D196" s="110"/>
      <c r="E196" s="111"/>
      <c r="F196" s="111"/>
      <c r="G196" s="112"/>
    </row>
    <row r="197" spans="1:12" s="26" customFormat="1" ht="37.5" x14ac:dyDescent="0.25">
      <c r="A197" s="104" t="s">
        <v>500</v>
      </c>
      <c r="B197" s="38" t="s">
        <v>501</v>
      </c>
      <c r="C197" s="156" t="s">
        <v>502</v>
      </c>
      <c r="D197" s="40" t="s">
        <v>241</v>
      </c>
      <c r="E197" s="41">
        <v>6.4</v>
      </c>
      <c r="F197" s="264">
        <v>0</v>
      </c>
      <c r="G197" s="106">
        <f>E197*F197</f>
        <v>0</v>
      </c>
    </row>
    <row r="198" spans="1:12" s="130" customFormat="1" ht="62.5" x14ac:dyDescent="0.25">
      <c r="A198" s="107"/>
      <c r="B198" s="108" t="s">
        <v>204</v>
      </c>
      <c r="C198" s="153" t="s">
        <v>503</v>
      </c>
      <c r="D198" s="110"/>
      <c r="E198" s="111"/>
      <c r="F198" s="111"/>
      <c r="G198" s="112"/>
      <c r="H198" s="26"/>
      <c r="I198" s="26"/>
      <c r="J198" s="26"/>
      <c r="K198" s="26"/>
      <c r="L198" s="26"/>
    </row>
    <row r="199" spans="1:12" s="130" customFormat="1" ht="50" x14ac:dyDescent="0.25">
      <c r="A199" s="104" t="s">
        <v>504</v>
      </c>
      <c r="B199" s="38" t="s">
        <v>505</v>
      </c>
      <c r="C199" s="105" t="s">
        <v>506</v>
      </c>
      <c r="D199" s="40" t="s">
        <v>200</v>
      </c>
      <c r="E199" s="41">
        <v>16</v>
      </c>
      <c r="F199" s="264">
        <v>0</v>
      </c>
      <c r="G199" s="106">
        <f>E199*F199</f>
        <v>0</v>
      </c>
      <c r="H199" s="26"/>
      <c r="I199" s="26"/>
      <c r="J199" s="26"/>
      <c r="K199" s="26"/>
      <c r="L199" s="26"/>
    </row>
    <row r="200" spans="1:12" s="130" customFormat="1" ht="37.5" x14ac:dyDescent="0.25">
      <c r="A200" s="107"/>
      <c r="B200" s="108" t="s">
        <v>204</v>
      </c>
      <c r="C200" s="109" t="s">
        <v>507</v>
      </c>
      <c r="D200" s="110"/>
      <c r="E200" s="111"/>
      <c r="F200" s="111"/>
      <c r="G200" s="112"/>
      <c r="H200" s="26"/>
      <c r="I200" s="26"/>
      <c r="J200" s="26"/>
      <c r="K200" s="26"/>
      <c r="L200" s="26"/>
    </row>
    <row r="201" spans="1:12" s="130" customFormat="1" ht="13" x14ac:dyDescent="0.25">
      <c r="A201" s="157"/>
      <c r="B201" s="46"/>
      <c r="C201" s="47"/>
      <c r="D201" s="48"/>
      <c r="E201" s="49"/>
      <c r="F201" s="49"/>
      <c r="G201" s="49"/>
      <c r="H201" s="26"/>
      <c r="I201" s="26"/>
      <c r="J201" s="26"/>
      <c r="K201" s="26"/>
      <c r="L201" s="26"/>
    </row>
    <row r="202" spans="1:12" s="130" customFormat="1" ht="13" x14ac:dyDescent="0.3">
      <c r="A202" s="117" t="s">
        <v>508</v>
      </c>
      <c r="B202" s="118" t="s">
        <v>509</v>
      </c>
      <c r="C202" s="154" t="s">
        <v>510</v>
      </c>
      <c r="D202" s="120"/>
      <c r="E202" s="121"/>
      <c r="F202" s="121"/>
      <c r="G202" s="122">
        <f>SUM(G203:G215)</f>
        <v>0</v>
      </c>
      <c r="H202" s="26"/>
      <c r="I202" s="26"/>
      <c r="J202" s="26"/>
      <c r="K202" s="26"/>
      <c r="L202" s="26"/>
    </row>
    <row r="203" spans="1:12" s="130" customFormat="1" ht="225" x14ac:dyDescent="0.25">
      <c r="A203" s="98" t="s">
        <v>511</v>
      </c>
      <c r="B203" s="99" t="s">
        <v>512</v>
      </c>
      <c r="C203" s="158" t="s">
        <v>513</v>
      </c>
      <c r="D203" s="101"/>
      <c r="E203" s="102"/>
      <c r="F203" s="102"/>
      <c r="G203" s="103"/>
      <c r="H203" s="26"/>
      <c r="I203" s="26"/>
      <c r="J203" s="26"/>
      <c r="K203" s="26"/>
      <c r="L203" s="26"/>
    </row>
    <row r="204" spans="1:12" s="130" customFormat="1" ht="312.5" x14ac:dyDescent="0.25">
      <c r="A204" s="98" t="s">
        <v>514</v>
      </c>
      <c r="B204" s="99" t="s">
        <v>515</v>
      </c>
      <c r="C204" s="126" t="s">
        <v>516</v>
      </c>
      <c r="D204" s="101"/>
      <c r="E204" s="102"/>
      <c r="F204" s="102"/>
      <c r="G204" s="103"/>
      <c r="H204" s="26"/>
      <c r="I204" s="26"/>
      <c r="J204" s="26"/>
      <c r="K204" s="26"/>
      <c r="L204" s="26"/>
    </row>
    <row r="205" spans="1:12" s="130" customFormat="1" ht="237.5" x14ac:dyDescent="0.25">
      <c r="A205" s="104" t="s">
        <v>517</v>
      </c>
      <c r="B205" s="38" t="s">
        <v>518</v>
      </c>
      <c r="C205" s="39" t="s">
        <v>519</v>
      </c>
      <c r="D205" s="40" t="s">
        <v>425</v>
      </c>
      <c r="E205" s="41">
        <v>26450</v>
      </c>
      <c r="F205" s="264">
        <v>0</v>
      </c>
      <c r="G205" s="106">
        <f>E205*F205</f>
        <v>0</v>
      </c>
      <c r="H205" s="26"/>
      <c r="I205" s="26"/>
      <c r="J205" s="26"/>
      <c r="K205" s="26"/>
      <c r="L205" s="26"/>
    </row>
    <row r="206" spans="1:12" s="130" customFormat="1" ht="37.5" x14ac:dyDescent="0.25">
      <c r="A206" s="107"/>
      <c r="B206" s="108" t="s">
        <v>204</v>
      </c>
      <c r="C206" s="109" t="s">
        <v>520</v>
      </c>
      <c r="D206" s="110"/>
      <c r="E206" s="111"/>
      <c r="F206" s="111"/>
      <c r="G206" s="112"/>
      <c r="H206" s="26"/>
      <c r="I206" s="26"/>
      <c r="J206" s="26"/>
      <c r="K206" s="26"/>
      <c r="L206" s="26"/>
    </row>
    <row r="207" spans="1:12" s="130" customFormat="1" ht="212.5" x14ac:dyDescent="0.25">
      <c r="A207" s="104" t="s">
        <v>521</v>
      </c>
      <c r="B207" s="38" t="s">
        <v>522</v>
      </c>
      <c r="C207" s="39" t="s">
        <v>523</v>
      </c>
      <c r="D207" s="40" t="s">
        <v>425</v>
      </c>
      <c r="E207" s="41">
        <v>25150</v>
      </c>
      <c r="F207" s="264">
        <v>0</v>
      </c>
      <c r="G207" s="106">
        <f>E207*F207</f>
        <v>0</v>
      </c>
      <c r="H207" s="26"/>
      <c r="I207" s="26"/>
      <c r="J207" s="26"/>
      <c r="K207" s="26"/>
      <c r="L207" s="26"/>
    </row>
    <row r="208" spans="1:12" s="130" customFormat="1" ht="25" x14ac:dyDescent="0.25">
      <c r="A208" s="107"/>
      <c r="B208" s="108" t="s">
        <v>204</v>
      </c>
      <c r="C208" s="109" t="s">
        <v>524</v>
      </c>
      <c r="D208" s="110"/>
      <c r="E208" s="111"/>
      <c r="F208" s="111"/>
      <c r="G208" s="112"/>
      <c r="H208" s="26"/>
      <c r="I208" s="26"/>
      <c r="J208" s="26"/>
      <c r="K208" s="26"/>
      <c r="L208" s="26"/>
    </row>
    <row r="209" spans="1:12" s="130" customFormat="1" ht="237.5" x14ac:dyDescent="0.25">
      <c r="A209" s="104" t="s">
        <v>525</v>
      </c>
      <c r="B209" s="38" t="s">
        <v>526</v>
      </c>
      <c r="C209" s="39" t="s">
        <v>527</v>
      </c>
      <c r="D209" s="40" t="s">
        <v>425</v>
      </c>
      <c r="E209" s="41">
        <v>2040</v>
      </c>
      <c r="F209" s="264">
        <v>0</v>
      </c>
      <c r="G209" s="106">
        <f>E209*F209</f>
        <v>0</v>
      </c>
      <c r="H209" s="26"/>
      <c r="I209" s="26"/>
      <c r="J209" s="26"/>
      <c r="K209" s="26"/>
      <c r="L209" s="26"/>
    </row>
    <row r="210" spans="1:12" s="130" customFormat="1" ht="25" x14ac:dyDescent="0.25">
      <c r="A210" s="107"/>
      <c r="B210" s="108" t="s">
        <v>204</v>
      </c>
      <c r="C210" s="109" t="s">
        <v>524</v>
      </c>
      <c r="D210" s="110"/>
      <c r="E210" s="111"/>
      <c r="F210" s="111"/>
      <c r="G210" s="112"/>
      <c r="H210" s="26"/>
      <c r="I210" s="26"/>
      <c r="J210" s="26"/>
      <c r="K210" s="26"/>
      <c r="L210" s="26"/>
    </row>
    <row r="211" spans="1:12" s="130" customFormat="1" ht="62.5" x14ac:dyDescent="0.25">
      <c r="A211" s="98" t="s">
        <v>528</v>
      </c>
      <c r="B211" s="99" t="s">
        <v>529</v>
      </c>
      <c r="C211" s="126" t="s">
        <v>530</v>
      </c>
      <c r="D211" s="101" t="s">
        <v>200</v>
      </c>
      <c r="E211" s="102">
        <v>4</v>
      </c>
      <c r="F211" s="264">
        <v>0</v>
      </c>
      <c r="G211" s="103">
        <f>E211*F211</f>
        <v>0</v>
      </c>
      <c r="H211" s="26"/>
      <c r="I211" s="26"/>
      <c r="J211" s="26"/>
      <c r="K211" s="26"/>
      <c r="L211" s="26"/>
    </row>
    <row r="212" spans="1:12" s="130" customFormat="1" ht="137.5" x14ac:dyDescent="0.25">
      <c r="A212" s="104" t="s">
        <v>531</v>
      </c>
      <c r="B212" s="38" t="s">
        <v>532</v>
      </c>
      <c r="C212" s="39" t="s">
        <v>533</v>
      </c>
      <c r="D212" s="40" t="s">
        <v>306</v>
      </c>
      <c r="E212" s="41">
        <v>200</v>
      </c>
      <c r="F212" s="264">
        <v>0</v>
      </c>
      <c r="G212" s="106">
        <f>E212*F212</f>
        <v>0</v>
      </c>
      <c r="H212" s="26"/>
      <c r="I212" s="26"/>
      <c r="J212" s="26"/>
      <c r="K212" s="26"/>
      <c r="L212" s="26"/>
    </row>
    <row r="213" spans="1:12" s="130" customFormat="1" x14ac:dyDescent="0.25">
      <c r="A213" s="107"/>
      <c r="B213" s="108" t="s">
        <v>204</v>
      </c>
      <c r="C213" s="109" t="s">
        <v>534</v>
      </c>
      <c r="D213" s="110"/>
      <c r="E213" s="111"/>
      <c r="F213" s="111"/>
      <c r="G213" s="112"/>
      <c r="H213" s="26"/>
      <c r="I213" s="26"/>
      <c r="J213" s="26"/>
      <c r="K213" s="26"/>
      <c r="L213" s="26"/>
    </row>
    <row r="214" spans="1:12" s="130" customFormat="1" ht="75" x14ac:dyDescent="0.25">
      <c r="A214" s="98" t="s">
        <v>535</v>
      </c>
      <c r="B214" s="99" t="s">
        <v>536</v>
      </c>
      <c r="C214" s="126" t="s">
        <v>537</v>
      </c>
      <c r="D214" s="101" t="s">
        <v>425</v>
      </c>
      <c r="E214" s="102">
        <v>2000</v>
      </c>
      <c r="F214" s="264">
        <v>0</v>
      </c>
      <c r="G214" s="103">
        <f>E214*F214</f>
        <v>0</v>
      </c>
      <c r="H214" s="26"/>
      <c r="I214" s="26"/>
      <c r="J214" s="26"/>
      <c r="K214" s="26"/>
      <c r="L214" s="26"/>
    </row>
    <row r="215" spans="1:12" s="130" customFormat="1" ht="87.5" x14ac:dyDescent="0.25">
      <c r="A215" s="98" t="s">
        <v>538</v>
      </c>
      <c r="B215" s="99" t="s">
        <v>539</v>
      </c>
      <c r="C215" s="126" t="s">
        <v>540</v>
      </c>
      <c r="D215" s="101" t="s">
        <v>235</v>
      </c>
      <c r="E215" s="102">
        <v>1</v>
      </c>
      <c r="F215" s="264">
        <v>0</v>
      </c>
      <c r="G215" s="103">
        <f>E215*F215</f>
        <v>0</v>
      </c>
      <c r="H215" s="26"/>
      <c r="I215" s="26"/>
      <c r="J215" s="26"/>
      <c r="K215" s="26"/>
      <c r="L215" s="26"/>
    </row>
    <row r="216" spans="1:12" ht="13" thickBot="1" x14ac:dyDescent="0.3">
      <c r="A216" s="113"/>
      <c r="B216" s="113"/>
      <c r="C216" s="114"/>
      <c r="D216" s="115"/>
      <c r="E216" s="116"/>
      <c r="F216" s="116"/>
      <c r="G216" s="116"/>
    </row>
    <row r="217" spans="1:12" s="130" customFormat="1" ht="13.5" thickBot="1" x14ac:dyDescent="0.35">
      <c r="A217" s="84" t="s">
        <v>191</v>
      </c>
      <c r="B217" s="85" t="s">
        <v>191</v>
      </c>
      <c r="C217" s="132" t="s">
        <v>31</v>
      </c>
      <c r="D217" s="159"/>
      <c r="E217" s="160"/>
      <c r="F217" s="160"/>
      <c r="G217" s="89">
        <f>G218+G222</f>
        <v>0</v>
      </c>
      <c r="H217" s="26"/>
      <c r="I217" s="26"/>
      <c r="J217" s="26"/>
      <c r="K217" s="26"/>
      <c r="L217" s="26"/>
    </row>
    <row r="218" spans="1:12" s="130" customFormat="1" ht="13" x14ac:dyDescent="0.3">
      <c r="A218" s="92" t="s">
        <v>541</v>
      </c>
      <c r="B218" s="93"/>
      <c r="C218" s="146" t="s">
        <v>542</v>
      </c>
      <c r="D218" s="95"/>
      <c r="E218" s="96"/>
      <c r="F218" s="96"/>
      <c r="G218" s="97">
        <f>SUM(G219:G220)</f>
        <v>0</v>
      </c>
      <c r="H218" s="26"/>
      <c r="I218" s="26"/>
      <c r="J218" s="26"/>
      <c r="K218" s="26"/>
      <c r="L218" s="26"/>
    </row>
    <row r="219" spans="1:12" s="130" customFormat="1" x14ac:dyDescent="0.25">
      <c r="A219" s="98" t="s">
        <v>543</v>
      </c>
      <c r="B219" s="99" t="s">
        <v>544</v>
      </c>
      <c r="C219" s="158" t="s">
        <v>545</v>
      </c>
      <c r="D219" s="101" t="s">
        <v>235</v>
      </c>
      <c r="E219" s="102">
        <v>1</v>
      </c>
      <c r="F219" s="264">
        <v>0</v>
      </c>
      <c r="G219" s="103">
        <f>E219*F219</f>
        <v>0</v>
      </c>
      <c r="H219" s="26"/>
      <c r="I219" s="26"/>
      <c r="J219" s="26"/>
      <c r="K219" s="26"/>
      <c r="L219" s="26"/>
    </row>
    <row r="220" spans="1:12" s="130" customFormat="1" ht="37.5" x14ac:dyDescent="0.25">
      <c r="A220" s="98" t="s">
        <v>546</v>
      </c>
      <c r="B220" s="99" t="s">
        <v>547</v>
      </c>
      <c r="C220" s="158" t="s">
        <v>548</v>
      </c>
      <c r="D220" s="101" t="s">
        <v>235</v>
      </c>
      <c r="E220" s="102">
        <v>1</v>
      </c>
      <c r="F220" s="264">
        <v>0</v>
      </c>
      <c r="G220" s="103">
        <f>E220*F220</f>
        <v>0</v>
      </c>
      <c r="H220" s="26"/>
      <c r="I220" s="26"/>
      <c r="J220" s="26"/>
      <c r="K220" s="26"/>
      <c r="L220" s="26"/>
    </row>
    <row r="221" spans="1:12" x14ac:dyDescent="0.25">
      <c r="A221" s="113"/>
      <c r="B221" s="113"/>
      <c r="C221" s="114"/>
      <c r="D221" s="115"/>
      <c r="E221" s="116"/>
      <c r="F221" s="116"/>
      <c r="G221" s="116"/>
    </row>
    <row r="222" spans="1:12" s="130" customFormat="1" ht="13" x14ac:dyDescent="0.3">
      <c r="A222" s="117" t="s">
        <v>549</v>
      </c>
      <c r="B222" s="118" t="s">
        <v>550</v>
      </c>
      <c r="C222" s="154" t="s">
        <v>551</v>
      </c>
      <c r="D222" s="120"/>
      <c r="E222" s="121"/>
      <c r="F222" s="121"/>
      <c r="G222" s="122">
        <f>SUM(G223:G232)</f>
        <v>0</v>
      </c>
      <c r="H222" s="26"/>
      <c r="I222" s="26"/>
      <c r="J222" s="26"/>
      <c r="K222" s="26"/>
      <c r="L222" s="26"/>
    </row>
    <row r="223" spans="1:12" s="130" customFormat="1" x14ac:dyDescent="0.25">
      <c r="A223" s="104" t="s">
        <v>552</v>
      </c>
      <c r="B223" s="38" t="s">
        <v>553</v>
      </c>
      <c r="C223" s="39" t="s">
        <v>554</v>
      </c>
      <c r="D223" s="40" t="s">
        <v>200</v>
      </c>
      <c r="E223" s="161">
        <v>6</v>
      </c>
      <c r="F223" s="264">
        <v>0</v>
      </c>
      <c r="G223" s="106">
        <f>E223*F223</f>
        <v>0</v>
      </c>
      <c r="H223" s="26"/>
      <c r="I223" s="26"/>
      <c r="J223" s="26"/>
      <c r="K223" s="26"/>
      <c r="L223" s="26"/>
    </row>
    <row r="224" spans="1:12" s="130" customFormat="1" x14ac:dyDescent="0.25">
      <c r="A224" s="107"/>
      <c r="B224" s="108" t="s">
        <v>204</v>
      </c>
      <c r="C224" s="109" t="s">
        <v>555</v>
      </c>
      <c r="D224" s="110"/>
      <c r="E224" s="111"/>
      <c r="F224" s="111"/>
      <c r="G224" s="112"/>
      <c r="H224" s="26"/>
      <c r="I224" s="26"/>
      <c r="J224" s="26"/>
      <c r="K224" s="26"/>
      <c r="L224" s="26"/>
    </row>
    <row r="225" spans="1:12" s="130" customFormat="1" x14ac:dyDescent="0.25">
      <c r="A225" s="104" t="s">
        <v>556</v>
      </c>
      <c r="B225" s="127" t="s">
        <v>557</v>
      </c>
      <c r="C225" s="39" t="s">
        <v>13</v>
      </c>
      <c r="D225" s="40" t="s">
        <v>224</v>
      </c>
      <c r="E225" s="41">
        <v>30</v>
      </c>
      <c r="F225" s="264">
        <v>0</v>
      </c>
      <c r="G225" s="106">
        <f>E225*F225</f>
        <v>0</v>
      </c>
      <c r="H225" s="26"/>
      <c r="I225" s="26"/>
      <c r="J225" s="26"/>
      <c r="K225" s="26"/>
      <c r="L225" s="26"/>
    </row>
    <row r="226" spans="1:12" s="130" customFormat="1" x14ac:dyDescent="0.25">
      <c r="A226" s="107"/>
      <c r="B226" s="108"/>
      <c r="C226" s="109"/>
      <c r="D226" s="110"/>
      <c r="E226" s="111"/>
      <c r="F226" s="111"/>
      <c r="G226" s="112"/>
      <c r="H226" s="26"/>
      <c r="I226" s="26"/>
      <c r="J226" s="26"/>
      <c r="K226" s="26"/>
      <c r="L226" s="26"/>
    </row>
    <row r="227" spans="1:12" s="130" customFormat="1" x14ac:dyDescent="0.25">
      <c r="A227" s="104" t="s">
        <v>558</v>
      </c>
      <c r="B227" s="127" t="s">
        <v>559</v>
      </c>
      <c r="C227" s="105" t="s">
        <v>560</v>
      </c>
      <c r="D227" s="40" t="s">
        <v>200</v>
      </c>
      <c r="E227" s="41">
        <v>1</v>
      </c>
      <c r="F227" s="264">
        <v>0</v>
      </c>
      <c r="G227" s="106">
        <f>E227*F227</f>
        <v>0</v>
      </c>
      <c r="H227" s="26"/>
      <c r="I227" s="26"/>
      <c r="J227" s="26"/>
      <c r="K227" s="26"/>
      <c r="L227" s="26"/>
    </row>
    <row r="228" spans="1:12" s="130" customFormat="1" x14ac:dyDescent="0.25">
      <c r="A228" s="107"/>
      <c r="B228" s="108" t="s">
        <v>204</v>
      </c>
      <c r="C228" s="109" t="s">
        <v>561</v>
      </c>
      <c r="D228" s="110"/>
      <c r="E228" s="111"/>
      <c r="F228" s="111"/>
      <c r="G228" s="112"/>
      <c r="H228" s="26"/>
      <c r="I228" s="26"/>
      <c r="J228" s="26"/>
      <c r="K228" s="26"/>
      <c r="L228" s="26"/>
    </row>
    <row r="229" spans="1:12" s="130" customFormat="1" x14ac:dyDescent="0.25">
      <c r="A229" s="104" t="s">
        <v>562</v>
      </c>
      <c r="B229" s="127" t="s">
        <v>563</v>
      </c>
      <c r="C229" s="105" t="s">
        <v>564</v>
      </c>
      <c r="D229" s="40" t="s">
        <v>200</v>
      </c>
      <c r="E229" s="41">
        <v>1</v>
      </c>
      <c r="F229" s="264">
        <v>0</v>
      </c>
      <c r="G229" s="106">
        <f>E229*F229</f>
        <v>0</v>
      </c>
      <c r="H229" s="26"/>
      <c r="I229" s="26"/>
      <c r="J229" s="26"/>
      <c r="K229" s="26"/>
      <c r="L229" s="26"/>
    </row>
    <row r="230" spans="1:12" s="130" customFormat="1" ht="62.5" x14ac:dyDescent="0.25">
      <c r="A230" s="107"/>
      <c r="B230" s="108" t="s">
        <v>204</v>
      </c>
      <c r="C230" s="153" t="s">
        <v>565</v>
      </c>
      <c r="D230" s="110"/>
      <c r="E230" s="111"/>
      <c r="F230" s="111"/>
      <c r="G230" s="112"/>
      <c r="H230" s="26"/>
      <c r="I230" s="26"/>
      <c r="J230" s="26"/>
      <c r="K230" s="26"/>
      <c r="L230" s="26"/>
    </row>
    <row r="231" spans="1:12" s="130" customFormat="1" x14ac:dyDescent="0.25">
      <c r="A231" s="98" t="s">
        <v>566</v>
      </c>
      <c r="B231" s="162" t="s">
        <v>567</v>
      </c>
      <c r="C231" s="126" t="s">
        <v>568</v>
      </c>
      <c r="D231" s="101" t="s">
        <v>200</v>
      </c>
      <c r="E231" s="102">
        <v>1</v>
      </c>
      <c r="F231" s="264">
        <v>0</v>
      </c>
      <c r="G231" s="103">
        <f>E231*F231</f>
        <v>0</v>
      </c>
      <c r="H231" s="26"/>
      <c r="I231" s="26"/>
      <c r="J231" s="26"/>
      <c r="K231" s="26"/>
      <c r="L231" s="26"/>
    </row>
    <row r="232" spans="1:12" s="130" customFormat="1" ht="25" x14ac:dyDescent="0.25">
      <c r="A232" s="98" t="s">
        <v>569</v>
      </c>
      <c r="B232" s="162" t="s">
        <v>570</v>
      </c>
      <c r="C232" s="100" t="s">
        <v>571</v>
      </c>
      <c r="D232" s="101" t="s">
        <v>200</v>
      </c>
      <c r="E232" s="102">
        <v>1</v>
      </c>
      <c r="F232" s="264">
        <v>0</v>
      </c>
      <c r="G232" s="103">
        <f>E232*F232</f>
        <v>0</v>
      </c>
      <c r="H232" s="26"/>
      <c r="I232" s="26"/>
      <c r="J232" s="26"/>
      <c r="K232" s="26"/>
      <c r="L232" s="26"/>
    </row>
  </sheetData>
  <sheetProtection algorithmName="SHA-512" hashValue="GStwU/8zRwsoBm50Kfen1PJU8wId2vdNRIgrxx5nLaPHFjkw1K7ZGoLSgenLLXSvWB2uuDegi3PLi+sxhuT0/Q==" saltValue="pVlompGNyj/W5bcfnDXjTw==" spinCount="100000" sheet="1" objects="1" scenarios="1"/>
  <conditionalFormatting sqref="F21">
    <cfRule type="cellIs" dxfId="82" priority="87" operator="lessThanOrEqual">
      <formula>0</formula>
    </cfRule>
  </conditionalFormatting>
  <conditionalFormatting sqref="F22">
    <cfRule type="cellIs" dxfId="81" priority="86" operator="lessThanOrEqual">
      <formula>0</formula>
    </cfRule>
  </conditionalFormatting>
  <conditionalFormatting sqref="F26">
    <cfRule type="cellIs" dxfId="80" priority="85" operator="lessThanOrEqual">
      <formula>0</formula>
    </cfRule>
  </conditionalFormatting>
  <conditionalFormatting sqref="F28">
    <cfRule type="cellIs" dxfId="79" priority="84" operator="lessThanOrEqual">
      <formula>0</formula>
    </cfRule>
  </conditionalFormatting>
  <conditionalFormatting sqref="F30">
    <cfRule type="cellIs" dxfId="78" priority="83" operator="lessThanOrEqual">
      <formula>0</formula>
    </cfRule>
  </conditionalFormatting>
  <conditionalFormatting sqref="F34">
    <cfRule type="cellIs" dxfId="77" priority="82" operator="lessThanOrEqual">
      <formula>0</formula>
    </cfRule>
  </conditionalFormatting>
  <conditionalFormatting sqref="F35">
    <cfRule type="cellIs" dxfId="76" priority="81" operator="lessThanOrEqual">
      <formula>0</formula>
    </cfRule>
  </conditionalFormatting>
  <conditionalFormatting sqref="F37">
    <cfRule type="cellIs" dxfId="75" priority="80" operator="lessThanOrEqual">
      <formula>0</formula>
    </cfRule>
  </conditionalFormatting>
  <conditionalFormatting sqref="F39">
    <cfRule type="cellIs" dxfId="74" priority="76" operator="lessThanOrEqual">
      <formula>0</formula>
    </cfRule>
  </conditionalFormatting>
  <conditionalFormatting sqref="F43">
    <cfRule type="cellIs" dxfId="73" priority="75" operator="lessThanOrEqual">
      <formula>0</formula>
    </cfRule>
  </conditionalFormatting>
  <conditionalFormatting sqref="F45">
    <cfRule type="cellIs" dxfId="72" priority="74" operator="lessThanOrEqual">
      <formula>0</formula>
    </cfRule>
  </conditionalFormatting>
  <conditionalFormatting sqref="F47">
    <cfRule type="cellIs" dxfId="71" priority="73" operator="lessThanOrEqual">
      <formula>0</formula>
    </cfRule>
  </conditionalFormatting>
  <conditionalFormatting sqref="F49">
    <cfRule type="cellIs" dxfId="70" priority="72" operator="lessThanOrEqual">
      <formula>0</formula>
    </cfRule>
  </conditionalFormatting>
  <conditionalFormatting sqref="F53">
    <cfRule type="cellIs" dxfId="69" priority="71" operator="lessThanOrEqual">
      <formula>0</formula>
    </cfRule>
  </conditionalFormatting>
  <conditionalFormatting sqref="F57">
    <cfRule type="cellIs" dxfId="68" priority="70" operator="lessThanOrEqual">
      <formula>0</formula>
    </cfRule>
  </conditionalFormatting>
  <conditionalFormatting sqref="F61">
    <cfRule type="cellIs" dxfId="67" priority="69" operator="lessThanOrEqual">
      <formula>0</formula>
    </cfRule>
  </conditionalFormatting>
  <conditionalFormatting sqref="F63">
    <cfRule type="cellIs" dxfId="66" priority="68" operator="lessThanOrEqual">
      <formula>0</formula>
    </cfRule>
  </conditionalFormatting>
  <conditionalFormatting sqref="F67">
    <cfRule type="cellIs" dxfId="65" priority="67" operator="lessThanOrEqual">
      <formula>0</formula>
    </cfRule>
  </conditionalFormatting>
  <conditionalFormatting sqref="F69">
    <cfRule type="cellIs" dxfId="64" priority="66" operator="lessThanOrEqual">
      <formula>0</formula>
    </cfRule>
  </conditionalFormatting>
  <conditionalFormatting sqref="F71">
    <cfRule type="cellIs" dxfId="63" priority="65" operator="lessThanOrEqual">
      <formula>0</formula>
    </cfRule>
  </conditionalFormatting>
  <conditionalFormatting sqref="F73">
    <cfRule type="cellIs" dxfId="62" priority="64" operator="lessThanOrEqual">
      <formula>0</formula>
    </cfRule>
  </conditionalFormatting>
  <conditionalFormatting sqref="F75">
    <cfRule type="cellIs" dxfId="61" priority="63" operator="lessThanOrEqual">
      <formula>0</formula>
    </cfRule>
  </conditionalFormatting>
  <conditionalFormatting sqref="F77">
    <cfRule type="cellIs" dxfId="60" priority="62" operator="lessThanOrEqual">
      <formula>0</formula>
    </cfRule>
  </conditionalFormatting>
  <conditionalFormatting sqref="F81">
    <cfRule type="cellIs" dxfId="59" priority="61" operator="lessThanOrEqual">
      <formula>0</formula>
    </cfRule>
  </conditionalFormatting>
  <conditionalFormatting sqref="F83">
    <cfRule type="cellIs" dxfId="58" priority="60" operator="lessThanOrEqual">
      <formula>0</formula>
    </cfRule>
  </conditionalFormatting>
  <conditionalFormatting sqref="F87">
    <cfRule type="cellIs" dxfId="57" priority="59" operator="lessThanOrEqual">
      <formula>0</formula>
    </cfRule>
  </conditionalFormatting>
  <conditionalFormatting sqref="F92">
    <cfRule type="cellIs" dxfId="56" priority="58" operator="lessThanOrEqual">
      <formula>0</formula>
    </cfRule>
  </conditionalFormatting>
  <conditionalFormatting sqref="F94">
    <cfRule type="cellIs" dxfId="55" priority="57" operator="lessThanOrEqual">
      <formula>0</formula>
    </cfRule>
  </conditionalFormatting>
  <conditionalFormatting sqref="F98">
    <cfRule type="cellIs" dxfId="54" priority="56" operator="lessThanOrEqual">
      <formula>0</formula>
    </cfRule>
  </conditionalFormatting>
  <conditionalFormatting sqref="F100">
    <cfRule type="cellIs" dxfId="53" priority="55" operator="lessThanOrEqual">
      <formula>0</formula>
    </cfRule>
  </conditionalFormatting>
  <conditionalFormatting sqref="F102">
    <cfRule type="cellIs" dxfId="52" priority="54" operator="lessThanOrEqual">
      <formula>0</formula>
    </cfRule>
  </conditionalFormatting>
  <conditionalFormatting sqref="F106">
    <cfRule type="cellIs" dxfId="51" priority="53" operator="lessThanOrEqual">
      <formula>0</formula>
    </cfRule>
  </conditionalFormatting>
  <conditionalFormatting sqref="F110">
    <cfRule type="cellIs" dxfId="50" priority="52" operator="lessThanOrEqual">
      <formula>0</formula>
    </cfRule>
  </conditionalFormatting>
  <conditionalFormatting sqref="F115">
    <cfRule type="cellIs" dxfId="49" priority="51" operator="lessThanOrEqual">
      <formula>0</formula>
    </cfRule>
  </conditionalFormatting>
  <conditionalFormatting sqref="F119">
    <cfRule type="cellIs" dxfId="48" priority="50" operator="lessThanOrEqual">
      <formula>0</formula>
    </cfRule>
  </conditionalFormatting>
  <conditionalFormatting sqref="F121">
    <cfRule type="cellIs" dxfId="47" priority="49" operator="lessThanOrEqual">
      <formula>0</formula>
    </cfRule>
  </conditionalFormatting>
  <conditionalFormatting sqref="F126">
    <cfRule type="cellIs" dxfId="46" priority="48" operator="lessThanOrEqual">
      <formula>0</formula>
    </cfRule>
  </conditionalFormatting>
  <conditionalFormatting sqref="F128">
    <cfRule type="cellIs" dxfId="45" priority="47" operator="lessThanOrEqual">
      <formula>0</formula>
    </cfRule>
  </conditionalFormatting>
  <conditionalFormatting sqref="F130">
    <cfRule type="cellIs" dxfId="44" priority="46" operator="lessThanOrEqual">
      <formula>0</formula>
    </cfRule>
  </conditionalFormatting>
  <conditionalFormatting sqref="F132">
    <cfRule type="cellIs" dxfId="43" priority="45" operator="lessThanOrEqual">
      <formula>0</formula>
    </cfRule>
  </conditionalFormatting>
  <conditionalFormatting sqref="F134">
    <cfRule type="cellIs" dxfId="42" priority="44" operator="lessThanOrEqual">
      <formula>0</formula>
    </cfRule>
  </conditionalFormatting>
  <conditionalFormatting sqref="F136">
    <cfRule type="cellIs" dxfId="41" priority="43" operator="lessThanOrEqual">
      <formula>0</formula>
    </cfRule>
  </conditionalFormatting>
  <conditionalFormatting sqref="F138">
    <cfRule type="cellIs" dxfId="40" priority="42" operator="lessThanOrEqual">
      <formula>0</formula>
    </cfRule>
  </conditionalFormatting>
  <conditionalFormatting sqref="F140">
    <cfRule type="cellIs" dxfId="39" priority="41" operator="lessThanOrEqual">
      <formula>0</formula>
    </cfRule>
  </conditionalFormatting>
  <conditionalFormatting sqref="F142">
    <cfRule type="cellIs" dxfId="38" priority="40" operator="lessThanOrEqual">
      <formula>0</formula>
    </cfRule>
  </conditionalFormatting>
  <conditionalFormatting sqref="F144">
    <cfRule type="cellIs" dxfId="37" priority="39" operator="lessThanOrEqual">
      <formula>0</formula>
    </cfRule>
  </conditionalFormatting>
  <conditionalFormatting sqref="F146">
    <cfRule type="cellIs" dxfId="36" priority="38" operator="lessThanOrEqual">
      <formula>0</formula>
    </cfRule>
  </conditionalFormatting>
  <conditionalFormatting sqref="F148">
    <cfRule type="cellIs" dxfId="35" priority="37" operator="lessThanOrEqual">
      <formula>0</formula>
    </cfRule>
  </conditionalFormatting>
  <conditionalFormatting sqref="F150">
    <cfRule type="cellIs" dxfId="34" priority="36" operator="lessThanOrEqual">
      <formula>0</formula>
    </cfRule>
  </conditionalFormatting>
  <conditionalFormatting sqref="F154">
    <cfRule type="cellIs" dxfId="33" priority="35" operator="lessThanOrEqual">
      <formula>0</formula>
    </cfRule>
  </conditionalFormatting>
  <conditionalFormatting sqref="F156">
    <cfRule type="cellIs" dxfId="32" priority="34" operator="lessThanOrEqual">
      <formula>0</formula>
    </cfRule>
  </conditionalFormatting>
  <conditionalFormatting sqref="F160">
    <cfRule type="cellIs" dxfId="31" priority="33" operator="lessThanOrEqual">
      <formula>0</formula>
    </cfRule>
  </conditionalFormatting>
  <conditionalFormatting sqref="F162">
    <cfRule type="cellIs" dxfId="30" priority="32" operator="lessThanOrEqual">
      <formula>0</formula>
    </cfRule>
  </conditionalFormatting>
  <conditionalFormatting sqref="F164">
    <cfRule type="cellIs" dxfId="29" priority="31" operator="lessThanOrEqual">
      <formula>0</formula>
    </cfRule>
  </conditionalFormatting>
  <conditionalFormatting sqref="F166">
    <cfRule type="cellIs" dxfId="28" priority="30" operator="lessThanOrEqual">
      <formula>0</formula>
    </cfRule>
  </conditionalFormatting>
  <conditionalFormatting sqref="F168">
    <cfRule type="cellIs" dxfId="27" priority="29" operator="lessThanOrEqual">
      <formula>0</formula>
    </cfRule>
  </conditionalFormatting>
  <conditionalFormatting sqref="F170">
    <cfRule type="cellIs" dxfId="26" priority="28" operator="lessThanOrEqual">
      <formula>0</formula>
    </cfRule>
  </conditionalFormatting>
  <conditionalFormatting sqref="F172">
    <cfRule type="cellIs" dxfId="25" priority="27" operator="lessThanOrEqual">
      <formula>0</formula>
    </cfRule>
  </conditionalFormatting>
  <conditionalFormatting sqref="F174">
    <cfRule type="cellIs" dxfId="24" priority="26" operator="lessThanOrEqual">
      <formula>0</formula>
    </cfRule>
  </conditionalFormatting>
  <conditionalFormatting sqref="F176">
    <cfRule type="cellIs" dxfId="23" priority="25" operator="lessThanOrEqual">
      <formula>0</formula>
    </cfRule>
  </conditionalFormatting>
  <conditionalFormatting sqref="F180">
    <cfRule type="cellIs" dxfId="22" priority="24" operator="lessThanOrEqual">
      <formula>0</formula>
    </cfRule>
  </conditionalFormatting>
  <conditionalFormatting sqref="F182">
    <cfRule type="cellIs" dxfId="21" priority="23" operator="lessThanOrEqual">
      <formula>0</formula>
    </cfRule>
  </conditionalFormatting>
  <conditionalFormatting sqref="F184">
    <cfRule type="cellIs" dxfId="20" priority="22" operator="lessThanOrEqual">
      <formula>0</formula>
    </cfRule>
  </conditionalFormatting>
  <conditionalFormatting sqref="F186">
    <cfRule type="cellIs" dxfId="19" priority="21" operator="lessThanOrEqual">
      <formula>0</formula>
    </cfRule>
  </conditionalFormatting>
  <conditionalFormatting sqref="F190">
    <cfRule type="cellIs" dxfId="18" priority="20" operator="lessThanOrEqual">
      <formula>0</formula>
    </cfRule>
  </conditionalFormatting>
  <conditionalFormatting sqref="F195">
    <cfRule type="cellIs" dxfId="17" priority="19" operator="lessThanOrEqual">
      <formula>0</formula>
    </cfRule>
  </conditionalFormatting>
  <conditionalFormatting sqref="F197">
    <cfRule type="cellIs" dxfId="16" priority="18" operator="lessThanOrEqual">
      <formula>0</formula>
    </cfRule>
  </conditionalFormatting>
  <conditionalFormatting sqref="F199">
    <cfRule type="cellIs" dxfId="15" priority="17" operator="lessThanOrEqual">
      <formula>0</formula>
    </cfRule>
  </conditionalFormatting>
  <conditionalFormatting sqref="F205">
    <cfRule type="cellIs" dxfId="14" priority="16" operator="lessThanOrEqual">
      <formula>0</formula>
    </cfRule>
  </conditionalFormatting>
  <conditionalFormatting sqref="F207">
    <cfRule type="cellIs" dxfId="13" priority="15" operator="lessThanOrEqual">
      <formula>0</formula>
    </cfRule>
  </conditionalFormatting>
  <conditionalFormatting sqref="F209">
    <cfRule type="cellIs" dxfId="12" priority="14" operator="lessThanOrEqual">
      <formula>0</formula>
    </cfRule>
  </conditionalFormatting>
  <conditionalFormatting sqref="F211">
    <cfRule type="cellIs" dxfId="11" priority="13" operator="lessThanOrEqual">
      <formula>0</formula>
    </cfRule>
  </conditionalFormatting>
  <conditionalFormatting sqref="F212">
    <cfRule type="cellIs" dxfId="10" priority="12" operator="lessThanOrEqual">
      <formula>0</formula>
    </cfRule>
  </conditionalFormatting>
  <conditionalFormatting sqref="F214">
    <cfRule type="cellIs" dxfId="9" priority="11" operator="lessThanOrEqual">
      <formula>0</formula>
    </cfRule>
  </conditionalFormatting>
  <conditionalFormatting sqref="F215">
    <cfRule type="cellIs" dxfId="8" priority="10" operator="lessThanOrEqual">
      <formula>0</formula>
    </cfRule>
  </conditionalFormatting>
  <conditionalFormatting sqref="F219">
    <cfRule type="cellIs" dxfId="7" priority="9" operator="lessThanOrEqual">
      <formula>0</formula>
    </cfRule>
  </conditionalFormatting>
  <conditionalFormatting sqref="F220">
    <cfRule type="cellIs" dxfId="6" priority="8" operator="lessThanOrEqual">
      <formula>0</formula>
    </cfRule>
  </conditionalFormatting>
  <conditionalFormatting sqref="F223">
    <cfRule type="cellIs" dxfId="5" priority="7" operator="lessThanOrEqual">
      <formula>0</formula>
    </cfRule>
  </conditionalFormatting>
  <conditionalFormatting sqref="F225">
    <cfRule type="cellIs" dxfId="4" priority="5" operator="lessThanOrEqual">
      <formula>0</formula>
    </cfRule>
  </conditionalFormatting>
  <conditionalFormatting sqref="F227">
    <cfRule type="cellIs" dxfId="3" priority="4" operator="lessThanOrEqual">
      <formula>0</formula>
    </cfRule>
  </conditionalFormatting>
  <conditionalFormatting sqref="F229">
    <cfRule type="cellIs" dxfId="2" priority="3" operator="lessThanOrEqual">
      <formula>0</formula>
    </cfRule>
  </conditionalFormatting>
  <conditionalFormatting sqref="F231">
    <cfRule type="cellIs" dxfId="1" priority="2" operator="lessThanOrEqual">
      <formula>0</formula>
    </cfRule>
  </conditionalFormatting>
  <conditionalFormatting sqref="F232">
    <cfRule type="cellIs" dxfId="0" priority="1" operator="lessThan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vt:i4>
      </vt:variant>
      <vt:variant>
        <vt:lpstr>Imenovani obsegi</vt:lpstr>
      </vt:variant>
      <vt:variant>
        <vt:i4>1</vt:i4>
      </vt:variant>
    </vt:vector>
  </HeadingPairs>
  <TitlesOfParts>
    <vt:vector size="4" baseType="lpstr">
      <vt:lpstr>Rekapitulacija</vt:lpstr>
      <vt:lpstr>Kolesarska pot</vt:lpstr>
      <vt:lpstr>Brv</vt:lpstr>
      <vt:lpstr>Rekapitulacija!Področje_tiskanja</vt:lpstr>
    </vt:vector>
  </TitlesOfParts>
  <Company>Appia d.o.o. Ljubljana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CS1347-19-popis</dc:title>
  <dc:creator>Davor Subotić</dc:creator>
  <cp:lastModifiedBy>Marko Košir</cp:lastModifiedBy>
  <cp:lastPrinted>2019-09-13T12:18:30Z</cp:lastPrinted>
  <dcterms:created xsi:type="dcterms:W3CDTF">2005-08-17T13:35:37Z</dcterms:created>
  <dcterms:modified xsi:type="dcterms:W3CDTF">2021-05-31T13:23:48Z</dcterms:modified>
</cp:coreProperties>
</file>