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JAVNI RAZPISI 2021\06 430-9-2021 Izgradnja sekundarne kanalizacije, plinovoda ter obnova vodovoda v naselju Zbilje – Žeje – II. faza\Za objavo\"/>
    </mc:Choice>
  </mc:AlternateContent>
  <xr:revisionPtr revIDLastSave="0" documentId="13_ncr:1_{AD794A74-F9D7-42E7-B37B-FE899F271D7B}" xr6:coauthVersionLast="46" xr6:coauthVersionMax="46" xr10:uidLastSave="{00000000-0000-0000-0000-000000000000}"/>
  <bookViews>
    <workbookView xWindow="-23148" yWindow="-108" windowWidth="23256" windowHeight="12720" xr2:uid="{00000000-000D-0000-FFFF-FFFF00000000}"/>
  </bookViews>
  <sheets>
    <sheet name="Rekapitulacija" sheetId="5" r:id="rId1"/>
    <sheet name="Kanalizacija" sheetId="2" r:id="rId2"/>
    <sheet name="Črpališče_(gr. in str. del)" sheetId="11" r:id="rId3"/>
    <sheet name="Črpališče_(vod. priklj.)" sheetId="12" r:id="rId4"/>
    <sheet name="El.inšt_el_opr_črpališča" sheetId="13" r:id="rId5"/>
  </sheets>
  <definedNames>
    <definedName name="_xlnm.Print_Area" localSheetId="2">'Črpališče_(gr. in str. del)'!$B$1:$I$187</definedName>
    <definedName name="_xlnm.Print_Area" localSheetId="3">'Črpališče_(vod. priklj.)'!$B$1:$I$97</definedName>
    <definedName name="_xlnm.Print_Area" localSheetId="4">El.inšt_el_opr_črpališča!$A$1:$F$232</definedName>
    <definedName name="_xlnm.Print_Area" localSheetId="1">Kanalizacija!$B$2:$H$158</definedName>
    <definedName name="_xlnm.Print_Area" localSheetId="0">Rekapitulacija!$A$1:$D$26</definedName>
    <definedName name="_xlnm.Print_Titles" localSheetId="2">'Črpališče_(gr. in str. del)'!$7:$7</definedName>
    <definedName name="_xlnm.Print_Titles" localSheetId="3">'Črpališče_(vod. priklj.)'!$7:$8</definedName>
    <definedName name="_xlnm.Print_Titles" localSheetId="4">El.inšt_el_opr_črpališča!$4:$5</definedName>
    <definedName name="_xlnm.Print_Titles" localSheetId="1">Kanalizacija!$9:$9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1" l="1"/>
  <c r="H66" i="11"/>
  <c r="H64" i="11"/>
  <c r="H62" i="11"/>
  <c r="H60" i="11"/>
  <c r="H58" i="11"/>
  <c r="H56" i="11"/>
  <c r="H54" i="11"/>
  <c r="H50" i="11"/>
  <c r="H48" i="11"/>
  <c r="E106" i="2"/>
  <c r="F14" i="13" l="1"/>
  <c r="F15" i="13"/>
  <c r="F16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2" i="13"/>
  <c r="F73" i="13"/>
  <c r="F74" i="13"/>
  <c r="F75" i="13"/>
  <c r="F76" i="13"/>
  <c r="F77" i="13"/>
  <c r="F78" i="13"/>
  <c r="F79" i="13"/>
  <c r="F81" i="13"/>
  <c r="F83" i="13"/>
  <c r="F84" i="13"/>
  <c r="F85" i="13"/>
  <c r="F86" i="13"/>
  <c r="F89" i="13"/>
  <c r="F90" i="13"/>
  <c r="F92" i="13"/>
  <c r="F94" i="13"/>
  <c r="F95" i="13"/>
  <c r="E97" i="13"/>
  <c r="F103" i="13"/>
  <c r="F105" i="13"/>
  <c r="E106" i="13"/>
  <c r="F107" i="13"/>
  <c r="E109" i="13"/>
  <c r="E110" i="13"/>
  <c r="F111" i="13"/>
  <c r="F113" i="13"/>
  <c r="E114" i="13"/>
  <c r="F115" i="13"/>
  <c r="E116" i="13"/>
  <c r="F117" i="13"/>
  <c r="F119" i="13"/>
  <c r="F121" i="13"/>
  <c r="F123" i="13"/>
  <c r="F124" i="13"/>
  <c r="F125" i="13"/>
  <c r="F126" i="13"/>
  <c r="F128" i="13"/>
  <c r="F130" i="13"/>
  <c r="F132" i="13"/>
  <c r="F135" i="13"/>
  <c r="F136" i="13"/>
  <c r="F137" i="13"/>
  <c r="F138" i="13"/>
  <c r="F139" i="13"/>
  <c r="F140" i="13"/>
  <c r="F141" i="13"/>
  <c r="F142" i="13"/>
  <c r="F143" i="13"/>
  <c r="F145" i="13"/>
  <c r="F147" i="13"/>
  <c r="F150" i="13"/>
  <c r="F151" i="13"/>
  <c r="F152" i="13"/>
  <c r="F154" i="13"/>
  <c r="F156" i="13"/>
  <c r="F158" i="13"/>
  <c r="F160" i="13"/>
  <c r="F162" i="13"/>
  <c r="F164" i="13"/>
  <c r="F166" i="13"/>
  <c r="F168" i="13"/>
  <c r="F170" i="13"/>
  <c r="F171" i="13"/>
  <c r="F172" i="13"/>
  <c r="F174" i="13"/>
  <c r="F176" i="13"/>
  <c r="F178" i="13"/>
  <c r="F180" i="13"/>
  <c r="F182" i="13"/>
  <c r="F184" i="13"/>
  <c r="F186" i="13"/>
  <c r="F188" i="13"/>
  <c r="F190" i="13"/>
  <c r="F192" i="13"/>
  <c r="F194" i="13"/>
  <c r="F197" i="13"/>
  <c r="F198" i="13"/>
  <c r="F199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H13" i="12"/>
  <c r="H15" i="12"/>
  <c r="H17" i="12"/>
  <c r="H21" i="12"/>
  <c r="H23" i="12"/>
  <c r="H25" i="12"/>
  <c r="H27" i="12"/>
  <c r="H29" i="12"/>
  <c r="H31" i="12"/>
  <c r="H33" i="12"/>
  <c r="H35" i="12"/>
  <c r="H37" i="12"/>
  <c r="H39" i="12"/>
  <c r="H43" i="12"/>
  <c r="H41" i="12" s="1"/>
  <c r="E86" i="12" s="1"/>
  <c r="H48" i="12"/>
  <c r="H51" i="12"/>
  <c r="H54" i="12"/>
  <c r="H57" i="12"/>
  <c r="H58" i="12"/>
  <c r="H59" i="12"/>
  <c r="H60" i="12"/>
  <c r="H65" i="12"/>
  <c r="H67" i="12"/>
  <c r="H69" i="12"/>
  <c r="H71" i="12"/>
  <c r="H73" i="12"/>
  <c r="H75" i="12"/>
  <c r="H77" i="12"/>
  <c r="H81" i="12"/>
  <c r="H79" i="12" s="1"/>
  <c r="E89" i="12" s="1"/>
  <c r="D84" i="12"/>
  <c r="D85" i="12"/>
  <c r="D86" i="12"/>
  <c r="D87" i="12"/>
  <c r="D88" i="12"/>
  <c r="D89" i="12"/>
  <c r="H13" i="11"/>
  <c r="H15" i="11"/>
  <c r="H17" i="11"/>
  <c r="H21" i="11"/>
  <c r="H23" i="11"/>
  <c r="H25" i="11"/>
  <c r="H27" i="11"/>
  <c r="H29" i="11"/>
  <c r="H31" i="11"/>
  <c r="H33" i="11"/>
  <c r="H35" i="11"/>
  <c r="H37" i="11"/>
  <c r="H39" i="11"/>
  <c r="H41" i="11"/>
  <c r="H72" i="11"/>
  <c r="H74" i="11"/>
  <c r="H76" i="11"/>
  <c r="H78" i="11"/>
  <c r="H80" i="11"/>
  <c r="H82" i="11"/>
  <c r="H84" i="11"/>
  <c r="H88" i="11"/>
  <c r="H91" i="11"/>
  <c r="H93" i="11"/>
  <c r="H95" i="11"/>
  <c r="H97" i="11"/>
  <c r="H99" i="11"/>
  <c r="H101" i="11"/>
  <c r="H103" i="11"/>
  <c r="H108" i="11"/>
  <c r="H115" i="11"/>
  <c r="H119" i="11"/>
  <c r="H123" i="11"/>
  <c r="H125" i="11"/>
  <c r="H127" i="11"/>
  <c r="H129" i="11"/>
  <c r="H133" i="11"/>
  <c r="H135" i="11"/>
  <c r="H137" i="11"/>
  <c r="H141" i="11"/>
  <c r="H143" i="11"/>
  <c r="H145" i="11"/>
  <c r="H149" i="11"/>
  <c r="H151" i="11"/>
  <c r="H153" i="11"/>
  <c r="H155" i="11"/>
  <c r="H157" i="11"/>
  <c r="H161" i="11"/>
  <c r="H163" i="11"/>
  <c r="H165" i="11"/>
  <c r="H167" i="11"/>
  <c r="H171" i="11"/>
  <c r="H169" i="11" s="1"/>
  <c r="E179" i="11" s="1"/>
  <c r="D173" i="11"/>
  <c r="D174" i="11"/>
  <c r="D175" i="11"/>
  <c r="D176" i="11"/>
  <c r="D177" i="11"/>
  <c r="D178" i="11"/>
  <c r="D179" i="11"/>
  <c r="H9" i="12" l="1"/>
  <c r="E84" i="12" s="1"/>
  <c r="H159" i="11"/>
  <c r="E178" i="11" s="1"/>
  <c r="H147" i="11"/>
  <c r="E177" i="11" s="1"/>
  <c r="H111" i="11"/>
  <c r="E176" i="11" s="1"/>
  <c r="H44" i="11"/>
  <c r="E175" i="11" s="1"/>
  <c r="F224" i="13"/>
  <c r="F226" i="13" s="1"/>
  <c r="B17" i="5" s="1"/>
  <c r="H19" i="11"/>
  <c r="E174" i="11" s="1"/>
  <c r="H45" i="12"/>
  <c r="E87" i="12" s="1"/>
  <c r="H63" i="12"/>
  <c r="E88" i="12" s="1"/>
  <c r="H9" i="11"/>
  <c r="E173" i="11" s="1"/>
  <c r="H19" i="12"/>
  <c r="E85" i="12" s="1"/>
  <c r="E91" i="12" l="1"/>
  <c r="B16" i="5" s="1"/>
  <c r="F228" i="13"/>
  <c r="F229" i="13" s="1"/>
  <c r="E181" i="11"/>
  <c r="B15" i="5" s="1"/>
  <c r="E93" i="12" l="1"/>
  <c r="E95" i="12" s="1"/>
  <c r="E183" i="11"/>
  <c r="E185" i="11" s="1"/>
  <c r="C17" i="5"/>
  <c r="D17" i="5" s="1"/>
  <c r="C15" i="5" l="1"/>
  <c r="D15" i="5" s="1"/>
  <c r="C16" i="5"/>
  <c r="D16" i="5" s="1"/>
  <c r="G41" i="2" l="1"/>
  <c r="G22" i="2"/>
  <c r="C151" i="2" l="1"/>
  <c r="C149" i="2"/>
  <c r="C148" i="2"/>
  <c r="C147" i="2"/>
  <c r="G142" i="2"/>
  <c r="G140" i="2"/>
  <c r="G138" i="2"/>
  <c r="G136" i="2"/>
  <c r="G134" i="2"/>
  <c r="G132" i="2"/>
  <c r="G130" i="2"/>
  <c r="G126" i="2"/>
  <c r="G124" i="2"/>
  <c r="G122" i="2"/>
  <c r="G120" i="2"/>
  <c r="G118" i="2"/>
  <c r="G116" i="2"/>
  <c r="G114" i="2"/>
  <c r="G112" i="2"/>
  <c r="G110" i="2"/>
  <c r="G108" i="2"/>
  <c r="G106" i="2"/>
  <c r="G102" i="2"/>
  <c r="G100" i="2"/>
  <c r="G98" i="2"/>
  <c r="G96" i="2"/>
  <c r="G94" i="2"/>
  <c r="G90" i="2"/>
  <c r="G86" i="2"/>
  <c r="G84" i="2"/>
  <c r="G81" i="2"/>
  <c r="G79" i="2"/>
  <c r="G77" i="2"/>
  <c r="G75" i="2"/>
  <c r="G73" i="2"/>
  <c r="G70" i="2"/>
  <c r="G68" i="2"/>
  <c r="G66" i="2"/>
  <c r="G64" i="2"/>
  <c r="G62" i="2"/>
  <c r="G60" i="2"/>
  <c r="G55" i="2"/>
  <c r="G53" i="2"/>
  <c r="G51" i="2"/>
  <c r="G49" i="2"/>
  <c r="G47" i="2"/>
  <c r="G45" i="2"/>
  <c r="G43" i="2"/>
  <c r="G39" i="2"/>
  <c r="G37" i="2"/>
  <c r="G35" i="2"/>
  <c r="G30" i="2"/>
  <c r="G26" i="2"/>
  <c r="G20" i="2"/>
  <c r="G18" i="2"/>
  <c r="G16" i="2"/>
  <c r="G14" i="2"/>
  <c r="B14" i="2"/>
  <c r="G128" i="2" l="1"/>
  <c r="D151" i="2" s="1"/>
  <c r="G57" i="2"/>
  <c r="D149" i="2" s="1"/>
  <c r="G11" i="2"/>
  <c r="D147" i="2" s="1"/>
  <c r="G104" i="2"/>
  <c r="D150" i="2" s="1"/>
  <c r="G32" i="2"/>
  <c r="D148" i="2" s="1"/>
  <c r="B16" i="2"/>
  <c r="D153" i="2" l="1"/>
  <c r="B14" i="5" s="1"/>
  <c r="B18" i="2"/>
  <c r="B18" i="5" l="1"/>
  <c r="C18" i="5" s="1"/>
  <c r="C14" i="5"/>
  <c r="D14" i="5" s="1"/>
  <c r="D155" i="2"/>
  <c r="D157" i="2" s="1"/>
  <c r="B20" i="2"/>
  <c r="B19" i="5" l="1"/>
  <c r="D18" i="5"/>
  <c r="D19" i="5" s="1"/>
  <c r="C19" i="5"/>
  <c r="B26" i="2"/>
  <c r="B28" i="2" l="1"/>
  <c r="B30" i="2" l="1"/>
  <c r="B35" i="2" s="1"/>
  <c r="B37" i="2" l="1"/>
  <c r="B39" i="2" s="1"/>
  <c r="B43" i="2" s="1"/>
  <c r="B45" i="2" s="1"/>
  <c r="B47" i="2" s="1"/>
  <c r="B49" i="2" s="1"/>
  <c r="B51" i="2" s="1"/>
  <c r="B53" i="2" s="1"/>
  <c r="B55" i="2" s="1"/>
  <c r="B60" i="2" s="1"/>
  <c r="B62" i="2" s="1"/>
  <c r="B64" i="2" s="1"/>
  <c r="B66" i="2" s="1"/>
  <c r="B68" i="2" s="1"/>
  <c r="B70" i="2" s="1"/>
  <c r="B73" i="2" s="1"/>
  <c r="B75" i="2" s="1"/>
  <c r="B77" i="2" s="1"/>
  <c r="B79" i="2" s="1"/>
  <c r="B81" i="2" s="1"/>
  <c r="B84" i="2" s="1"/>
  <c r="B86" i="2" s="1"/>
  <c r="B90" i="2" s="1"/>
  <c r="B94" i="2" s="1"/>
  <c r="B96" i="2" s="1"/>
  <c r="B98" i="2" s="1"/>
  <c r="B100" i="2" s="1"/>
  <c r="B102" i="2" s="1"/>
  <c r="B106" i="2" s="1"/>
  <c r="B108" i="2" s="1"/>
  <c r="B110" i="2" l="1"/>
  <c r="B112" i="2" s="1"/>
  <c r="B114" i="2" s="1"/>
  <c r="B116" i="2" s="1"/>
  <c r="B118" i="2" s="1"/>
  <c r="B120" i="2" s="1"/>
  <c r="B122" i="2" s="1"/>
  <c r="B124" i="2" s="1"/>
  <c r="B126" i="2" s="1"/>
  <c r="B130" i="2" s="1"/>
  <c r="B132" i="2" s="1"/>
  <c r="B134" i="2" s="1"/>
  <c r="B136" i="2" s="1"/>
  <c r="B138" i="2" s="1"/>
  <c r="B140" i="2" s="1"/>
  <c r="B142" i="2" s="1"/>
</calcChain>
</file>

<file path=xl/sharedStrings.xml><?xml version="1.0" encoding="utf-8"?>
<sst xmlns="http://schemas.openxmlformats.org/spreadsheetml/2006/main" count="1072" uniqueCount="563">
  <si>
    <t>Projekt št:</t>
  </si>
  <si>
    <t>31 - Izgradnja sekundarnega omrežja kanalizacije in obnova vodovoda v naselju Zbilje</t>
  </si>
  <si>
    <t>Objekt:</t>
  </si>
  <si>
    <t>Sekundarna fekalna kanalizacija</t>
  </si>
  <si>
    <t>Načrt:</t>
  </si>
  <si>
    <t>2 Načrt s področja gradbeništva</t>
  </si>
  <si>
    <t>Faza:</t>
  </si>
  <si>
    <t>PZI</t>
  </si>
  <si>
    <t>Postavka</t>
  </si>
  <si>
    <t>Opis postavke</t>
  </si>
  <si>
    <t xml:space="preserve">Enota </t>
  </si>
  <si>
    <t>Količina</t>
  </si>
  <si>
    <t>Cena za enoto</t>
  </si>
  <si>
    <t>Cena skupaj</t>
  </si>
  <si>
    <t>Opomba postavke</t>
  </si>
  <si>
    <t>1.0</t>
  </si>
  <si>
    <t>PREDDELA</t>
  </si>
  <si>
    <t xml:space="preserve"> SKUPAJ:</t>
  </si>
  <si>
    <t xml:space="preserve"> 1.1</t>
  </si>
  <si>
    <t>Geodetska dela</t>
  </si>
  <si>
    <t>Priprava gradbišča z vsemi potrebnimi deli in materiali.</t>
  </si>
  <si>
    <t>KOS</t>
  </si>
  <si>
    <t xml:space="preserve"> </t>
  </si>
  <si>
    <t>Ureditev območja gradbišča po končanju vseh del in povrnitev v prvotno stanje.</t>
  </si>
  <si>
    <t>Zakoličba  obstoječih komunalnih vodov in zaščita teh vodov in nadzor nad izvedbo križanj :
obst. TKK kabel - 13x
obst. elektrovod - 14x
obst. plinovod - 1x
obst. vodovod - 7x</t>
  </si>
  <si>
    <t>Zakoličenje osi komunalnega kanala z niveliranjem ter postavljanjem in zavarovanjem profilov.</t>
  </si>
  <si>
    <t>M1</t>
  </si>
  <si>
    <t xml:space="preserve"> 1.2</t>
  </si>
  <si>
    <t>Ostala dela</t>
  </si>
  <si>
    <t>Zavarovanje gradbišča med gradnjo vključno s pridobivanjem dovoljenja za delno zaporo ceste, prometno signalizacijo: letve, opozorilne vrvice, znaki, svetlobna telesa, eventuelna semaforizacija , vključno z odstranitvijo prometne signalizacije.</t>
  </si>
  <si>
    <t>Začasna prometna ureditev lokalne ceste (postavitev začasne prometne signalizacije) - komplet.                                                                                            Opomba: polovična zapora ceste.</t>
  </si>
  <si>
    <t xml:space="preserve">Ureditev provizorijev za prehod preko jarkov v času gradnje, v skladu s predpisi iz varstva pri gradbenem delu.                            
2x ploh (L=300cm, š=30cm, d=4,8cm)                                             2x deska (L=300cm, š=10cm, d=1,8cm)                                        8x tramič (L=120cm, š=4,8 x 4,8cm)                                                         </t>
  </si>
  <si>
    <t>2.0</t>
  </si>
  <si>
    <t>ZEMELJSKA DELA</t>
  </si>
  <si>
    <t xml:space="preserve"> 2.1</t>
  </si>
  <si>
    <t>Izkopi</t>
  </si>
  <si>
    <t xml:space="preserve">Izkopi za kanalske rove in jaške širine do 1,3 m in globine do 2,0 m v težki zemljini, vključno z vertikalnim razpiranjem pri globini nad 1 m in potrebnim črpanjem vode v času gradnje.        </t>
  </si>
  <si>
    <t>M3</t>
  </si>
  <si>
    <t xml:space="preserve">Izkopi za kanalske rove in jaške širine do 1,3 m in globine od 2m - 3m v težki zemljini, vključno z vertikalnim razpiranjem pri globini nad 1 m in potrebnim črpanjem vode v času gradnje.        </t>
  </si>
  <si>
    <t xml:space="preserve">Izkopi za kanalske rove in jaške širine do 1,3 m in globine nad 3m v težki zemljini, vključno z vertikalnim razpiranjem pri globini nad 1 m in potrebnim črpanjem vode v času gradnje.        </t>
  </si>
  <si>
    <t>Planum naravnih temeljnih tal v težki zemljini, ročno planiranje in strojno utrjevanje dna gradbene jame v točnosti +- 3cm.</t>
  </si>
  <si>
    <t>M2</t>
  </si>
  <si>
    <t>Dobava in vgraditev peščenega materiala granulacije 0 do 8 mm za peščeno ležišče cevi (POSTELJICA) s sprotno višinsko kontrolo do predpisane kote dna cevi (10cm + D/10) z komprimacijo do stopnje 97% SPP, vključno z nabavo in transportom materiala.</t>
  </si>
  <si>
    <t>Dobava in vgraditev peščenega materiala granulacije 8 do 16 mm s komprimacijo, v coni cevovoda v debelini 30 cm nad temenom, s komprimacijo v plasteh po 20 cm, zbitost 95% po proctorju, vključno z nabavo in transportom materiala.</t>
  </si>
  <si>
    <t>Zasipanje kanala izven cone cevovoda iz naravno pridobljenega prodno peščenega nasipnega materiala v plasteh d=20 cm in komprimacijo do stopnje 95% po proctorju, vključno z nabavo in transportom materiala. V kolikor geomehanik ugotovi na licu mesta ustreznost izkopanega materila se lahko uporabi kvaliteten nasipni material iz izkopa.</t>
  </si>
  <si>
    <t>Dobava in vgraditev materiala lomljenec granulacije 16 do 32 mm s komprimacijo za obsip revizijskih jaškov v debelini 0,5 m , vključno z transportom materiala.</t>
  </si>
  <si>
    <t>Odvoz težke zemljine iz izkopa na trajno deponijo z razprostiranjem.
(V ceni upoštevani stroški deponije in faktor razrahljavosti)</t>
  </si>
  <si>
    <t>Vzdrževanje vseh prekopanih javnih površin v času od rušitve do vzpostavitve v prvotno stanje (polivanje - protiprašna zaščita, dosip udarnih jam, utrjevanje in planiranje vključno z dobavo materiala in dela)</t>
  </si>
  <si>
    <t>3.0</t>
  </si>
  <si>
    <t>ODVODNJAVANJE</t>
  </si>
  <si>
    <t xml:space="preserve"> 3.1</t>
  </si>
  <si>
    <t>Cevovodi</t>
  </si>
  <si>
    <t xml:space="preserve">Izdelava, transport in polaganje gravitacijskih cevi iz GRP DN250 SN10000  izdelane v skladu s standardom SIST EN 14364 / DIN 16868 in STS-08/061 (Slovensko tehnično soglasje) , vključno s tesnili.               </t>
  </si>
  <si>
    <t>Navezava predvidenih cevi DN 250 mm na obstoječ jašek z izvedbo vodotesnega stika (tesnilo). Spoj se izvede z kronskim navrtavanjem na telo obstoječega jaška. Mulda v jašku se prilagodi novemi vtoku. Vtok v jaške M3-1 , KJ14 in KJ8 se uredi s sušnim pretokom zaradi višine kaskade.</t>
  </si>
  <si>
    <t xml:space="preserve">Izdelava, transport in polaganje gladkih polnostenskih PVC kanalizacijskih cevi DN 160 na podolžno plast iz peska, klase SN 8, izdelane v skladu s standardom SIST EN 1401-1, vključno s spojkami in tesnili. Cev se v območju ceste obbetonira v debelini 10cm
Postavka zajema tudi nabavo in vgradnjo čepa za zatesnitev nastavka hišnega priključka.                                                                   </t>
  </si>
  <si>
    <t>Dobava odcepnih kosov za priključitev hišnih priključkov, izdelava iz cevi za kanal; nazivne togosti SN 10.000 N/m2, izdelane iz armiranega poliestra (GRP) po SIST EN 14 364. Cev ima na eni strani montirano spojko iz poliestra z EPDM tesnilom. Notranji zaščitni sloj cevi iz poliestra s ciljem doseganja tesnosti, kemijske in abrazijske obstojnosti in odpornosti na obrus pri visokotlačnem čiščenju. Vlaminiran PVC odcep pod kotom 45°.
(DN glavni kanal / DNodcep)</t>
  </si>
  <si>
    <t>Kompletna izvedba direktne priključitve hišnega priključka 
DN160 na DN250 cev glavnega kanala (TIP-A) vključno z vsemi ostalimi deli, fazonskim komadom-koleno DN160 za izvedbo loma 45°.</t>
  </si>
  <si>
    <t>Kompletna izvedba priključitve hišnega priključka 
DN160 na DN250 cev glavnega kanala (TIP-B) z vpadno cevjo. Vključno z vsemi ostalimi deli, fazonskim komadom-koleno DN160 za izvedbo loma 45°.</t>
  </si>
  <si>
    <t xml:space="preserve"> 3.2</t>
  </si>
  <si>
    <t>Jaški</t>
  </si>
  <si>
    <t xml:space="preserve">Izdelava, transport ter vgradnja revizijskega
jaška iz GRP DN1000 izdelan v skladu s standardom SIST EN 14364, vgrajenega na podložno plast iz cementnega betona C12/15 , h=2m </t>
  </si>
  <si>
    <t xml:space="preserve">Po potrebi izvesti :
-izenačevalni obroč iz betona C25/30,
</t>
  </si>
  <si>
    <t>Izdelava, transport ter vgradnja revizijskega
jaška iz GRP DN1000 izdelan v skladu s standardom SIST EN 14364  vgrajenega na podložno plast iz cementnega betona C12/15, h= 2,0 - 3,0m.</t>
  </si>
  <si>
    <t xml:space="preserve">Po potrebi izvesti :
-izenačevalni obroč iz betona C25/30,           Jašek S7-11 je umirjevalni.
</t>
  </si>
  <si>
    <t>Izdelava, transport ter vgradnja revizijskega
jaška iz GRP DN1000 izdelan v skladu s standardom SIST EN 14364  vgrajenega na podložno plast iz cementnega betona C12/15 , h= 2,0 - 3,5m.</t>
  </si>
  <si>
    <t>Po potrebi izvesti :
-izenačevalni obroč iz betona C25/30,
Jašek S7-10 je umirjevalni</t>
  </si>
  <si>
    <t>Izdelava, transport ter vgradnja revizijskega
jaška iz GRP DN800 izdelan v skladu s standardom SIST EN 14364, vgrajenega na podložno plast iz cementnega betona C12/15 , globine do 1,3m za potrebe priklopa hišnih priključkov</t>
  </si>
  <si>
    <t>Jaški na odcepih za hišne priključke za parcelno mejo/ograjo</t>
  </si>
  <si>
    <t>Izdelava, transport ter vgradnja revizijskega
jaška iz GRP DN1000 izdelan v skladu s standardom SIST EN 14364, vgrajenega na podložno plast iz cementnega betona C12/15 , globine nad 1,3m za potrebe priklopa hišnih priključkov</t>
  </si>
  <si>
    <t xml:space="preserve"> 3.3</t>
  </si>
  <si>
    <t>Pokrovi</t>
  </si>
  <si>
    <t xml:space="preserve">Dobava in vgraditev pokrova iz duktilne litine z nosilnostjo 400 kN, krožnega prereza s premerom 600 mm, zaklepom in protihrupnim vložkom. Vključno s tipsko AB razbremenilno ploščo in AB vencem. Pokrov izdelan v skladu s standardom EN124.                          </t>
  </si>
  <si>
    <t xml:space="preserve">Dobava in vgraditev pokrova iz duktilne litine z nosilnostjo 250 kN, krožnega prereza s premerom 600 mm, zaklepom in protihrupnim vložkom. Vključno s tipsko AB razbremenilno ploščo in AB vencem. Pokrov izdelan v skladu s standardom EN124.                          </t>
  </si>
  <si>
    <t>Pokrovi na kontrolnih jaških za priklop hišnih priključkov.</t>
  </si>
  <si>
    <t xml:space="preserve"> 3.4</t>
  </si>
  <si>
    <t>Križanja</t>
  </si>
  <si>
    <t xml:space="preserve">Izvedba vseh potrebnih del pri izvedbi križanja komunalnega kanala z obstoječimi komunalnimi vodi in prepusti vključno s potrebnim zavarovanjem (obbetoniranje). </t>
  </si>
  <si>
    <t xml:space="preserve"> 3.5</t>
  </si>
  <si>
    <t>Pregled in snemanje s TV kamero vseh kanalizacijskih cevi, jaškov in odcepov, v skladu s standardom SIST EN 13508-2:2003 in smernicami ATV-M 143.2</t>
  </si>
  <si>
    <t>Čiščenje kanalske cevi z visokotlačnimi šobami po končani gradnji kanalizacije</t>
  </si>
  <si>
    <t>Tlačni preizkus vodotesnosti položenih kanalizacijskih cevi, po navodilih proizvajalca in projektanta</t>
  </si>
  <si>
    <t>Preizkus vodotesnosti, vsi prevozi in vsa dokumentacija potrebna za tehnični pregled vseh jaškov po veljavnem slovenskem standardu.</t>
  </si>
  <si>
    <t>Čiščenje trase po končanih delih (ocena, obračun po dejanskih stroških)</t>
  </si>
  <si>
    <t>4.0</t>
  </si>
  <si>
    <t>VOZIŠČNE KONSTRUKCIJE</t>
  </si>
  <si>
    <t>Postavitev in zavarovanje zakoličbe trase ceste v ravninskem terenu</t>
  </si>
  <si>
    <t>KM</t>
  </si>
  <si>
    <t>Postavitev prečnih profilov</t>
  </si>
  <si>
    <t xml:space="preserve">Porušitev in odstranitev asfaltne plasti v debelini 6 do 10 cm
v celotni širini ceste
</t>
  </si>
  <si>
    <t>Ureditev planuma temeljnih tal</t>
  </si>
  <si>
    <t>Dobava in vgradnja zmrzlinsko odpornega tamponskega drobljenca 0-32 v debelini 20 cm</t>
  </si>
  <si>
    <t>Dobava in vgradnja kamnite posteljce 0-63mm v debelini 40 cm</t>
  </si>
  <si>
    <t xml:space="preserve">Izdelava nosilne plasti bituminizirane zmesi AC 22 base B 50/70 A3 v debelini 6 cm
</t>
  </si>
  <si>
    <t>Čiščenje in pobrizg pred izdelavo AC surf</t>
  </si>
  <si>
    <t xml:space="preserve">Izdelava obrabne in zaporne plasti bituminizirane zmesi AC 11 surf B 50/70 A3 v debelini 4,0 cm
</t>
  </si>
  <si>
    <t xml:space="preserve">Izdelava bankine iz gramoza ali naravno zdrobljenega kamnitega materiala, široke do 0,50 m
</t>
  </si>
  <si>
    <t>Obnova makadamske ceste v območju kanala S3 od jaška S3-1 do S3-3 ter v območju kanala S4. Dobava in vgradnja tamponskega drobljenca od 0-32mm do potrebne zbitosti Me=80MN/m v debelini 15cm ter dobava in vgradnja nasutja zemeljsko gramoznega materiala granulacije od 0-10mm.v debelini 10cm.</t>
  </si>
  <si>
    <t>5.0</t>
  </si>
  <si>
    <t>TUJE STORITVE</t>
  </si>
  <si>
    <t>Izdelava geodetskega posnetka komunalne kanalizacije in vodovoda po končani gradnji, vključno z geodetskim načrtom, skico meritev in zapisnikom, datoteko koordinat za hišne priključke, ASCII datoteka, v tiskani in elektronski obliki, z izvedbo postopka vnosa v javni kataster.</t>
  </si>
  <si>
    <t>Projektantski nadzor.</t>
  </si>
  <si>
    <t>URA</t>
  </si>
  <si>
    <t>Nadzor upravljavca kanalizacije</t>
  </si>
  <si>
    <t xml:space="preserve">Nadzor upravljavcev posameznih komunalnih vodov na območju gradnje kanalskega sistema                  </t>
  </si>
  <si>
    <t>Izdelava baze podatkov GJI za objektne skupine: elektrika, kanalizacija, el. komunikacije, ter vpis v kataster GJI</t>
  </si>
  <si>
    <t>Geomehanski nadzor vključno z meritvami utrjenosti podlage in zasipov</t>
  </si>
  <si>
    <t>Izdelava načrta PID-a.</t>
  </si>
  <si>
    <t>VOZIŠČNA KONSTRUKCIJA</t>
  </si>
  <si>
    <t>CENA SKUPAJ (brez DDV)</t>
  </si>
  <si>
    <t>DDV (22%)</t>
  </si>
  <si>
    <t>CENA SKUPAJ (z DDV)</t>
  </si>
  <si>
    <t>Normativ</t>
  </si>
  <si>
    <t>kos</t>
  </si>
  <si>
    <t>m</t>
  </si>
  <si>
    <t>kom</t>
  </si>
  <si>
    <t>kpl</t>
  </si>
  <si>
    <t>1.</t>
  </si>
  <si>
    <t>2.</t>
  </si>
  <si>
    <t>3.</t>
  </si>
  <si>
    <t>4.</t>
  </si>
  <si>
    <t>Skupna rekapitulacija:</t>
  </si>
  <si>
    <t>Brez DDV</t>
  </si>
  <si>
    <t>Z DDV</t>
  </si>
  <si>
    <t>Nepredvidena dela (10%)</t>
  </si>
  <si>
    <t>Kanalizacija</t>
  </si>
  <si>
    <t>Geodetski posnetek in zavarovanje geodetskih znamenj</t>
  </si>
  <si>
    <t>Dobava in vgradnja vertikalnega opaža za vertikalno razpiranje kanalskega rova pri globini nad 1 m.</t>
  </si>
  <si>
    <t>Opis</t>
  </si>
  <si>
    <t>23</t>
  </si>
  <si>
    <t>KANALIZACIJA IN OBNOVA VODOVODA V NASELJU ZBILJE</t>
  </si>
  <si>
    <t>Načt črpališča</t>
  </si>
  <si>
    <t>Projektantski popis del s predizmerami                                                                                                                                        ČRPALIŠČE                                                                                                                                                            (gradbeni in strojni del)</t>
  </si>
  <si>
    <t>1 PREDDELA</t>
  </si>
  <si>
    <t>PREDDELA SKUPAJ:</t>
  </si>
  <si>
    <t>1.1 GEODETSKA DELA</t>
  </si>
  <si>
    <t>0001</t>
  </si>
  <si>
    <t>Zakoličba lokacije črpališča, kontrolnih jaškov ter ostalih objektov s situativnim in višinskim zavarovanjem.</t>
  </si>
  <si>
    <t>komplet</t>
  </si>
  <si>
    <t>0002</t>
  </si>
  <si>
    <t>Postavitev ter zavarovanje prečnih profilov iz desk 2,5 x 5,0 cm x 20 cm, na dveh lesenih količkih 10 x 10 cm, na potrebni višini s potrebnimi označbami.</t>
  </si>
  <si>
    <t>0003</t>
  </si>
  <si>
    <t>Ureditev provizorijev za prehod preko jarkov v času gradnje, v skladu s predpisi iz varstva pri gradbenem delu.                                                                        Opomba:Obračun po dejanskih stroških.</t>
  </si>
  <si>
    <t>2 ZEMELJSKA DELA</t>
  </si>
  <si>
    <t>ZEMELJSKA DELA SKUPAJ:</t>
  </si>
  <si>
    <t>0004</t>
  </si>
  <si>
    <t xml:space="preserve">Strojni izkop humusa na območju črpališča deb. 20 cm z odrivom do 10 cm                   </t>
  </si>
  <si>
    <t>m3</t>
  </si>
  <si>
    <t>0005</t>
  </si>
  <si>
    <t xml:space="preserve">Izkopi za črpalne in kontrolne jaške širina izkopa cca. 2 m in dolžina cca. 4m  v težki zemljini, vključno z zaščito gradbene jame z vertikalnim rapiranjem po tehnologiji izvajalca  in s potrebnim črpanjem vode v času gradnje.                    </t>
  </si>
  <si>
    <t>Globina od 2 - 5,5 m</t>
  </si>
  <si>
    <t>0006</t>
  </si>
  <si>
    <t xml:space="preserve">Izkopi za črpalne in kontrolne jaške širina izkopa cca. 3 m in dolžina cca. 5m  v težki zemljini, vključno z zaščito gradbene jame z vertikalnim rapiranjem po tehnologiji izvajalca  in s potrebnim črpanjem vode v času gradnje.                    </t>
  </si>
  <si>
    <t>0007</t>
  </si>
  <si>
    <t>Dobava, prevoz, vgraditev in vzdrževanje zagatne stene iz jekla, vključno z izvlačenjem.</t>
  </si>
  <si>
    <t>m2</t>
  </si>
  <si>
    <t>0008</t>
  </si>
  <si>
    <t>Planum naravnih temeljnih tal v težki zemljini, ročno planiranje in strojno utrjevanje dna gradbene jame.</t>
  </si>
  <si>
    <t>0009</t>
  </si>
  <si>
    <t>Dobava in vgraditev peščenega materiala granulacije 8 do 16 mm s komprimacijo v plasteh po 20 cm, zbitost 95% po proctorju, vključno z nabavo in transportom materiala.</t>
  </si>
  <si>
    <t>0010</t>
  </si>
  <si>
    <t>Zasipanje gradbene jame iz naravno pridobljenega prodno peščenega nasipnega materiala v plasteh d=20 cm in komprimacijo do stopnje 95% po proctorju, vključno z nabavo in transportom materiala. Opomba: v kolikor se ugotovi na licu mesta ustreznost izkopanega materiala se lahko uporabi kvaliteten nasipni material iz izkopa.</t>
  </si>
  <si>
    <t>0011</t>
  </si>
  <si>
    <t>Odvoz težke zemljine iz izkopa na trajno deponijo z razprostiranjem. Pridobivanje evidenčnih listov odvečnega materiala.</t>
  </si>
  <si>
    <t>0012</t>
  </si>
  <si>
    <t>Izdelava nasipa iz zrnate kamnine - 3. kategorija z dobavo iz gramoznice</t>
  </si>
  <si>
    <t>Plato</t>
  </si>
  <si>
    <t>0013</t>
  </si>
  <si>
    <t>Humuziranje območja brez valjanja, v debelini do 10 cm - strojno</t>
  </si>
  <si>
    <t>0014</t>
  </si>
  <si>
    <t>Doplačilo za zatravitev s semenom</t>
  </si>
  <si>
    <t>3 ČRPALIŠČE</t>
  </si>
  <si>
    <t>ČRPALIŠČA SKUPAJ:</t>
  </si>
  <si>
    <t xml:space="preserve">3.1 OPREMA ČRPALNEGA JAŠKA PE DN2000 </t>
  </si>
  <si>
    <t/>
  </si>
  <si>
    <t>0015</t>
  </si>
  <si>
    <t xml:space="preserve">Dobava in montaža potopne črpalke za odpadno vodo in stacionarno montažo (Q/H =22,0 l/s / 23,00m), za globino vgradnje 5,0 m, z vgrajenim trifaznim elektromotorjem moči 5,5 kW. Črpalke morajo biti opremljene s samočistilnim, pomičnim na gredi in visokozmogljivim N tekalnim  kolesom iz trde litine, s prehodnostjo delcev DN 100. Črpalka se spusti v prečrpalni jašek po vodilih iz nerjavnih (AISI 304) jeklenih cevi (fi 2˝) in se samodejno sklopi s tlačnim priključkom DN 100 na zaklep. Črpalke morajo biti opremljene z zaščito in signalizacijo pregrevanja navitja elektromotorja in preboja vode v motorski del.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</si>
  <si>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komplet z vsem montažnim in pritrdilnim materialom vključno z brezkontaktnega merilnika nivojev in dodatnih nivojnih stikal</t>
  </si>
  <si>
    <t>0016</t>
  </si>
  <si>
    <t xml:space="preserve">Tlačno koleno DN100, PN16 s prirobnico po EN1092                                                                                                                                                                                     </t>
  </si>
  <si>
    <t>0017</t>
  </si>
  <si>
    <t xml:space="preserve">Vodila 2 iz SS AISI304                                                                                                                                                                                 </t>
  </si>
  <si>
    <t>dobavi montažer</t>
  </si>
  <si>
    <t>0018</t>
  </si>
  <si>
    <t xml:space="preserve">Veriga 6,3x19,1x8,6 iz ASIS 316, nosilnost 500kg, dolžina 9m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</si>
  <si>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0019</t>
  </si>
  <si>
    <t>Concertor DP N100-6850 z motorjem N6020.181; 7,3 kW; set power 6859W, HI/HI; X installation</t>
  </si>
  <si>
    <t>m1</t>
  </si>
  <si>
    <t>0020</t>
  </si>
  <si>
    <t>Zaklep DN100 s pritrdilnim kpl.</t>
  </si>
  <si>
    <t>0021</t>
  </si>
  <si>
    <t>Motorni kabel SUBCAB S3x2,5+3x2,5/3+S(4x0,5) -10m</t>
  </si>
  <si>
    <t>0022</t>
  </si>
  <si>
    <t>Držalo kabla 17-25mm</t>
  </si>
  <si>
    <t>0023</t>
  </si>
  <si>
    <t>Sidrni vijaki 4xM16 z ampulami za sidranje</t>
  </si>
  <si>
    <t>0024</t>
  </si>
  <si>
    <t>Zgornje držalo vodil 2'' iz SS AISI 316 s pritrdilnim kpl.</t>
  </si>
  <si>
    <t>0025</t>
  </si>
  <si>
    <t>Vponka iz AISI 316, nosilnost 900 kg</t>
  </si>
  <si>
    <t>3.2 OPREMA DODATNEGA PE JAŠKA DN1600 Z ARMATURO</t>
  </si>
  <si>
    <t>0026</t>
  </si>
  <si>
    <t xml:space="preserve">Dobava in montaža jeklene brezšivne cevi po DIN 2448 izdelana iz nerjavnega  materiala (AISI 316), dimenzije DN100 z dodatkom za razrez, vključno fazonski komadi, koleni, loki, prirobnični priključki, slepih protiprirobnicah, varilnim, tesnilnim, pomožnim, nerjavnim, vijačnim materialom za montažo in z vsemi deli.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</si>
  <si>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0027</t>
  </si>
  <si>
    <t xml:space="preserve">Dobava in montaža tipske nožaste ˝šiber˝ lopute DN100  iz nerjavnega materiala (AISI 316), vključno s tesnili, pomožnim nerjavnim vijačnim materialom za montažo in z vsemi deli                                                                                                                                                                                      </t>
  </si>
  <si>
    <t>0028</t>
  </si>
  <si>
    <t xml:space="preserve">Dobava in montaža povratne lopute DN100 s prostim pretokom (s kroglo) iz nerjavnega materiala (AISI 316), vključno s protiprirobnicami, tesnilnim, pomožnim nerjavnim vijačnim materialom za montažo in z vsemi deli.                                                                                                              </t>
  </si>
  <si>
    <t>0029</t>
  </si>
  <si>
    <t xml:space="preserve">Izdelava in montaža združitve tlačnega voda (hlače) DN100/150,  iz nerjavnega materiala (AISI 316), vključno s tesnili, pomožnim nerjavnim vijačnim materialom za montažo in z vsemi deli.                    </t>
  </si>
  <si>
    <t>0030</t>
  </si>
  <si>
    <t xml:space="preserve">Dobava in montaža Q kosa DN100  iz nerjavnega materiala (AISI 316), vključno s tesnili, pomožnim nerjavnim vijačnim materialom za montažo in z vsemi deli                                                                                                                                                                                      </t>
  </si>
  <si>
    <t>vgradi se izven jaška              z armaturo</t>
  </si>
  <si>
    <t>0031</t>
  </si>
  <si>
    <t>Dobava in montaža univerzalne spojke DN100 vključno z vsem potrebnim spojnim, tesnilnim in pritrdilnim nerjavečim materialom.</t>
  </si>
  <si>
    <t>0032</t>
  </si>
  <si>
    <t xml:space="preserve">Dobava in vgraditev vzpenjalne lestve (AISI 316) v skladu s standardom SIST EN 14396: 2004, brez varovalne košare. Lestev se dobavi s podaljškom za oprijem pri vstopanju, konzolo za pritrditev na steno in potrebnim vijačnim oziroma pritrdilnim materialom. </t>
  </si>
  <si>
    <t>3.3 OPREMA DODATNEGA PE JAŠKA DN1000 Z ZAPORNICO PRETOKA</t>
  </si>
  <si>
    <t>0033</t>
  </si>
  <si>
    <t>Dobava in vgraditev zapornice iz nerjavnega jekla s štiri stranim tesnenjem DN250 in možnostjo upravljanja z demontažnim nastavkom-kolesom, 1 kos</t>
  </si>
  <si>
    <t xml:space="preserve">3.4 JAŠKI </t>
  </si>
  <si>
    <t>0034</t>
  </si>
  <si>
    <t xml:space="preserve">Izdelava vodotesnega črpalnega poliesterskega jaška DN 2000 mm, h = 4,5 - 5,0 m, po standardu SIST EN 13598. Na dnu črpalnega jaška se izvede nagibni beton za vgradnjo črpalk pa mora biti v dno jaška zaplastificirana plošča iz nerjaveče pločevine. Jašek se pritrdi na jekleno armaturo betonskega podstavka.                                                                                                    </t>
  </si>
  <si>
    <t>vsi stiki in priključki se izdelajo vodotesno</t>
  </si>
  <si>
    <t>0035</t>
  </si>
  <si>
    <t xml:space="preserve">Izdelava vodotesnega poliesterskega jaška DN 1600 mm, h = 1,5 - 2,0 m, po standardu SIST EN 13598,  sidrnim obročem h=100mm. Jašek se pritrdi na jekleno armaturo betonskega podstavka.                                                                                                                                                                                         </t>
  </si>
  <si>
    <t>0036</t>
  </si>
  <si>
    <t xml:space="preserve">Izdelava vtočnega vodotesnega poliesterskega jaška DN 1000 mm, h = 2,5 - 3,0 m, po standardu SIST EN 13598,  sidrnim obročem h=100mm. Jašek se pritrdi na jekleno armaturo betonskega podstavka.                                                                                                                                                                                         </t>
  </si>
  <si>
    <t>0037</t>
  </si>
  <si>
    <t xml:space="preserve">Dobava in vgraditev pokrova iz rebraste aluminijaste pločevine debeline 7mm, pravokotnega prereza 700x1700 mm, vključno z razbremenilno betonsko ploščo.                                                                                                                                                                                                                                              </t>
  </si>
  <si>
    <t>pokrov je opremljen s pomagali odpiranja in zaklepom (ključavnico)</t>
  </si>
  <si>
    <t>0038</t>
  </si>
  <si>
    <t xml:space="preserve">Dobava in vgraditev pokrova s privarjenim zračnikom s kapo in meržico proti mrčesom. Jašek je iz rebraste aluminijaste pločevine debeline 7mm, kvadratnega prereza 500x500 mm, vključno z razbremenilno betonsko ploščo.                                                                                                                                                                                                                                              </t>
  </si>
  <si>
    <t>0039</t>
  </si>
  <si>
    <t xml:space="preserve">Dobava in vgraditev pokrova iz duktilne litine z nosilnostjo 400 kN, krožnega prereza, premera 600 mm.                                                                          </t>
  </si>
  <si>
    <t>0040</t>
  </si>
  <si>
    <t xml:space="preserve">Izdelava, transport in polaganje gravitacijskih cevi iz GRP DN250 SN10000  izdelane v skladu s standardom SIST EN 14364 / DIN 16868 in STS-08/061 (Slovensko tehnično soglasje) , vključno s tesnili.     </t>
  </si>
  <si>
    <t>3.5 PREIZKUSI</t>
  </si>
  <si>
    <t>0041</t>
  </si>
  <si>
    <t>Preizkus vodotesnosti, vsi prevozi in vsa dokumentacija potrebna za tehnični pregled kontrolnih jaškov DN 1000, DN 1600 in DN 2000 po veljavnem slovenskem standardu.</t>
  </si>
  <si>
    <t>4 GRADBENA IN OBRTNIŠKA DELA</t>
  </si>
  <si>
    <t>GRAD. IN OBRT. DELA SKUPAJ:</t>
  </si>
  <si>
    <t>4.1 TESARSKA DELA</t>
  </si>
  <si>
    <t>0042</t>
  </si>
  <si>
    <t>Izdelava podprtega opaža za ravne temelje</t>
  </si>
  <si>
    <t>točkovni temelji</t>
  </si>
  <si>
    <t>4.2 DELO Z JEKLOM ZA OJAČITEV</t>
  </si>
  <si>
    <t>0043</t>
  </si>
  <si>
    <t>Dobava in postavitev rebrastih žic iz visokovrednega naravno trdega jekla B St 500 S s premerom do 14 mm, za srednje zahtevno ojačitev</t>
  </si>
  <si>
    <t>kg</t>
  </si>
  <si>
    <t>točkovni temelji in nosilne plošče za pokrove jaškov</t>
  </si>
  <si>
    <t>4.3 DELO S CEMENTNIM BETONOM</t>
  </si>
  <si>
    <t>0044</t>
  </si>
  <si>
    <t>Dobava in vgraditev cementnega betona C8/10 v prerez do 0,15 m3/m2-m1</t>
  </si>
  <si>
    <t>podbetoni</t>
  </si>
  <si>
    <t>0045</t>
  </si>
  <si>
    <t>Dobava in vgraditev ojačenega cementnega betona C25/30 v temeljne plošče</t>
  </si>
  <si>
    <t>0046</t>
  </si>
  <si>
    <t>Doplačilo za zagotovitev kvalitete cementnega betona C 25/30 za stopnjo izpostavljenosti PV-II</t>
  </si>
  <si>
    <t>doplačilo</t>
  </si>
  <si>
    <t>0047</t>
  </si>
  <si>
    <t>Izdelava sidernih blokov in podstavkov iz cementnega betona C8/10 v povprečni količini 0,20 m3/kom vključno z opaži in dodatnim izkopom</t>
  </si>
  <si>
    <t>4.4 KLJUČAVNIČARSKA DELA</t>
  </si>
  <si>
    <t>0048</t>
  </si>
  <si>
    <t>Nabava in montaža vročecinkane in prašno lakirane panelne ograje (premer žice min. fi 5 mm, okenca 50x300 mm) višine 200 cm vključno z vsemi deli (izkopi, temelji,…) ter transportnimi stroški.
Barva siva RAL 7016.</t>
  </si>
  <si>
    <t>0049</t>
  </si>
  <si>
    <t>Nabava in montaža dovoznih dvokrilnih ograjnih vrat š= 4,0 m in višine min. 200 cm. Vključno z vsemi deli (izkopi za temelje, temelji) ter transpornimi stroški.
Barva siva RAL 7016.</t>
  </si>
  <si>
    <t>vročecinkane in prašno lakirane</t>
  </si>
  <si>
    <t>0050</t>
  </si>
  <si>
    <t>Dobava in pritrditev opozorilne table (VSTOP NEZAPOSLENIM PREPOVEDAN), podloga iz aluminijaste pločevine, znak z odsevno folijo 2. vrste.</t>
  </si>
  <si>
    <t>4.5 MONTAŽNA DELA</t>
  </si>
  <si>
    <t>0051</t>
  </si>
  <si>
    <t>Dobava, transport in postavitev tipskega kontejnerja dimenzije cca. 3,0 x 2,5 m po navodilu proizvajalca. Kontejner mora že vgrajeno vso opremo.
Stene kontejnerja naj bodo izdelane iz jeklenih vroče cinkanih, prašno lakiranih, pločevinastih izolacijskih panelov v svetlo sivi barvi (RAL 7035) z izolacijo iz mineralne volne in notranjo stensko oblogo. Enokrilna izolirana vhodna vrata morajo imeti prezračevalno režo na spodnjem delu vrat, okna opremljena z zaščitno mrežo, vgrajen električni ventilator za prezračevanje elektro prostora in električni grelnik s termostatom za preprečevanje nabiranja kondenza. V objektu se poleg standardnih elementov dobavi še pisalno mizo, stol, držalo brisač, koš za smeti, ogledalo in gasilni aparat S-9.</t>
  </si>
  <si>
    <t>0052</t>
  </si>
  <si>
    <t xml:space="preserve">Izdelava, transport in polaganje gladkih polnostenskih PVC kanalizacijskih cevi DN 110 mm na podolžno plast iz peska, klase SN 8, izdelane v skladu s standardom SIST EN 1401-1, vključno s spojkami in tesnili.                                                                            </t>
  </si>
  <si>
    <t>0053</t>
  </si>
  <si>
    <t>Dobava in namestitev gasilnega aparata S-9</t>
  </si>
  <si>
    <t>5 VOZIŠČNE KONSTRUKCIJE</t>
  </si>
  <si>
    <t>VOZIŠČNE KONSTRUKCIJE SKUPAJ:</t>
  </si>
  <si>
    <t>0054</t>
  </si>
  <si>
    <t xml:space="preserve">Dobava in vgrajevanje nevezane nosilne plasti enakomerno zrnatega drobljenca (TD 32) iz kamnine v deb. min. 40 cm (transport iz gramoznice).                                                                                                                   </t>
  </si>
  <si>
    <t>0055</t>
  </si>
  <si>
    <t xml:space="preserve">Dobava in polaganje nosilne plasti bituminiziranega drobljenca AC 22 base B50/70 A3 - debelina plasti 7 cm.                                                                                                                </t>
  </si>
  <si>
    <t>0056</t>
  </si>
  <si>
    <t>Pobrizg s kationsko bitumensko emulzijo 0,4 kg/m2 in čiščenje odrezkane površine s strojno krtačo ali vodnim curkom</t>
  </si>
  <si>
    <t>0057</t>
  </si>
  <si>
    <t xml:space="preserve">Nabava, transport in vgajevanje obrabnozaporne plasti bitumenskega betona AC 8 surf B 70/100 A4.
- debelina plasti 3 cm.                                                                                                                             </t>
  </si>
  <si>
    <t>0058</t>
  </si>
  <si>
    <t>Dobava, prevoz in vgraditev prefabriciranih betonskih robnikov prereza 8/20 cm, položenih v betonu C 8/10, vključno z vsemi pomožnimi deli.</t>
  </si>
  <si>
    <t>6 TUJE STORITVE</t>
  </si>
  <si>
    <t>TUJE STORITVE SKUPAJ:</t>
  </si>
  <si>
    <t>0059</t>
  </si>
  <si>
    <t>Projektantski nadzor</t>
  </si>
  <si>
    <t>ura</t>
  </si>
  <si>
    <t>0060</t>
  </si>
  <si>
    <t>Nadzor upravljavca</t>
  </si>
  <si>
    <t>0061</t>
  </si>
  <si>
    <t>0062</t>
  </si>
  <si>
    <t>Izdelava geodetskega posnetka  s certifikatom ter predaja načrta v tiskani in digitalni obliki z izvedbo postopka vnosa v javni kataster</t>
  </si>
  <si>
    <t>7 ZAKLJUČNA DELA</t>
  </si>
  <si>
    <t>ZAKLJUČNA DELA SKUPAJ:</t>
  </si>
  <si>
    <t>0063</t>
  </si>
  <si>
    <t>Čiščenje gradbišča po končanih delih (ocena, obračun po dejanskih stroških)</t>
  </si>
  <si>
    <t xml:space="preserve">  CENA SKUPAJ (brez DDV)</t>
  </si>
  <si>
    <t xml:space="preserve">  DDV (22%)</t>
  </si>
  <si>
    <t xml:space="preserve">  CENA SKUPAJ (z DDV)</t>
  </si>
  <si>
    <t>Projektantski popis del s predizmerami                                                                                                               VODOVODNI PRIKLJUČEK ZA POTREBE ČRPALIŠČA</t>
  </si>
  <si>
    <t>1.1 Geodetska dela</t>
  </si>
  <si>
    <t>Zakoličba trase vodovoda z lesenimi količki 4 x 4 cm ter vpisano številko profila in stacionažo na leseni tablici, vključno z zavarovanjem s trikotnikom iz letev 2,5 x 2,5 cm na količkih.</t>
  </si>
  <si>
    <t>2 ZEMELJSKA DELA IN TEMELJENJE</t>
  </si>
  <si>
    <t>ZEMELJSKA DELA IN TEMELJENJE SKUPAJ:</t>
  </si>
  <si>
    <t xml:space="preserve">Izkopi za kanalske rove in jaške širine do 1,0 m in globine do 1,5 m v težki zemljini, vključno z vertikalnim razpiranjem pri globini nad 1 m in potrebnim črpanjem vode v času gradnje.                                                                            </t>
  </si>
  <si>
    <t>Dobava in vgraditev peščenega materiala granulacije 0 do 32 mm s komprimacijo, v coni cevovoda v debelini 30 cm nad temenom, s komprimacijo v plasteh po 20 cm, zbitost 95% po proctorju, vključno z nabavo in transportom materiala.</t>
  </si>
  <si>
    <t>Zasipanje kanala izven cone cevovoda iz naravno pridobljenega prodno peščenega nasipnega materiala v plasteh d=20 cm in komprimacijo do stopnje 95% po proctorju, vključno z nabavo in transportom materiala. Opomba: v kolikor se ugotovi na licu mesta ustreznost izkopanega materiala se lahko uporabi kvaliteten nasipni material iz izkopa.</t>
  </si>
  <si>
    <t>Podbetoniranje malih kap za zasune</t>
  </si>
  <si>
    <t>Postavitev drogov z oznakami zasunov. Drog je iz jeklenih cevi fi 2" višine 2 m (temeljen v bet. bloku 40/40/80 cm iz C12/15). Drog mora biti antikorozijsko zaščiten.</t>
  </si>
  <si>
    <t>Dobava in polaganje PVC opozorilnega traku z napisom POZOR VODOVOD.</t>
  </si>
  <si>
    <t>3 VODOMER</t>
  </si>
  <si>
    <t>JAŠKI SKUPAJ:</t>
  </si>
  <si>
    <t xml:space="preserve">Dobava in montaža merilne garniture za montažo pod umivalnik v kontejnerju, vključno s vso potrebno armaturo, vodomerom DN 20 ter regulatorjem tlaka.                                                                                            </t>
  </si>
  <si>
    <t>4 STROJNI DEL</t>
  </si>
  <si>
    <t>STROJNI DEL SKUPAJ:</t>
  </si>
  <si>
    <t>Dobava, transport raznos in montaža PE cevi granulacije PE 100, za elektorfuzijsko spajanje, izdelanih v skladu z EN 12201, vključno z vsem spojnim, tesnilnim in pritrdilnim materialom</t>
  </si>
  <si>
    <t xml:space="preserve">PE 100 d32 (16 bar) </t>
  </si>
  <si>
    <t>Nabava, dobava, vgradnja zaščitnih cevi PE 100</t>
  </si>
  <si>
    <t xml:space="preserve">PE 100 d63 mm </t>
  </si>
  <si>
    <t xml:space="preserve">Navrtni zasun s krogelno pipo za LTŽ cevi, vgradilno garnituro in cestno kapo. Lokacije se določijo na licu mesta.                                                                                </t>
  </si>
  <si>
    <t>DN 32</t>
  </si>
  <si>
    <t>Dobava in vgraditev montažnega materiala</t>
  </si>
  <si>
    <t>tesnilo za holandec r 3/4˝</t>
  </si>
  <si>
    <t>objemka pečatna za vodomer 3/4˝</t>
  </si>
  <si>
    <t>spojka za PE DN 25 zunanji navoj 3/4˝</t>
  </si>
  <si>
    <t>koleno pocinkano 3/4˝</t>
  </si>
  <si>
    <t>5 TUJE STORITVE</t>
  </si>
  <si>
    <t>Nadzor upravljavca vodovoda</t>
  </si>
  <si>
    <t>Izpiranje cevovoda ter izvedba dezinfekcije z klornim šokom s strani pooblaščene organizacije.</t>
  </si>
  <si>
    <t>Analiza vzorca pitne vode s strani pooblaščene organizacije.</t>
  </si>
  <si>
    <t>Tlačni preizkus cevovoda v skladu z navodili standarda      EN 805, z konrolo nadzornega organa</t>
  </si>
  <si>
    <t>Izdelava geodetskega posnetka vodovoda s certifikatom ter predaja v tiskani in digitalni obliki z izvedbo postopka vnosa v javni kataster</t>
  </si>
  <si>
    <t>6 ZAKLJUČNA DELA</t>
  </si>
  <si>
    <t xml:space="preserve">GRADNJA ČRPALIŠČA, SEKUNDARNEGA OMREŽJA KANALIZACIJE IN OBNOVA VODOVODA V NASELJU ZBILJE                                                          </t>
  </si>
  <si>
    <t>Črpališče</t>
  </si>
  <si>
    <t>Vodovodni priključek črpališča</t>
  </si>
  <si>
    <t>Elektro instalacije</t>
  </si>
  <si>
    <t>4/1.4.2</t>
  </si>
  <si>
    <t>PROJEKTNATSKI PRERAČUN</t>
  </si>
  <si>
    <t>Zap.št.</t>
  </si>
  <si>
    <t>Naziv in opis</t>
  </si>
  <si>
    <t>Enota</t>
  </si>
  <si>
    <t>Cena/enoto</t>
  </si>
  <si>
    <t>Cena</t>
  </si>
  <si>
    <t>OPOMBA:</t>
  </si>
  <si>
    <r>
      <rPr>
        <b/>
        <i/>
        <sz val="11"/>
        <rFont val="Arial CE"/>
        <charset val="238"/>
      </rPr>
      <t>Pred vgradnjo predvidene opreme si je potrebno pridobiti pisno soglasje upravljalca črpaliča!</t>
    </r>
    <r>
      <rPr>
        <sz val="11"/>
        <rFont val="Arial CE"/>
        <family val="2"/>
        <charset val="238"/>
      </rPr>
      <t xml:space="preserve">
</t>
    </r>
  </si>
  <si>
    <t>Krmilna oprema in programiranje morata biti kompatibilna z obstoječo krmilno in programsko opremo upravljavca.</t>
  </si>
  <si>
    <r>
      <t xml:space="preserve">Izvajalec elektro opreme in inštalacij mora na lokalnem nivoju dobaviti oz. izvesti:
</t>
    </r>
    <r>
      <rPr>
        <i/>
        <sz val="11"/>
        <rFont val="Arial CE"/>
        <charset val="238"/>
      </rPr>
      <t xml:space="preserve">• lokalni krmilnik in pripadajoči modem za prenos podatkov (standardiziran tip krmilnika in 
  modema končnega uporabnika) ter SMS sporočil,
• programiranje krmilnika na lokalnem nivoju, v skladu s tehnološkimi zahtevami projektanta, 
  po predstavitvi naročniku, končnemu uporabniku in administratorju nadzornega sistema,
• lokalni LCD displej, (standardiziran tip displeja končnega uporabnika),
• programiranje lokalnega LCD displeja, v skladu s tehnološkimi zahtevami projektanta, 
  po predstavitvi in potrditvi naročnika in končnega uporabnika,
• končnemu uporabniku predati končno verzijo izvorne kode  lokalnega krmilnika in displeja
  vključno z vsemi programskimi komentarji, z vsemi gesli in licencami na CD-ju in s tem se
  na končnega uporabnika prenesejo tudi vse avtorske pravice,
• šolanje osebja in predati navodila za obratovanje v pisni obliki in v pdf datoteki na CD-ju.
</t>
    </r>
  </si>
  <si>
    <r>
      <t xml:space="preserve">Dobava, montaža in vezava prosto stoječega električnega razdelilnika </t>
    </r>
    <r>
      <rPr>
        <b/>
        <sz val="11"/>
        <rFont val="Arial"/>
        <family val="2"/>
        <charset val="238"/>
      </rPr>
      <t xml:space="preserve">RG.ČR-Zbilje 1
</t>
    </r>
    <r>
      <rPr>
        <sz val="11"/>
        <rFont val="Arial"/>
        <family val="2"/>
        <charset val="238"/>
      </rPr>
      <t>(skupaj močnostni +MCC in krmilni +CBA - združen!!).</t>
    </r>
  </si>
  <si>
    <t>Dimenzij (v x š x g) 2000 x (600+600) x 400 mm z deljivimi vrati v kompletu z montažno ploščo,  stopnja zaščite minimalno IP 55. Narejen iz jeklene pločevine debeline 1,2 mm in ustrezno antikorozijko zaščiten. V kompletu z podstavkom višine 200 mm. Montažna plošča narejena iz pocinkane jeklene pločevine.
(Tip Rittal ali enakovredno)</t>
  </si>
  <si>
    <t>Opremljen z naslednjo električno opremo:</t>
  </si>
  <si>
    <t>○</t>
  </si>
  <si>
    <t>Glavno stikalo za izklop v sili  4-polno / položaj 0 - 1 / 63A za montažo na montažno ploščo, ročaj rdeči, maska rumena. Stikalo mora imeti prigrajeni pomožni kontakt za kontrolo položaja.
(Tip EATON ali enakovredno)</t>
  </si>
  <si>
    <t>Preklopno stikalo 4-polno / položaj MREŽA - 0 - AGREGAT / 63 A /22 kW za montažo na montažno ploščo. Stikalo mora imeti prigrajeni pomožni kontakt za kontrolo položaja.
(EATON ali enakovredno)</t>
  </si>
  <si>
    <t>Prenapetostna zaščita razreda B+C, 20kA, 275V/50Hz, vezava 3+0; prenapetostni odvodniki v kompletu z podnožjem, katero mora imeti prigrajeno signalne kontakte. 
(EATON ali enakovredno)</t>
  </si>
  <si>
    <t xml:space="preserve">   </t>
  </si>
  <si>
    <t>Prenapetostna zaščita razreda C, 6kA, 255V/50Hz, prenapetostni odvodniki v kompletu z podnožjem 
(tip: HAW562-AAC  proizvajalca  E+H ali enakovredno)</t>
  </si>
  <si>
    <t>Voltmetersko preklopno stikalo za montažo na vrata. . (EATON ali enakovredno)</t>
  </si>
  <si>
    <t>Voltmeter za merilno območje 0 - 500 V za montažo na vrata. (SCHRACK ali enakovredno)</t>
  </si>
  <si>
    <t>Grelec 150W, montaža na letev. (SCHRACK ali enakovredno)</t>
  </si>
  <si>
    <r>
      <t xml:space="preserve">Termostat za ogrevanje, montaža na letev. (SCHRACK ali enakovredno) </t>
    </r>
    <r>
      <rPr>
        <i/>
        <sz val="11"/>
        <rFont val="Arial"/>
        <family val="2"/>
        <charset val="238"/>
      </rPr>
      <t/>
    </r>
  </si>
  <si>
    <t xml:space="preserve">Končno stikalo za vrata v razdelilniku 1x delovni kontakt, 1 x mirovni kontakt. (SCHRACK ali enakovredno) </t>
  </si>
  <si>
    <r>
      <t>Servisna luč v razdelilniku z vtičnico. (</t>
    </r>
    <r>
      <rPr>
        <i/>
        <sz val="11"/>
        <rFont val="Arial"/>
        <family val="2"/>
        <charset val="238"/>
      </rPr>
      <t>SCHRACK</t>
    </r>
    <r>
      <rPr>
        <sz val="11"/>
        <rFont val="Arial"/>
        <family val="2"/>
        <charset val="238"/>
      </rPr>
      <t xml:space="preserve"> ali enakovredno)</t>
    </r>
  </si>
  <si>
    <r>
      <t xml:space="preserve">Vtičnica 230V, 16A montaža na letev. </t>
    </r>
    <r>
      <rPr>
        <i/>
        <sz val="11"/>
        <rFont val="Arial"/>
        <family val="2"/>
        <charset val="238"/>
      </rPr>
      <t xml:space="preserve">(SCHRACK ali enakovredno) </t>
    </r>
  </si>
  <si>
    <t>Ventilator za hlajenje električnega razdelilnika 19 W / 82 m3/h, 230 V, 50 Hz, v kompletu z filtrom dimenzije 202 x 202 mm v stopnji mehanske zaščite IP54. (SCHRACK ali enakovredno)</t>
  </si>
  <si>
    <t>Izhodni filter dimenzije 202 x 202 mm   v stopnji mehanske zaščite IP54. (SCHRACK ali enakovredno)</t>
  </si>
  <si>
    <t>Termostat za hlajenje, montaža na letev.  (SCHRACK ali enakovredno)</t>
  </si>
  <si>
    <t>Nosilec za UPS napravo. (SCHRACK ali enakovredno)</t>
  </si>
  <si>
    <t>UPS naprava za neprekinjeno napajanje 1000VA (650W), z relejskim modulom.
(APC ali enakovredno)</t>
  </si>
  <si>
    <t xml:space="preserve">Usmernik 230 V AC / 24V DC; 5A, 1f, reguliran. </t>
  </si>
  <si>
    <t xml:space="preserve">Usmernik 230 V AC / 24V DC; 2A, 1f, reguliran. </t>
  </si>
  <si>
    <t>Transformator 400/230V 500VA.  (SCHRACK ali enakovredno)</t>
  </si>
  <si>
    <t>Avtomatski inštalacijski odklopnik 16A AC; 10 kA, karakteristike C, 3-polni. (EATON ali enakovredno)</t>
  </si>
  <si>
    <r>
      <t xml:space="preserve">Avtomatski inštalacijski odklopnik 16A AC; 10 kA, karakteristike C, 1-polni. (EATON ali enakovredno) </t>
    </r>
    <r>
      <rPr>
        <i/>
        <sz val="11"/>
        <rFont val="Arial"/>
        <family val="2"/>
        <charset val="238"/>
      </rPr>
      <t/>
    </r>
  </si>
  <si>
    <t>Avtomatski inštalacijski odklopnik 10A AC; 10 kA, karakteristike C, 1-polni. (EATON ali enakovredno)</t>
  </si>
  <si>
    <t>Avtomatski inštalacijski odklopnik 6A AC; 10 kA, karakteristike C, 1-polni. (EATON ali enakovredno)</t>
  </si>
  <si>
    <t>Avtomatski inštalacijski odklopnik 4A AC; 10 kA, karakteristike C, 1-polni. (EATON ali enakovredno)</t>
  </si>
  <si>
    <t>Avtomatski inštalacijski odklopnik 4A AC; 10 kA, karakteristike B, 1-polni. (EATON ali enakovredno)</t>
  </si>
  <si>
    <t>Avtomatski inštalacijski odklopnik 2A AC; 10 kA, karakteristike C, 1-polni. (EATON ali enakovredno)</t>
  </si>
  <si>
    <t>Stikalo 3-polno / 10A / položaj 1 - 0 - 2; za montažo na vrata el. razdelilnika. (EATON ali enakovredno)</t>
  </si>
  <si>
    <t>Stikalo 1-polno / 10A / položaj  0 - 1; za montažo na DIN letev (EATON ali enakovredno)</t>
  </si>
  <si>
    <t>Rele 24V DC z LED indikacijo delovanja, s štirimi preklopnimi kontakti 10A, v kompletu s podnožjem.</t>
  </si>
  <si>
    <t>Kontrolnik fazne asimetrije, 3x400V, 50Hz, območje 0,8-1,1 x Un, z detekcijo zaporedja faz in zakasnjenim delovanjem 0-5s,  dva relejska izhoda.
(Dold ali enakovredno)</t>
  </si>
  <si>
    <t xml:space="preserve">Rele 230V AC z LED indikacijo delovanja, s štirimi preklopnimi kontakti 10A, v kompletu s podnožjem. </t>
  </si>
  <si>
    <t>Močnostni kontaktor 4 kW / AC3. Napetost tuljave 230V AC. (EATON ali enakovredno)</t>
  </si>
  <si>
    <t>Močnostni kontaktor 9 kW / AC3. Napetost tuljave 230V AC. (EATON ali enakovredno)</t>
  </si>
  <si>
    <t>Pomožni kontakti za kontaktor - delovni kontakt.</t>
  </si>
  <si>
    <t>Pomožni kontakti za kontaktor - mirovni kotakt kontakt.</t>
  </si>
  <si>
    <t xml:space="preserve">Zaščitno motorsko stikalo 0,63 - 1 A;
(tip PKZM0-1 EATON ali enakovredno)  </t>
  </si>
  <si>
    <t xml:space="preserve">Zaščitno motorsko stikalo 1,6 - 2,5 A;
(tip PKZM0-2,5 EATON ali enakovredno)  </t>
  </si>
  <si>
    <t xml:space="preserve">Zaščitno motorsko stikalo 10,0 - 16,0 A;
(tip PKZM0-16 EATON ali enakovredno)  </t>
  </si>
  <si>
    <t xml:space="preserve">Zaščitno motorsko stikalo (rezerva);
(tip PKZxx EATON ali enakovredno)  </t>
  </si>
  <si>
    <t xml:space="preserve">Pomožni kontakti za zaščitno motorsko stikalo, montaža z strani- 2 delovni in 2 mirovni kontakt.  </t>
  </si>
  <si>
    <t>Tokovni merilni transformator s pretvornikom 0-20A / 4-20mA (črpalka 1,2)
(Circutor ali enakovredno)</t>
  </si>
  <si>
    <t xml:space="preserve">Digitalni instrument za vgradnjo v vrata el. razdelilnika , vhod 4-20mA, napajanje 230 V AC; komplet. </t>
  </si>
  <si>
    <t>Števec delovnih ur za vgradnjo v  vrata el. razdelilnika, baterijsko napajanje, prezpotencialno proženje.
(IVO ali enakovredno)</t>
  </si>
  <si>
    <t>Rdeča tipka z signalno lučko, trenutni kontakt, Tip RMQ Titan -  SCHRACK ali enakovredno.</t>
  </si>
  <si>
    <t>Zelena tipka z signalno lučko, trenutni kontakt, Tip RMQ Titan -  SCHRACK ali enakovredno.</t>
  </si>
  <si>
    <t>Signalna svetilka bela. Tip RMQ Titan -  SCHRACK ali enakovredno.</t>
  </si>
  <si>
    <t>Led mudul za signalno svetilko 230 V AC -  zelen. Tip RMQ Titan -  SCHRACK ali enakovredno.</t>
  </si>
  <si>
    <t>Led mudul za signalno svetilko 230 V AC -  rdeč. Tip RMQ Titan -  SCHRACK ali enakovredno</t>
  </si>
  <si>
    <t>Led mudul za signalno svetilko 230V AC -  bel. Tip RMQ Titan -  SCHRACK ali enakovredno.</t>
  </si>
  <si>
    <t>Nosilec kontaktnega elementa. Tip RMQ Titan -  SCHRACK ali enakovredno.</t>
  </si>
  <si>
    <t>Kontaktni element -  delovni kontakt. Tip RMQ Titan -  SCHRACK ali enakovredno.</t>
  </si>
  <si>
    <t>Kontaktni element -  mirovni kontakt. Tip RMQ Titan -  SCHRACK ali enakovredno.</t>
  </si>
  <si>
    <r>
      <t>Vezava krmilnika proizvajalca OMRON</t>
    </r>
    <r>
      <rPr>
        <i/>
        <sz val="11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>(po popisu)</t>
    </r>
  </si>
  <si>
    <t>Drobni in vezni material, opozorilni napisi, oznake, plastični kanali, povezovalne žice, vrstne sponke, uvodnice, zbiralke itd.</t>
  </si>
  <si>
    <r>
      <t xml:space="preserve">Dobava, montaža, vezava in preizkus delovanja prostoprogramirnega sistema z možnostjo daljinskega nadzora v kompletu. V kompletu s programsko opremo. 
Tip proizvajalca </t>
    </r>
    <r>
      <rPr>
        <b/>
        <i/>
        <sz val="11"/>
        <rFont val="Arial"/>
        <family val="2"/>
        <charset val="238"/>
      </rPr>
      <t xml:space="preserve">OMRON </t>
    </r>
    <r>
      <rPr>
        <i/>
        <sz val="11"/>
        <rFont val="Arial"/>
        <family val="2"/>
        <charset val="238"/>
      </rPr>
      <t>ali enakovredno</t>
    </r>
    <r>
      <rPr>
        <sz val="11"/>
        <rFont val="Arial"/>
        <family val="2"/>
        <charset val="238"/>
      </rPr>
      <t xml:space="preserve"> z naslednjo konfiguracijo:                                            </t>
    </r>
  </si>
  <si>
    <t xml:space="preserve"> 1x CJ1W-PA205R - Napajalna enota PLC</t>
  </si>
  <si>
    <t xml:space="preserve"> 1x CJ1M-CPU13  ETN  - CPU enota </t>
  </si>
  <si>
    <t xml:space="preserve"> 4x CJ1W-IA201 CHN - digitalni vhodi (8xDI)</t>
  </si>
  <si>
    <t xml:space="preserve"> 2x CJ1W-OC201 CHN - digitalni izhodi (8xDO - relejski izhodi)</t>
  </si>
  <si>
    <t xml:space="preserve"> 1x CJ1W-AD041-V1 NL - analogni vhodi (4xAI)</t>
  </si>
  <si>
    <t>rack panel za monatažo na montažno ploščo</t>
  </si>
  <si>
    <t>komplet kabelskih povezav z vmesniki za operacijski panel.</t>
  </si>
  <si>
    <t xml:space="preserve">Dobava, montaža, vezava in preizkus delovanja ter konfiguriranje OP nadzornega operacijskega panela na dotik - LCD touch panel 5,7", 24VDC, 15W, za montažo na čelno ploščo razdelilnika, v kompletu z montažnim priborom.
(Tip Omron NS5-SQ11-V2 ali enakovredno)                                  </t>
  </si>
  <si>
    <t xml:space="preserve">Dobava, montaža, vezava in preizkus delovanja ter konfiguriranje GSM/GPRS modema za montažo na letev, v kompletu z anteno,  napajalnikom in pripadajočim kablom.
(Tip Cinterion ELS61T LAN ali enakovredno)                                  </t>
  </si>
  <si>
    <t>5.</t>
  </si>
  <si>
    <t xml:space="preserve">Dobava, montaža, vezava in preizkus delovanja ter konfiguriranje industrijskega ethernet switha, v kompletu z patch kabli; 2x patch kabel dolžine 1m in 1x patch kabel dolžine 2m.
(Tip Advantech EKI-2525 ali enakovredno)                                  </t>
  </si>
  <si>
    <t>Programsko opremo, ki se tiče prenosa podatkov in programsko opremo v nadzornem centru, se naroči pri pogodbenem izvajalcu končnega uporabnika - administratorju. Izvajalec je dolžan administratorju upravljavca dostaviti tabelo v projektu predvidenih signalov v xls formatu, vključno z vsemi tehnološko potrebnimi predvidenimi parametri. Administrator nato določi lokacije in obliko signalov, katere mora izvajalec v bazi krmilnika na lokalnem nivoju zagotoviti za potrebe telemetrije. V imenu upravljavca administrator prevzame tako pripravljene signale s prevzemnim IQ testiranjem, ter doda del telemetrijskega programskega paketa.</t>
  </si>
  <si>
    <t>6.</t>
  </si>
  <si>
    <t>Programiranje krmilne logike za upravljanje črpališča na podlagi sekvenčnih diagramov upravljanja, ter kreiranje tabel podatkov v krmilniku za prenos v nadzorni center, z preiskusom delovanja s pomočjo simulacije, in preiskus delovanja z spuščanjem v pogon na terenu, šolanje uporabnika sistema, izdaja navodil o uporabi in vzdrževanju v slovenskem jeziku, garancijske izjave.</t>
  </si>
  <si>
    <t xml:space="preserve">kpl </t>
  </si>
  <si>
    <t>7.</t>
  </si>
  <si>
    <t>Prikaz procesa na CNS v grafični obliki, kreiranje zgodovinskih podatkov za dobo 6 mesecev, prikaz podatkov v obliki trend diagramov, izpis vseh sprememb in posegov med delovanjem in izdelava PID dokumentacije.</t>
  </si>
  <si>
    <t>8.</t>
  </si>
  <si>
    <t>Dobava, montaža in vezava omarice za izenačenje potencialov GIP, vgradne izvedbe, stopnja zaščite IP44. Narejene iz nerjaveče pločevine (AISI 304 Wnr. 1.4301). V kompletu z zbiralko 2 x M8, 10 x M6, 10 x M5 in priključkom za valjavec FeZn 25 x 4mm in INOX 30 x 3,5 mm. Vključno z označevanjem priklopnega mesta vodnika.</t>
  </si>
  <si>
    <t>9.</t>
  </si>
  <si>
    <t>Dobava, montaža in priklop, preizkus, zagon razdelilne omara RP-AGREGAT, dimenzij  (v x š x g) 500 x 500 x 320 mm z enojnimi vrati in z zaprtim dnom. Stopnja mehanske žaščite IP65.  Narejen iz vroče stisnjenega poliestra, ojačanega s steklenimi vlakni.  Barva siva RAL 7032. 
Tip: tovarniški izdelek SCHNEIDER ELECTRIC ali enakovredno.</t>
  </si>
  <si>
    <t>Opremljen z električno opremo:</t>
  </si>
  <si>
    <t xml:space="preserve"> -</t>
  </si>
  <si>
    <t xml:space="preserve">Montažna plošča za električni razdelilnik dimenzij (v x š x g) 500 x 500 x 320 mm z enojnimi vrati  Montažna plošča narejena iz pocinkane jekklene pločevine.Tovarniški izdelek SCHNEIDER ELECTRIC  ali enakovredno.  </t>
  </si>
  <si>
    <t>Vtikač 400V / 63A / 5p / 6h ;  za motažo na montažno ploščo razdelilnika, komplet z pritrdilnimi vijaki</t>
  </si>
  <si>
    <t>Ključavnica za zaklepanje el. razdelilnika od upravljavca objekta, komplet</t>
  </si>
  <si>
    <t>Uvodnica Pg 32mm, komplet</t>
  </si>
  <si>
    <t>Drobni in vezni material, opozorilni napisi, oznake.</t>
  </si>
  <si>
    <t>10.</t>
  </si>
  <si>
    <t>Dobava in montaža kabelske police PK 100/50/2 v kompletu (police, pokrov, sojnice, spojni vijačni pribor, stenske konzole, siderni in vijačni (dolgi pribor).</t>
  </si>
  <si>
    <t>11.</t>
  </si>
  <si>
    <t>Dobava in montaža zaščitne PN cevi do Φ 36 mm,  v  kompletu  s  patentnimi skobami,  sidrni  in vijačni (dolgi) pribor, ali PVC  instalacijskih  kanalov.</t>
  </si>
  <si>
    <t>12.</t>
  </si>
  <si>
    <t>Dobava, montažata in preizkus nadgradnih (n/o) svetil, stopnja zaščite IP 65:</t>
  </si>
  <si>
    <t>Svetilo iz ojačanega poliestra, kapa iz strukturiranega polimetilmetakrilata, LED linijiski svetlobni vir moči cca 20W in vgrajenim modulom za zasilno razsvetljavo z lastnim akomulatorjem avtonomije 1h. (Siteco ali enakovredno)</t>
  </si>
  <si>
    <t>Namensko svetilo zasilne razsvetljave 8 W, v lokalno pripravnem stiku, avtonomije 1 uro z ustreznim piktogramom.  (Beghelli ali enakovredno)</t>
  </si>
  <si>
    <t>Svetilo, reflektor simetrični, ozkopasovni, z LED svetlobnim virom 1 x 20 W, IP 67 z nosilno stensko konzolo in pritrdilnim materialom. (Siteco ali enakovredno)</t>
  </si>
  <si>
    <t>13.</t>
  </si>
  <si>
    <t>IR senzor gibanja za zunanjo montažo v izvedbi IP65.</t>
  </si>
  <si>
    <t>14.</t>
  </si>
  <si>
    <r>
      <t xml:space="preserve">Dobava, montaža, priklop, preiskus, zagon električnega radiatorja 2 kW, s kompletnim materialom in opremo, za montažo, preiskus, zagon, komplet.
Opomba: </t>
    </r>
    <r>
      <rPr>
        <i/>
        <sz val="11"/>
        <rFont val="Arial CE"/>
        <charset val="238"/>
      </rPr>
      <t>Brez lastnega termostata.</t>
    </r>
  </si>
  <si>
    <t>15.</t>
  </si>
  <si>
    <t>Dobava, montaža, vezava in preizkus sobnega termostata. Tip:SELTRON, Sobni termostat T1</t>
  </si>
  <si>
    <t>16.</t>
  </si>
  <si>
    <t>Dobava in montaža, vezava in preizkus stikalnega materiala  in vtičnic za n/o montažo v kompletu z pritrdilnim materialom:</t>
  </si>
  <si>
    <t>enpolno stikalo</t>
  </si>
  <si>
    <t>vtičnica 400V / 16A / 5p. / 6h</t>
  </si>
  <si>
    <t>vtičnica 230V / 16A</t>
  </si>
  <si>
    <t>17.</t>
  </si>
  <si>
    <t>Nadometna razdelina doza 100 x 100mm, stopnja žaščite minimalno IP 55 v kompletu z uvodnicami in pritdilnim materialom.</t>
  </si>
  <si>
    <t>18.</t>
  </si>
  <si>
    <t>Izvedba priključkov opreme moči do 3 kW.</t>
  </si>
  <si>
    <t>19.</t>
  </si>
  <si>
    <t>Izvedba priključkov opreme moči nad 3 kW.</t>
  </si>
  <si>
    <t>20.</t>
  </si>
  <si>
    <t>Dobava in polaganje kablov. Polaganje delno v kabelsko polico, delno uvlečeni v zaščitne cevi:</t>
  </si>
  <si>
    <t>kabel NYY-J 5 x 2,5 mm2</t>
  </si>
  <si>
    <t>kabel NYY-J 4 x 2,5 mm2</t>
  </si>
  <si>
    <t>kabel NYY-J 3 x 2,5 mm2</t>
  </si>
  <si>
    <t>kabel NYY-J 5 x 1,5 mm2</t>
  </si>
  <si>
    <t>kabel NYY-J 4 x 1,5 mm2</t>
  </si>
  <si>
    <t>kabel NYY-J 3 x 1,5 mm2</t>
  </si>
  <si>
    <r>
      <t>kabel OLFLEX UNITRONIC LiYCY 3 x 1 mm</t>
    </r>
    <r>
      <rPr>
        <vertAlign val="superscript"/>
        <sz val="11"/>
        <rFont val="Arial CE"/>
        <charset val="238"/>
      </rPr>
      <t>2</t>
    </r>
  </si>
  <si>
    <r>
      <t>kabel OLFLEX UNITRONIC LiYCY  (TP) 
4 x 2 x 0,75 mm</t>
    </r>
    <r>
      <rPr>
        <vertAlign val="superscript"/>
        <sz val="11"/>
        <rFont val="Arial"/>
        <family val="2"/>
        <charset val="238"/>
      </rPr>
      <t>2</t>
    </r>
  </si>
  <si>
    <r>
      <t>kabel OLFLEX UNITRONIC LiYCY  (TP) 
2 x 2 x 1 mm</t>
    </r>
    <r>
      <rPr>
        <vertAlign val="superscript"/>
        <sz val="11"/>
        <rFont val="Arial"/>
        <family val="2"/>
        <charset val="238"/>
      </rPr>
      <t>2</t>
    </r>
  </si>
  <si>
    <t>21.</t>
  </si>
  <si>
    <r>
      <t>Dobava energetskega kabla NYY-J 4x 16 mm</t>
    </r>
    <r>
      <rPr>
        <vertAlign val="superscript"/>
        <sz val="11"/>
        <rFont val="Arial"/>
        <family val="2"/>
        <charset val="238"/>
      </rPr>
      <t xml:space="preserve">2 </t>
    </r>
  </si>
  <si>
    <t>22.</t>
  </si>
  <si>
    <t>Uvleka kabla NYY-J 4x 16 mm2  v zaščitno cev</t>
  </si>
  <si>
    <t>23.</t>
  </si>
  <si>
    <t>Zemljska dela potrebna za izvedbo električnih inštalacij  objekta:</t>
  </si>
  <si>
    <t xml:space="preserve">Ročni izkop kabelskega jarka globine 0.9 m in širine 0,4 m v teren III. - IV. ktg., izdelava mivčne blazinice, položitev opozorilnega traku, zasip jarka s sprotnim utrjevanjem, utrditev, odvoz dvečnega materjala na urejeno deponijo in planiranje </t>
  </si>
  <si>
    <t xml:space="preserve">Strojni izkop kabelskega jarka globine 0.9 m in širine 0,4 m v teren III. - IV. ktg., izdelava mivčne blazinice, položitev opozorilnega traku, zasip jarka s sprotnim utrjevanjem, utrditev, odvoz dvečnega materjala na urejeno deponijo in planiranje </t>
  </si>
  <si>
    <t xml:space="preserve">Strojni izkop kabelskega jarka globine 0.65 m in širine 0,3 m v teren III. - IV. ktg., položitev INOX traku 30 x 3,5 mm, zasip INOX traka s fino zemljo, ostalo pa izkopanim materialom jarka s sprotnim utrjevanjem, utrditev, odvoz dvečnega materjala na urejeno deponijo in planiranje </t>
  </si>
  <si>
    <t>24.</t>
  </si>
  <si>
    <t>Kompletna izvedba z montažo armirano betonskega jaška  ϕ100 cm, stene debline 10 cm. Z odprtino za odvod vode v najnižji točki, z armirano betonsko ploščo z odprtino za pokrov. Zaščitnim kovinskim okvirjem in z povoznim pokrovom, &gt;400kN, dimenzij 60 x 60 cm.  Z nastavkom 2x PVC DN110 mm, 2x PVC DN63 in  2x PVC DN32 mm.</t>
  </si>
  <si>
    <t>25.</t>
  </si>
  <si>
    <t>Dobava in polaganje gibljive zaščitne cevi Φ 32 mm v izkopani jarek.</t>
  </si>
  <si>
    <t>26.</t>
  </si>
  <si>
    <t>Dobava in polaganje gibljive zaščitne cevi Φ 63 mm v izkopani jarek.</t>
  </si>
  <si>
    <t>27.</t>
  </si>
  <si>
    <t>Dobava in polaganje gibljive zaščitne cevi Φ 110 mm v izkopani jarek.</t>
  </si>
  <si>
    <t>28.</t>
  </si>
  <si>
    <t>Dobava in polaganje opozorilnega traku "ENERGETSKI KABEL"</t>
  </si>
  <si>
    <t>29.</t>
  </si>
  <si>
    <t>Dobava in polaganje pocinkanega INOX traku 30x 3,5  mm,  položen  v zemljo okrog objekta.</t>
  </si>
  <si>
    <t>30.</t>
  </si>
  <si>
    <t>Dobava in polaganje pocinkanega jeklenega traku Fe-Zn 25 x 5 mm, položen v temelje objekta.</t>
  </si>
  <si>
    <t>31.</t>
  </si>
  <si>
    <r>
      <t xml:space="preserve">Dobava in polaganje INOX žice </t>
    </r>
    <r>
      <rPr>
        <sz val="11"/>
        <rFont val="Calibri"/>
        <family val="2"/>
        <charset val="238"/>
      </rPr>
      <t>Ø 10</t>
    </r>
    <r>
      <rPr>
        <sz val="11"/>
        <rFont val="Arial CE"/>
        <family val="2"/>
        <charset val="238"/>
      </rPr>
      <t xml:space="preserve"> mm,  položena nadometno na zidne nosilce, delno na zračnike.</t>
    </r>
  </si>
  <si>
    <t>32.</t>
  </si>
  <si>
    <r>
      <t xml:space="preserve">Dobava in polaganje INOX ozemljitvene sonde premera 20 mm in dolžine 3 m v kompletu z konico in križno sponko. </t>
    </r>
    <r>
      <rPr>
        <i/>
        <sz val="11"/>
        <rFont val="Arial"/>
        <family val="2"/>
        <charset val="238"/>
      </rPr>
      <t xml:space="preserve">HERMI </t>
    </r>
    <r>
      <rPr>
        <sz val="11"/>
        <rFont val="Arial"/>
        <family val="2"/>
        <charset val="238"/>
      </rPr>
      <t>ali enakovreno.</t>
    </r>
  </si>
  <si>
    <t>33.</t>
  </si>
  <si>
    <t>Dobava in montaža INOX križne sponke trak-trak.</t>
  </si>
  <si>
    <t>34.</t>
  </si>
  <si>
    <t>Dobava in montaža INOX križne sponke trak-žica.</t>
  </si>
  <si>
    <t>35.</t>
  </si>
  <si>
    <t>Dobava in montaža INOX kontaktne sponke.</t>
  </si>
  <si>
    <t>36.</t>
  </si>
  <si>
    <t>Dobava in montaža INOX merilne sponke.</t>
  </si>
  <si>
    <t>37.</t>
  </si>
  <si>
    <t>Dobava in montaža mehanske zaščite glavnih odvodov.</t>
  </si>
  <si>
    <t>38.</t>
  </si>
  <si>
    <t>Izvedba vijačnega ali varjenega stika.</t>
  </si>
  <si>
    <t>39.</t>
  </si>
  <si>
    <t>Dobava in montaža premostitvenega stika na cevovodih z Cu pletenico l = 0,5 m v kompletu z ustreznimi kabelskimi končnicami.</t>
  </si>
  <si>
    <t>40.</t>
  </si>
  <si>
    <t>Izvedba zaščite valjanca - stika z bitumenskim  premazom.</t>
  </si>
  <si>
    <t>41.</t>
  </si>
  <si>
    <t>Dobava in montaža raznih cevnih objemk s priključno sponko.</t>
  </si>
  <si>
    <t>42.</t>
  </si>
  <si>
    <r>
      <t>Dobava in položitev vodnika P/F 6mm</t>
    </r>
    <r>
      <rPr>
        <vertAlign val="superscript"/>
        <sz val="11"/>
        <rFont val="Arial CE"/>
        <family val="2"/>
        <charset val="238"/>
      </rPr>
      <t>2</t>
    </r>
    <r>
      <rPr>
        <sz val="11"/>
        <rFont val="Arial CE"/>
        <family val="2"/>
        <charset val="238"/>
      </rPr>
      <t>.</t>
    </r>
  </si>
  <si>
    <t>43.</t>
  </si>
  <si>
    <r>
      <t>Dobava in položitev vodnika P/F 16mm</t>
    </r>
    <r>
      <rPr>
        <vertAlign val="superscript"/>
        <sz val="11"/>
        <rFont val="Arial CE"/>
        <family val="2"/>
        <charset val="238"/>
      </rPr>
      <t>2</t>
    </r>
    <r>
      <rPr>
        <sz val="11"/>
        <rFont val="Arial CE"/>
        <family val="2"/>
        <charset val="238"/>
      </rPr>
      <t>.</t>
    </r>
  </si>
  <si>
    <t>44.</t>
  </si>
  <si>
    <t>Izvedba izenačitev potencialov kovinskih mas.</t>
  </si>
  <si>
    <t>45.</t>
  </si>
  <si>
    <r>
      <t xml:space="preserve">Dobava, montaža in preizkus </t>
    </r>
    <r>
      <rPr>
        <b/>
        <sz val="11"/>
        <rFont val="Arial"/>
        <family val="2"/>
        <charset val="238"/>
      </rPr>
      <t>UV merilnika nivoja</t>
    </r>
    <r>
      <rPr>
        <sz val="11"/>
        <rFont val="Arial"/>
        <family val="2"/>
        <charset val="238"/>
      </rPr>
      <t xml:space="preserve"> v jašku  z analognim izhodom (4-20 mA) z ustrezno dolžino  kabla. </t>
    </r>
    <r>
      <rPr>
        <b/>
        <sz val="11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Sonda  mora biti primerna za montažo v fekalni jašek.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Kot npr. UZ transmiter Prosonic FMU 90 1-kanalni, IP40,230VAC, brez komunikacije, z UZ nivojsko sondo FDU91, merna razdalja za tekočino 5 m , blok distanca 0,3m IP68, kabel 10 m.
</t>
    </r>
    <r>
      <rPr>
        <i/>
        <sz val="11"/>
        <rFont val="Arial"/>
        <family val="2"/>
        <charset val="238"/>
      </rPr>
      <t>PRED DOBAVO PREVERITI TIP PRI UPRAVLJALCU ČRPALIŠČA !!!</t>
    </r>
    <r>
      <rPr>
        <sz val="11"/>
        <rFont val="Arial"/>
        <family val="2"/>
        <charset val="238"/>
      </rPr>
      <t xml:space="preserve"> </t>
    </r>
  </si>
  <si>
    <t>46.</t>
  </si>
  <si>
    <t>Dobava, montaža, priklop, preizkus, zagon elementov tehnične zaščite objekta v sestavi:   -  induktivno stikalo 24 V DC, trižična varianta, komplet z nosilcem, komplet z pritrdilnim materialom.</t>
  </si>
  <si>
    <t>47.</t>
  </si>
  <si>
    <r>
      <t xml:space="preserve">Priklop in preizkus ter zagon potone črpalke za fekalne vode. </t>
    </r>
    <r>
      <rPr>
        <b/>
        <sz val="11"/>
        <rFont val="Arial"/>
        <family val="2"/>
        <charset val="238"/>
      </rPr>
      <t xml:space="preserve">Črpalka se dobavi v okviru strojne opreme črpališča. </t>
    </r>
  </si>
  <si>
    <t>Kabel je dobavljen v kompletu z črpalko,  dolžina kabla je potrebno pred naročilom preveriti na kraju montaže.</t>
  </si>
  <si>
    <t>48.</t>
  </si>
  <si>
    <t>Nadometna razdelina doza 240 x 191 x 107 mm, stopnja žaščite minimalno IP 65 v kompletu z uvodnicami in pritdilnim materialom.
Montirana pod pokrovom jaška črpališča!
Tip SCHRACK ali enakovredno</t>
  </si>
  <si>
    <t>49.</t>
  </si>
  <si>
    <t>Dobava, montaža in preizkus delovanja plovnega stikala oz. potopne hruške v jašku, v kompletu z montažnim priborom. Hruška mora biti opremljena z ustreznim kablom in primerna z vgradnjo v fekalni jašek. Dolžino kabla je potrebno pred naročilom preveriti na kraju montaže.
(Tip Flygt ali enakovredno)</t>
  </si>
  <si>
    <t>50.</t>
  </si>
  <si>
    <t>51.</t>
  </si>
  <si>
    <t>Izvedba instalacijskih meritev električne instalacije in strelovodne naprave ter izdaja merilnih protokolov.</t>
  </si>
  <si>
    <t>52.</t>
  </si>
  <si>
    <t>Izdelava projektne dokumentacije - projekt izvedenega stanja (PID).</t>
  </si>
  <si>
    <t>53.</t>
  </si>
  <si>
    <t>Izdelava tehnične dokumentacije - navodila za obratovanje in vzdrževanje</t>
  </si>
  <si>
    <t>54.</t>
  </si>
  <si>
    <t>Projektantski nadzor v času   gradnje el.  instalacij na objektu.</t>
  </si>
  <si>
    <t>55.</t>
  </si>
  <si>
    <t>Spuščanje v pogon in nastavitve parametrov.</t>
  </si>
  <si>
    <t>56.</t>
  </si>
  <si>
    <t>Sodelovanje z ostalimi izvajalci na objektu.</t>
  </si>
  <si>
    <t>57.</t>
  </si>
  <si>
    <t>Šolanje uporabnika.</t>
  </si>
  <si>
    <t>58.</t>
  </si>
  <si>
    <t>Drobni in vezni material</t>
  </si>
  <si>
    <t>%</t>
  </si>
  <si>
    <t>SKUPAJ</t>
  </si>
  <si>
    <t>22% DDV</t>
  </si>
  <si>
    <t>SKUPAJ Z DDV</t>
  </si>
  <si>
    <t>Žig in podpis ponudnika</t>
  </si>
  <si>
    <t>…..........................................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</si>
</sst>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.00_)\ &quot;€&quot;_ ;_ * \(#,##0.00\)\ &quot;€&quot;_ ;_ * &quot;-&quot;??_)\ &quot;€&quot;_ ;_ @_ "/>
    <numFmt numFmtId="165" formatCode="#,##0.00\ &quot;€&quot;"/>
    <numFmt numFmtId="166" formatCode="000"/>
    <numFmt numFmtId="167" formatCode="#,##0.00\ \€"/>
    <numFmt numFmtId="168" formatCode="#,##0.00\ [$€-1]"/>
    <numFmt numFmtId="169" formatCode="#,##0.00\ _€"/>
    <numFmt numFmtId="170" formatCode="#,##0.00;[Red]#,##0.0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theme="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1"/>
      <name val="Arial CE"/>
      <charset val="238"/>
    </font>
    <font>
      <i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</font>
    <font>
      <vertAlign val="superscript"/>
      <sz val="11"/>
      <name val="Arial CE"/>
      <charset val="238"/>
    </font>
    <font>
      <vertAlign val="superscript"/>
      <sz val="11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1"/>
      <name val="Arial CE"/>
      <family val="2"/>
      <charset val="238"/>
    </font>
    <font>
      <u/>
      <sz val="11"/>
      <name val="Arial"/>
      <family val="2"/>
      <charset val="238"/>
    </font>
    <font>
      <sz val="11"/>
      <color rgb="FFFF0000"/>
      <name val="Arial"/>
      <family val="2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4" fontId="9" fillId="0" borderId="0">
      <alignment horizontal="right" vertical="top" wrapText="1"/>
    </xf>
    <xf numFmtId="0" fontId="4" fillId="0" borderId="0"/>
    <xf numFmtId="0" fontId="1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18" fillId="0" borderId="0"/>
    <xf numFmtId="44" fontId="18" fillId="0" borderId="0" applyFont="0" applyFill="0" applyBorder="0" applyAlignment="0" applyProtection="0"/>
    <xf numFmtId="0" fontId="37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164" fontId="13" fillId="0" borderId="0" applyFont="0" applyFill="0" applyBorder="0" applyAlignment="0" applyProtection="0"/>
  </cellStyleXfs>
  <cellXfs count="493">
    <xf numFmtId="0" fontId="0" fillId="0" borderId="0" xfId="0"/>
    <xf numFmtId="0" fontId="3" fillId="0" borderId="0" xfId="2" applyFont="1" applyAlignment="1">
      <alignment wrapText="1"/>
    </xf>
    <xf numFmtId="49" fontId="4" fillId="0" borderId="0" xfId="2" applyNumberFormat="1" applyFont="1" applyAlignment="1">
      <alignment horizontal="left" vertical="top"/>
    </xf>
    <xf numFmtId="49" fontId="2" fillId="0" borderId="0" xfId="2" applyNumberFormat="1" applyAlignment="1">
      <alignment horizontal="left" vertical="top"/>
    </xf>
    <xf numFmtId="4" fontId="2" fillId="0" borderId="0" xfId="2" applyNumberFormat="1" applyAlignment="1">
      <alignment horizontal="right" vertical="top" wrapText="1"/>
    </xf>
    <xf numFmtId="49" fontId="1" fillId="2" borderId="1" xfId="1" applyNumberFormat="1" applyBorder="1" applyAlignment="1">
      <alignment horizontal="center" vertical="center" wrapText="1"/>
    </xf>
    <xf numFmtId="0" fontId="3" fillId="0" borderId="0" xfId="2" applyFont="1" applyAlignment="1">
      <alignment horizontal="center" vertical="top" wrapText="1"/>
    </xf>
    <xf numFmtId="167" fontId="2" fillId="0" borderId="0" xfId="2" applyNumberFormat="1" applyAlignment="1">
      <alignment horizontal="right" vertical="top"/>
    </xf>
    <xf numFmtId="49" fontId="3" fillId="0" borderId="0" xfId="2" applyNumberFormat="1" applyFont="1" applyAlignment="1">
      <alignment horizontal="center" vertical="top"/>
    </xf>
    <xf numFmtId="167" fontId="3" fillId="0" borderId="0" xfId="2" applyNumberFormat="1" applyFont="1" applyAlignment="1">
      <alignment horizontal="right" vertical="top"/>
    </xf>
    <xf numFmtId="167" fontId="3" fillId="0" borderId="0" xfId="2" applyNumberFormat="1" applyFont="1" applyAlignment="1" applyProtection="1">
      <alignment horizontal="right" vertical="top"/>
      <protection locked="0"/>
    </xf>
    <xf numFmtId="49" fontId="4" fillId="0" borderId="0" xfId="2" applyNumberFormat="1" applyFont="1" applyAlignment="1">
      <alignment horizontal="center" vertical="top"/>
    </xf>
    <xf numFmtId="168" fontId="5" fillId="0" borderId="6" xfId="2" applyNumberFormat="1" applyFont="1" applyBorder="1" applyAlignment="1">
      <alignment horizontal="right" vertical="center"/>
    </xf>
    <xf numFmtId="168" fontId="5" fillId="0" borderId="5" xfId="2" applyNumberFormat="1" applyFont="1" applyBorder="1" applyAlignment="1">
      <alignment horizontal="right" vertical="center"/>
    </xf>
    <xf numFmtId="0" fontId="5" fillId="0" borderId="0" xfId="2" applyFont="1" applyAlignment="1">
      <alignment horizontal="left" vertical="center" wrapText="1"/>
    </xf>
    <xf numFmtId="168" fontId="5" fillId="0" borderId="0" xfId="2" applyNumberFormat="1" applyFont="1" applyAlignment="1">
      <alignment horizontal="right" vertical="center"/>
    </xf>
    <xf numFmtId="0" fontId="5" fillId="0" borderId="5" xfId="2" applyFont="1" applyBorder="1" applyAlignment="1">
      <alignment horizontal="left" vertical="center" wrapText="1"/>
    </xf>
    <xf numFmtId="49" fontId="4" fillId="0" borderId="0" xfId="2" applyNumberFormat="1" applyFont="1" applyAlignment="1">
      <alignment horizontal="center" vertical="center"/>
    </xf>
    <xf numFmtId="0" fontId="2" fillId="0" borderId="0" xfId="2" applyAlignment="1">
      <alignment horizontal="left" vertical="top"/>
    </xf>
    <xf numFmtId="43" fontId="3" fillId="0" borderId="0" xfId="7" applyFont="1" applyFill="1" applyBorder="1" applyAlignment="1">
      <alignment horizontal="right" vertical="top" wrapText="1"/>
    </xf>
    <xf numFmtId="49" fontId="2" fillId="0" borderId="0" xfId="2" applyNumberFormat="1"/>
    <xf numFmtId="0" fontId="2" fillId="0" borderId="0" xfId="2"/>
    <xf numFmtId="2" fontId="2" fillId="0" borderId="0" xfId="2" applyNumberFormat="1"/>
    <xf numFmtId="49" fontId="3" fillId="0" borderId="0" xfId="2" applyNumberFormat="1" applyFont="1"/>
    <xf numFmtId="168" fontId="12" fillId="0" borderId="0" xfId="2" applyNumberFormat="1" applyFont="1"/>
    <xf numFmtId="49" fontId="12" fillId="0" borderId="0" xfId="2" applyNumberFormat="1" applyFont="1"/>
    <xf numFmtId="49" fontId="5" fillId="0" borderId="0" xfId="2" applyNumberFormat="1" applyFont="1" applyAlignment="1">
      <alignment vertical="top"/>
    </xf>
    <xf numFmtId="49" fontId="5" fillId="0" borderId="0" xfId="2" applyNumberFormat="1" applyFont="1" applyFill="1" applyAlignment="1">
      <alignment horizontal="left" vertical="top"/>
    </xf>
    <xf numFmtId="0" fontId="2" fillId="0" borderId="0" xfId="2" applyFont="1" applyFill="1" applyAlignment="1">
      <alignment horizontal="left" vertical="top"/>
    </xf>
    <xf numFmtId="49" fontId="2" fillId="0" borderId="0" xfId="2" applyNumberFormat="1" applyFont="1" applyFill="1" applyAlignment="1">
      <alignment horizontal="left" vertical="top"/>
    </xf>
    <xf numFmtId="4" fontId="2" fillId="0" borderId="0" xfId="2" applyNumberFormat="1" applyFont="1" applyFill="1" applyAlignment="1">
      <alignment horizontal="right" vertical="top" wrapText="1"/>
    </xf>
    <xf numFmtId="0" fontId="3" fillId="0" borderId="0" xfId="2" applyFont="1" applyBorder="1" applyAlignment="1">
      <alignment wrapText="1"/>
    </xf>
    <xf numFmtId="0" fontId="3" fillId="0" borderId="0" xfId="2" applyFont="1" applyFill="1" applyBorder="1" applyAlignment="1">
      <alignment wrapText="1"/>
    </xf>
    <xf numFmtId="49" fontId="5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2" fontId="5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right" vertical="center" wrapText="1"/>
    </xf>
    <xf numFmtId="4" fontId="3" fillId="0" borderId="0" xfId="2" applyNumberFormat="1" applyFont="1" applyBorder="1"/>
    <xf numFmtId="0" fontId="8" fillId="5" borderId="2" xfId="2" applyFont="1" applyFill="1" applyBorder="1" applyAlignment="1">
      <alignment horizontal="center" wrapText="1"/>
    </xf>
    <xf numFmtId="0" fontId="8" fillId="5" borderId="3" xfId="2" applyFont="1" applyFill="1" applyBorder="1" applyAlignment="1">
      <alignment horizontal="center" wrapText="1"/>
    </xf>
    <xf numFmtId="0" fontId="8" fillId="5" borderId="3" xfId="2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center" vertical="top" wrapText="1"/>
    </xf>
    <xf numFmtId="0" fontId="3" fillId="5" borderId="3" xfId="2" applyFont="1" applyFill="1" applyBorder="1" applyAlignment="1">
      <alignment wrapText="1"/>
    </xf>
    <xf numFmtId="167" fontId="5" fillId="5" borderId="3" xfId="2" applyNumberFormat="1" applyFont="1" applyFill="1" applyBorder="1" applyAlignment="1">
      <alignment horizontal="right" vertical="top"/>
    </xf>
    <xf numFmtId="165" fontId="8" fillId="5" borderId="3" xfId="2" applyNumberFormat="1" applyFont="1" applyFill="1" applyBorder="1" applyAlignment="1">
      <alignment vertical="top"/>
    </xf>
    <xf numFmtId="0" fontId="3" fillId="5" borderId="4" xfId="2" applyFont="1" applyFill="1" applyBorder="1" applyAlignment="1">
      <alignment wrapText="1"/>
    </xf>
    <xf numFmtId="0" fontId="8" fillId="0" borderId="0" xfId="2" applyFont="1" applyBorder="1" applyAlignment="1">
      <alignment horizontal="center" wrapText="1"/>
    </xf>
    <xf numFmtId="0" fontId="8" fillId="0" borderId="0" xfId="2" applyFont="1" applyFill="1" applyBorder="1" applyAlignment="1">
      <alignment horizontal="left" vertical="center" wrapText="1"/>
    </xf>
    <xf numFmtId="0" fontId="3" fillId="0" borderId="0" xfId="2" applyFont="1" applyBorder="1" applyAlignment="1">
      <alignment horizontal="center" vertical="top" wrapText="1"/>
    </xf>
    <xf numFmtId="167" fontId="5" fillId="0" borderId="0" xfId="2" applyNumberFormat="1" applyFont="1" applyBorder="1" applyAlignment="1">
      <alignment horizontal="right" vertical="top"/>
    </xf>
    <xf numFmtId="165" fontId="8" fillId="0" borderId="0" xfId="2" applyNumberFormat="1" applyFont="1" applyBorder="1" applyAlignment="1">
      <alignment vertical="top"/>
    </xf>
    <xf numFmtId="0" fontId="8" fillId="6" borderId="0" xfId="2" applyFont="1" applyFill="1" applyBorder="1" applyAlignment="1">
      <alignment horizontal="center" wrapText="1"/>
    </xf>
    <xf numFmtId="0" fontId="8" fillId="6" borderId="0" xfId="2" applyFont="1" applyFill="1" applyBorder="1" applyAlignment="1">
      <alignment horizontal="left" vertical="center" wrapText="1"/>
    </xf>
    <xf numFmtId="0" fontId="3" fillId="6" borderId="0" xfId="2" applyFont="1" applyFill="1" applyBorder="1" applyAlignment="1">
      <alignment horizontal="center" vertical="top" wrapText="1"/>
    </xf>
    <xf numFmtId="0" fontId="3" fillId="6" borderId="0" xfId="2" applyFont="1" applyFill="1" applyBorder="1" applyAlignment="1">
      <alignment wrapText="1"/>
    </xf>
    <xf numFmtId="167" fontId="5" fillId="6" borderId="0" xfId="2" applyNumberFormat="1" applyFont="1" applyFill="1" applyBorder="1" applyAlignment="1">
      <alignment horizontal="right" vertical="top"/>
    </xf>
    <xf numFmtId="165" fontId="8" fillId="6" borderId="0" xfId="2" applyNumberFormat="1" applyFont="1" applyFill="1" applyBorder="1" applyAlignment="1">
      <alignment vertical="top"/>
    </xf>
    <xf numFmtId="0" fontId="8" fillId="0" borderId="0" xfId="2" applyFont="1" applyBorder="1" applyAlignment="1">
      <alignment wrapText="1"/>
    </xf>
    <xf numFmtId="0" fontId="3" fillId="0" borderId="0" xfId="2" applyFont="1" applyFill="1" applyBorder="1" applyAlignment="1">
      <alignment horizontal="right" wrapText="1"/>
    </xf>
    <xf numFmtId="4" fontId="3" fillId="0" borderId="0" xfId="2" applyNumberFormat="1" applyFont="1" applyBorder="1" applyAlignment="1">
      <alignment horizontal="right" vertical="center" wrapText="1"/>
    </xf>
    <xf numFmtId="49" fontId="3" fillId="0" borderId="0" xfId="2" applyNumberFormat="1" applyFont="1" applyBorder="1" applyAlignment="1">
      <alignment horizontal="center" vertical="top"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Fill="1" applyBorder="1" applyAlignment="1">
      <alignment horizontal="left" vertical="top" wrapText="1"/>
    </xf>
    <xf numFmtId="2" fontId="4" fillId="0" borderId="0" xfId="2" applyNumberFormat="1" applyFont="1" applyFill="1" applyBorder="1" applyAlignment="1">
      <alignment horizontal="right" vertical="top" wrapText="1"/>
    </xf>
    <xf numFmtId="165" fontId="3" fillId="0" borderId="0" xfId="2" applyNumberFormat="1" applyFont="1" applyBorder="1" applyAlignment="1">
      <alignment horizontal="right" vertical="top" wrapText="1"/>
    </xf>
    <xf numFmtId="165" fontId="3" fillId="0" borderId="0" xfId="2" applyNumberFormat="1" applyFont="1" applyBorder="1" applyAlignment="1">
      <alignment vertical="top"/>
    </xf>
    <xf numFmtId="0" fontId="3" fillId="0" borderId="0" xfId="2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top"/>
    </xf>
    <xf numFmtId="49" fontId="3" fillId="5" borderId="2" xfId="2" applyNumberFormat="1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0" xfId="2" applyFont="1" applyBorder="1" applyAlignment="1">
      <alignment vertical="top" wrapText="1"/>
    </xf>
    <xf numFmtId="165" fontId="4" fillId="0" borderId="0" xfId="2" applyNumberFormat="1" applyFont="1" applyFill="1" applyAlignment="1" applyProtection="1">
      <alignment horizontal="center" vertical="top"/>
    </xf>
    <xf numFmtId="49" fontId="3" fillId="0" borderId="0" xfId="2" applyNumberFormat="1" applyFont="1" applyBorder="1" applyAlignment="1">
      <alignment horizontal="center" vertical="center" wrapText="1"/>
    </xf>
    <xf numFmtId="4" fontId="3" fillId="0" borderId="0" xfId="2" applyNumberFormat="1" applyFont="1" applyFill="1" applyAlignment="1">
      <alignment horizontal="right" vertical="top" wrapText="1"/>
    </xf>
    <xf numFmtId="49" fontId="3" fillId="0" borderId="0" xfId="2" applyNumberFormat="1" applyFont="1" applyFill="1" applyAlignment="1">
      <alignment horizontal="center" vertical="top"/>
    </xf>
    <xf numFmtId="4" fontId="3" fillId="0" borderId="0" xfId="2" applyNumberFormat="1" applyFont="1" applyAlignment="1">
      <alignment horizontal="right" vertical="top" wrapText="1"/>
    </xf>
    <xf numFmtId="49" fontId="2" fillId="0" borderId="0" xfId="2" applyNumberFormat="1" applyFill="1" applyAlignment="1">
      <alignment horizontal="center" vertical="top"/>
    </xf>
    <xf numFmtId="49" fontId="4" fillId="0" borderId="0" xfId="2" applyNumberFormat="1" applyFont="1" applyFill="1" applyAlignment="1">
      <alignment horizontal="center" vertical="top"/>
    </xf>
    <xf numFmtId="167" fontId="3" fillId="0" borderId="0" xfId="2" applyNumberFormat="1" applyFont="1" applyFill="1" applyAlignment="1">
      <alignment horizontal="right" vertical="top" wrapText="1"/>
    </xf>
    <xf numFmtId="49" fontId="5" fillId="5" borderId="2" xfId="2" applyNumberFormat="1" applyFont="1" applyFill="1" applyBorder="1" applyAlignment="1">
      <alignment horizontal="center" vertical="center" wrapText="1"/>
    </xf>
    <xf numFmtId="49" fontId="5" fillId="5" borderId="3" xfId="2" applyNumberFormat="1" applyFont="1" applyFill="1" applyBorder="1" applyAlignment="1">
      <alignment horizontal="center" vertical="center" wrapText="1"/>
    </xf>
    <xf numFmtId="49" fontId="5" fillId="5" borderId="3" xfId="2" applyNumberFormat="1" applyFont="1" applyFill="1" applyBorder="1" applyAlignment="1">
      <alignment horizontal="left" vertical="center" wrapText="1"/>
    </xf>
    <xf numFmtId="0" fontId="5" fillId="5" borderId="3" xfId="2" applyFont="1" applyFill="1" applyBorder="1" applyAlignment="1">
      <alignment horizontal="center" vertical="top" wrapText="1"/>
    </xf>
    <xf numFmtId="2" fontId="5" fillId="5" borderId="3" xfId="2" applyNumberFormat="1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top" wrapText="1"/>
    </xf>
    <xf numFmtId="49" fontId="4" fillId="6" borderId="0" xfId="2" applyNumberFormat="1" applyFont="1" applyFill="1" applyBorder="1" applyAlignment="1">
      <alignment horizontal="center" vertical="center" wrapText="1"/>
    </xf>
    <xf numFmtId="0" fontId="5" fillId="6" borderId="0" xfId="2" applyFont="1" applyFill="1" applyBorder="1" applyAlignment="1">
      <alignment horizontal="left" vertical="center" wrapText="1"/>
    </xf>
    <xf numFmtId="0" fontId="5" fillId="6" borderId="0" xfId="2" applyFont="1" applyFill="1" applyBorder="1" applyAlignment="1">
      <alignment horizontal="center" vertical="top" wrapText="1"/>
    </xf>
    <xf numFmtId="2" fontId="4" fillId="6" borderId="0" xfId="2" applyNumberFormat="1" applyFont="1" applyFill="1" applyBorder="1" applyAlignment="1">
      <alignment horizontal="right" wrapText="1"/>
    </xf>
    <xf numFmtId="165" fontId="3" fillId="6" borderId="0" xfId="2" applyNumberFormat="1" applyFont="1" applyFill="1" applyBorder="1" applyAlignment="1">
      <alignment horizontal="right" vertical="top" wrapText="1"/>
    </xf>
    <xf numFmtId="165" fontId="3" fillId="6" borderId="0" xfId="2" applyNumberFormat="1" applyFont="1" applyFill="1" applyBorder="1" applyAlignment="1">
      <alignment vertical="top"/>
    </xf>
    <xf numFmtId="49" fontId="5" fillId="0" borderId="0" xfId="2" applyNumberFormat="1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left" vertical="center" wrapText="1"/>
    </xf>
    <xf numFmtId="2" fontId="4" fillId="0" borderId="0" xfId="2" applyNumberFormat="1" applyFont="1" applyFill="1" applyBorder="1" applyAlignment="1">
      <alignment horizontal="right" wrapText="1"/>
    </xf>
    <xf numFmtId="49" fontId="4" fillId="0" borderId="0" xfId="2" applyNumberFormat="1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vertical="top" wrapText="1"/>
    </xf>
    <xf numFmtId="0" fontId="4" fillId="0" borderId="0" xfId="2" applyFont="1" applyFill="1" applyBorder="1" applyAlignment="1">
      <alignment horizontal="center" vertical="top" wrapText="1"/>
    </xf>
    <xf numFmtId="49" fontId="4" fillId="0" borderId="0" xfId="2" applyNumberFormat="1" applyFont="1" applyFill="1" applyBorder="1" applyAlignment="1">
      <alignment horizontal="center" wrapText="1"/>
    </xf>
    <xf numFmtId="0" fontId="15" fillId="0" borderId="0" xfId="2" applyFont="1" applyFill="1" applyBorder="1" applyAlignment="1">
      <alignment horizontal="justify" vertical="top"/>
    </xf>
    <xf numFmtId="0" fontId="4" fillId="0" borderId="0" xfId="2" applyFont="1" applyFill="1" applyBorder="1" applyAlignment="1">
      <alignment horizontal="left" vertical="top" wrapText="1"/>
    </xf>
    <xf numFmtId="2" fontId="4" fillId="0" borderId="0" xfId="2" applyNumberFormat="1" applyFont="1" applyFill="1" applyBorder="1" applyAlignment="1">
      <alignment vertical="top" wrapText="1"/>
    </xf>
    <xf numFmtId="0" fontId="5" fillId="6" borderId="0" xfId="2" applyFont="1" applyFill="1" applyBorder="1" applyAlignment="1">
      <alignment horizontal="left" vertical="top" wrapText="1"/>
    </xf>
    <xf numFmtId="49" fontId="4" fillId="0" borderId="0" xfId="2" applyNumberFormat="1" applyFont="1" applyFill="1" applyBorder="1" applyAlignment="1">
      <alignment horizontal="left" vertical="top" wrapText="1"/>
    </xf>
    <xf numFmtId="165" fontId="4" fillId="0" borderId="0" xfId="2" applyNumberFormat="1" applyFont="1" applyFill="1" applyAlignment="1">
      <alignment horizontal="left" vertical="top" wrapText="1"/>
    </xf>
    <xf numFmtId="49" fontId="4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top" wrapText="1"/>
    </xf>
    <xf numFmtId="165" fontId="3" fillId="0" borderId="0" xfId="2" applyNumberFormat="1" applyFont="1" applyFill="1" applyBorder="1" applyAlignment="1">
      <alignment horizontal="right" vertical="top" wrapText="1"/>
    </xf>
    <xf numFmtId="165" fontId="3" fillId="0" borderId="0" xfId="2" applyNumberFormat="1" applyFont="1" applyFill="1" applyBorder="1" applyAlignment="1">
      <alignment vertical="top"/>
    </xf>
    <xf numFmtId="0" fontId="3" fillId="0" borderId="0" xfId="2" applyFont="1" applyFill="1" applyAlignment="1">
      <alignment vertical="top" wrapText="1"/>
    </xf>
    <xf numFmtId="49" fontId="4" fillId="6" borderId="0" xfId="2" applyNumberFormat="1" applyFont="1" applyFill="1" applyBorder="1" applyAlignment="1">
      <alignment horizontal="center" wrapText="1"/>
    </xf>
    <xf numFmtId="0" fontId="5" fillId="6" borderId="0" xfId="2" applyFont="1" applyFill="1" applyBorder="1" applyAlignment="1">
      <alignment vertical="center" wrapText="1"/>
    </xf>
    <xf numFmtId="0" fontId="4" fillId="6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vertical="center" wrapText="1"/>
    </xf>
    <xf numFmtId="49" fontId="3" fillId="0" borderId="0" xfId="2" applyNumberFormat="1" applyFont="1" applyBorder="1" applyAlignment="1">
      <alignment horizontal="center" vertical="top"/>
    </xf>
    <xf numFmtId="165" fontId="3" fillId="0" borderId="0" xfId="2" applyNumberFormat="1" applyFont="1" applyBorder="1" applyAlignment="1">
      <alignment vertical="top" wrapText="1"/>
    </xf>
    <xf numFmtId="0" fontId="3" fillId="0" borderId="0" xfId="2" applyFont="1" applyFill="1" applyBorder="1" applyAlignment="1">
      <alignment horizontal="center" vertical="center" wrapText="1"/>
    </xf>
    <xf numFmtId="49" fontId="4" fillId="6" borderId="0" xfId="2" applyNumberFormat="1" applyFont="1" applyFill="1" applyBorder="1" applyAlignment="1">
      <alignment horizontal="center" vertical="top" wrapText="1"/>
    </xf>
    <xf numFmtId="2" fontId="4" fillId="6" borderId="0" xfId="2" applyNumberFormat="1" applyFont="1" applyFill="1" applyBorder="1" applyAlignment="1">
      <alignment horizontal="right" vertical="top" wrapText="1"/>
    </xf>
    <xf numFmtId="165" fontId="3" fillId="6" borderId="0" xfId="2" applyNumberFormat="1" applyFont="1" applyFill="1" applyBorder="1" applyAlignment="1">
      <alignment vertical="top" wrapText="1"/>
    </xf>
    <xf numFmtId="0" fontId="3" fillId="6" borderId="0" xfId="2" applyFont="1" applyFill="1" applyBorder="1" applyAlignment="1">
      <alignment horizontal="center" vertical="center" wrapText="1"/>
    </xf>
    <xf numFmtId="165" fontId="3" fillId="0" borderId="0" xfId="2" applyNumberFormat="1" applyFont="1" applyBorder="1" applyAlignment="1">
      <alignment wrapText="1"/>
    </xf>
    <xf numFmtId="49" fontId="4" fillId="5" borderId="2" xfId="2" applyNumberFormat="1" applyFont="1" applyFill="1" applyBorder="1" applyAlignment="1">
      <alignment horizontal="center" vertical="top" wrapText="1"/>
    </xf>
    <xf numFmtId="49" fontId="4" fillId="5" borderId="3" xfId="2" applyNumberFormat="1" applyFont="1" applyFill="1" applyBorder="1" applyAlignment="1">
      <alignment horizontal="center" wrapText="1"/>
    </xf>
    <xf numFmtId="0" fontId="8" fillId="5" borderId="3" xfId="2" applyFont="1" applyFill="1" applyBorder="1" applyAlignment="1">
      <alignment horizontal="left" vertical="top" wrapText="1"/>
    </xf>
    <xf numFmtId="0" fontId="4" fillId="5" borderId="3" xfId="2" applyFont="1" applyFill="1" applyBorder="1" applyAlignment="1">
      <alignment horizontal="center" vertical="top" wrapText="1"/>
    </xf>
    <xf numFmtId="2" fontId="4" fillId="5" borderId="3" xfId="2" applyNumberFormat="1" applyFont="1" applyFill="1" applyBorder="1" applyAlignment="1">
      <alignment horizontal="right" vertical="top" wrapText="1"/>
    </xf>
    <xf numFmtId="0" fontId="8" fillId="0" borderId="0" xfId="2" applyFont="1" applyFill="1" applyBorder="1" applyAlignment="1">
      <alignment horizontal="left" vertical="top" wrapText="1"/>
    </xf>
    <xf numFmtId="0" fontId="8" fillId="6" borderId="0" xfId="2" applyFont="1" applyFill="1" applyBorder="1" applyAlignment="1">
      <alignment horizontal="left" vertical="top" wrapText="1"/>
    </xf>
    <xf numFmtId="0" fontId="3" fillId="6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right" vertical="top" wrapText="1"/>
    </xf>
    <xf numFmtId="165" fontId="2" fillId="0" borderId="0" xfId="2" applyNumberFormat="1" applyAlignment="1">
      <alignment horizontal="center" vertical="top"/>
    </xf>
    <xf numFmtId="165" fontId="2" fillId="0" borderId="0" xfId="2" applyNumberFormat="1" applyFill="1" applyAlignment="1">
      <alignment horizontal="left" vertical="top" wrapText="1"/>
    </xf>
    <xf numFmtId="2" fontId="2" fillId="0" borderId="0" xfId="2" applyNumberFormat="1" applyAlignment="1">
      <alignment horizontal="center" vertical="top"/>
    </xf>
    <xf numFmtId="165" fontId="2" fillId="0" borderId="0" xfId="2" applyNumberFormat="1" applyAlignment="1">
      <alignment horizontal="right" vertical="top"/>
    </xf>
    <xf numFmtId="165" fontId="2" fillId="0" borderId="0" xfId="2" applyNumberFormat="1" applyFill="1" applyAlignment="1">
      <alignment horizontal="center" vertical="top"/>
    </xf>
    <xf numFmtId="165" fontId="4" fillId="0" borderId="0" xfId="2" applyNumberFormat="1" applyFont="1" applyAlignment="1">
      <alignment horizontal="left" vertical="top" wrapText="1"/>
    </xf>
    <xf numFmtId="165" fontId="4" fillId="0" borderId="0" xfId="2" applyNumberFormat="1" applyFont="1" applyFill="1" applyAlignment="1">
      <alignment horizontal="center" vertical="top"/>
    </xf>
    <xf numFmtId="0" fontId="3" fillId="0" borderId="0" xfId="2" applyFont="1" applyFill="1" applyBorder="1" applyAlignment="1">
      <alignment vertical="top" wrapText="1"/>
    </xf>
    <xf numFmtId="0" fontId="16" fillId="0" borderId="0" xfId="2" applyFont="1" applyFill="1" applyBorder="1" applyAlignment="1">
      <alignment vertical="top" wrapText="1"/>
    </xf>
    <xf numFmtId="4" fontId="3" fillId="0" borderId="0" xfId="2" applyNumberFormat="1" applyFont="1" applyBorder="1" applyAlignment="1">
      <alignment horizontal="right" vertical="top" wrapText="1"/>
    </xf>
    <xf numFmtId="4" fontId="3" fillId="0" borderId="0" xfId="2" applyNumberFormat="1" applyFont="1" applyBorder="1" applyAlignment="1">
      <alignment horizontal="right" vertical="top"/>
    </xf>
    <xf numFmtId="49" fontId="4" fillId="6" borderId="0" xfId="2" applyNumberFormat="1" applyFont="1" applyFill="1" applyAlignment="1">
      <alignment horizontal="center" vertical="top"/>
    </xf>
    <xf numFmtId="165" fontId="4" fillId="6" borderId="0" xfId="2" applyNumberFormat="1" applyFont="1" applyFill="1" applyAlignment="1">
      <alignment horizontal="center" vertical="top"/>
    </xf>
    <xf numFmtId="165" fontId="5" fillId="6" borderId="0" xfId="2" applyNumberFormat="1" applyFont="1" applyFill="1" applyAlignment="1">
      <alignment horizontal="left" vertical="top" wrapText="1"/>
    </xf>
    <xf numFmtId="165" fontId="5" fillId="0" borderId="0" xfId="2" applyNumberFormat="1" applyFont="1" applyFill="1" applyAlignment="1">
      <alignment horizontal="left" vertical="top" wrapText="1"/>
    </xf>
    <xf numFmtId="2" fontId="4" fillId="5" borderId="3" xfId="2" applyNumberFormat="1" applyFont="1" applyFill="1" applyBorder="1" applyAlignment="1">
      <alignment horizontal="right" wrapText="1"/>
    </xf>
    <xf numFmtId="167" fontId="2" fillId="0" borderId="0" xfId="2" applyNumberFormat="1" applyFill="1" applyAlignment="1">
      <alignment horizontal="right" vertical="top" wrapText="1"/>
    </xf>
    <xf numFmtId="49" fontId="5" fillId="5" borderId="2" xfId="2" applyNumberFormat="1" applyFont="1" applyFill="1" applyBorder="1" applyAlignment="1">
      <alignment horizontal="center" wrapText="1"/>
    </xf>
    <xf numFmtId="49" fontId="5" fillId="5" borderId="3" xfId="2" applyNumberFormat="1" applyFont="1" applyFill="1" applyBorder="1" applyAlignment="1">
      <alignment horizontal="center" wrapText="1"/>
    </xf>
    <xf numFmtId="0" fontId="5" fillId="5" borderId="3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wrapText="1"/>
    </xf>
    <xf numFmtId="0" fontId="4" fillId="0" borderId="0" xfId="5" applyFont="1" applyFill="1" applyBorder="1" applyAlignment="1">
      <alignment horizontal="center" vertical="top"/>
    </xf>
    <xf numFmtId="4" fontId="3" fillId="0" borderId="0" xfId="2" applyNumberFormat="1" applyFont="1" applyFill="1" applyBorder="1" applyAlignment="1">
      <alignment horizontal="right" vertical="top" wrapText="1"/>
    </xf>
    <xf numFmtId="4" fontId="3" fillId="0" borderId="0" xfId="2" applyNumberFormat="1" applyFont="1" applyBorder="1" applyAlignment="1">
      <alignment vertical="top"/>
    </xf>
    <xf numFmtId="0" fontId="5" fillId="0" borderId="7" xfId="2" applyFont="1" applyBorder="1" applyAlignment="1">
      <alignment horizontal="left" vertical="center" wrapText="1"/>
    </xf>
    <xf numFmtId="49" fontId="5" fillId="0" borderId="2" xfId="2" applyNumberFormat="1" applyFont="1" applyBorder="1" applyAlignment="1">
      <alignment vertical="center" wrapText="1"/>
    </xf>
    <xf numFmtId="0" fontId="5" fillId="0" borderId="2" xfId="2" applyFont="1" applyBorder="1" applyAlignment="1">
      <alignment horizontal="left" vertical="center" wrapText="1"/>
    </xf>
    <xf numFmtId="0" fontId="3" fillId="0" borderId="0" xfId="2" applyFont="1" applyFill="1" applyAlignment="1">
      <alignment wrapText="1"/>
    </xf>
    <xf numFmtId="0" fontId="5" fillId="0" borderId="0" xfId="2" applyFont="1" applyBorder="1" applyAlignment="1">
      <alignment horizontal="left" vertical="center" wrapText="1"/>
    </xf>
    <xf numFmtId="168" fontId="5" fillId="0" borderId="0" xfId="2" applyNumberFormat="1" applyFont="1" applyBorder="1" applyAlignment="1">
      <alignment horizontal="right" vertical="center"/>
    </xf>
    <xf numFmtId="0" fontId="2" fillId="0" borderId="0" xfId="2" applyFont="1" applyBorder="1"/>
    <xf numFmtId="0" fontId="5" fillId="6" borderId="5" xfId="2" applyFont="1" applyFill="1" applyBorder="1" applyAlignment="1">
      <alignment horizontal="left" vertical="center" wrapText="1"/>
    </xf>
    <xf numFmtId="168" fontId="5" fillId="6" borderId="5" xfId="2" applyNumberFormat="1" applyFont="1" applyFill="1" applyBorder="1" applyAlignment="1">
      <alignment horizontal="right" vertical="center"/>
    </xf>
    <xf numFmtId="49" fontId="2" fillId="0" borderId="0" xfId="2" applyNumberFormat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center" wrapText="1"/>
    </xf>
    <xf numFmtId="2" fontId="3" fillId="0" borderId="0" xfId="2" applyNumberFormat="1" applyFont="1" applyFill="1" applyBorder="1" applyAlignment="1">
      <alignment wrapText="1"/>
    </xf>
    <xf numFmtId="0" fontId="5" fillId="7" borderId="5" xfId="2" applyFont="1" applyFill="1" applyBorder="1" applyAlignment="1">
      <alignment horizontal="left" vertical="center" wrapText="1"/>
    </xf>
    <xf numFmtId="168" fontId="5" fillId="7" borderId="5" xfId="2" applyNumberFormat="1" applyFont="1" applyFill="1" applyBorder="1" applyAlignment="1">
      <alignment horizontal="right" vertical="center"/>
    </xf>
    <xf numFmtId="0" fontId="4" fillId="0" borderId="0" xfId="9" applyFont="1" applyAlignment="1">
      <alignment vertical="center"/>
    </xf>
    <xf numFmtId="0" fontId="4" fillId="0" borderId="0" xfId="9"/>
    <xf numFmtId="49" fontId="4" fillId="0" borderId="0" xfId="9" applyNumberFormat="1" applyAlignment="1">
      <alignment horizontal="center"/>
    </xf>
    <xf numFmtId="0" fontId="4" fillId="0" borderId="0" xfId="9" applyAlignment="1">
      <alignment vertical="center"/>
    </xf>
    <xf numFmtId="0" fontId="4" fillId="0" borderId="0" xfId="9" applyAlignment="1">
      <alignment horizontal="center" vertical="top"/>
    </xf>
    <xf numFmtId="49" fontId="4" fillId="0" borderId="0" xfId="9" applyNumberFormat="1" applyAlignment="1">
      <alignment horizontal="center" vertical="center"/>
    </xf>
    <xf numFmtId="167" fontId="5" fillId="0" borderId="0" xfId="9" applyNumberFormat="1" applyFont="1" applyAlignment="1">
      <alignment horizontal="right" vertical="top"/>
    </xf>
    <xf numFmtId="49" fontId="4" fillId="0" borderId="0" xfId="9" applyNumberFormat="1" applyFont="1" applyAlignment="1">
      <alignment horizontal="center" vertical="center"/>
    </xf>
    <xf numFmtId="49" fontId="3" fillId="0" borderId="0" xfId="2" applyNumberFormat="1" applyFont="1" applyFill="1" applyAlignment="1">
      <alignment horizontal="center" wrapText="1"/>
    </xf>
    <xf numFmtId="2" fontId="3" fillId="0" borderId="0" xfId="2" applyNumberFormat="1" applyFont="1" applyFill="1" applyAlignment="1">
      <alignment wrapText="1"/>
    </xf>
    <xf numFmtId="0" fontId="4" fillId="0" borderId="0" xfId="5" applyAlignment="1" applyProtection="1">
      <alignment horizontal="center" vertical="top"/>
    </xf>
    <xf numFmtId="49" fontId="4" fillId="5" borderId="2" xfId="5" applyNumberFormat="1" applyFill="1" applyBorder="1" applyAlignment="1" applyProtection="1">
      <alignment horizontal="center" vertical="top"/>
    </xf>
    <xf numFmtId="49" fontId="4" fillId="5" borderId="3" xfId="5" applyNumberFormat="1" applyFill="1" applyBorder="1" applyAlignment="1" applyProtection="1">
      <alignment horizontal="center" vertical="top"/>
    </xf>
    <xf numFmtId="0" fontId="5" fillId="5" borderId="3" xfId="5" applyFont="1" applyFill="1" applyBorder="1" applyAlignment="1" applyProtection="1">
      <alignment horizontal="left" vertical="top" wrapText="1"/>
    </xf>
    <xf numFmtId="0" fontId="4" fillId="0" borderId="0" xfId="5" applyFill="1" applyAlignment="1" applyProtection="1">
      <alignment horizontal="center" vertical="top"/>
    </xf>
    <xf numFmtId="49" fontId="4" fillId="0" borderId="0" xfId="5" applyNumberFormat="1" applyFill="1" applyAlignment="1" applyProtection="1">
      <alignment horizontal="center" vertical="top"/>
    </xf>
    <xf numFmtId="0" fontId="5" fillId="0" borderId="0" xfId="5" applyFont="1" applyFill="1" applyAlignment="1" applyProtection="1">
      <alignment horizontal="left" vertical="top" wrapText="1"/>
    </xf>
    <xf numFmtId="0" fontId="4" fillId="0" borderId="0" xfId="5" applyFill="1" applyAlignment="1" applyProtection="1">
      <alignment horizontal="left" vertical="top" wrapText="1"/>
    </xf>
    <xf numFmtId="4" fontId="4" fillId="0" borderId="0" xfId="5" applyNumberFormat="1" applyFill="1" applyAlignment="1" applyProtection="1">
      <alignment horizontal="right" vertical="top" wrapText="1"/>
    </xf>
    <xf numFmtId="49" fontId="1" fillId="2" borderId="5" xfId="1" applyNumberFormat="1" applyBorder="1" applyAlignment="1">
      <alignment horizontal="center" vertical="center" wrapText="1"/>
    </xf>
    <xf numFmtId="165" fontId="3" fillId="0" borderId="2" xfId="2" applyNumberFormat="1" applyFont="1" applyBorder="1"/>
    <xf numFmtId="168" fontId="3" fillId="0" borderId="3" xfId="2" applyNumberFormat="1" applyFont="1" applyBorder="1"/>
    <xf numFmtId="168" fontId="3" fillId="0" borderId="9" xfId="2" applyNumberFormat="1" applyFont="1" applyBorder="1"/>
    <xf numFmtId="168" fontId="3" fillId="0" borderId="10" xfId="2" applyNumberFormat="1" applyFont="1" applyBorder="1"/>
    <xf numFmtId="168" fontId="3" fillId="0" borderId="4" xfId="2" applyNumberFormat="1" applyFont="1" applyBorder="1"/>
    <xf numFmtId="168" fontId="3" fillId="0" borderId="11" xfId="2" applyNumberFormat="1" applyFont="1" applyBorder="1"/>
    <xf numFmtId="169" fontId="17" fillId="0" borderId="0" xfId="11" applyNumberFormat="1" applyFont="1" applyBorder="1" applyAlignment="1">
      <alignment horizontal="right" vertical="top" wrapText="1"/>
    </xf>
    <xf numFmtId="169" fontId="17" fillId="0" borderId="0" xfId="11" applyNumberFormat="1" applyFont="1" applyBorder="1" applyAlignment="1">
      <alignment horizontal="right" vertical="top"/>
    </xf>
    <xf numFmtId="0" fontId="19" fillId="0" borderId="12" xfId="5" applyFont="1" applyBorder="1" applyAlignment="1">
      <alignment horizontal="justify"/>
    </xf>
    <xf numFmtId="169" fontId="17" fillId="0" borderId="0" xfId="5" applyNumberFormat="1" applyFont="1" applyAlignment="1">
      <alignment horizontal="right" vertical="top"/>
    </xf>
    <xf numFmtId="165" fontId="17" fillId="0" borderId="0" xfId="5" applyNumberFormat="1" applyFont="1" applyAlignment="1">
      <alignment horizontal="right" vertical="top"/>
    </xf>
    <xf numFmtId="0" fontId="17" fillId="0" borderId="13" xfId="12" applyFont="1" applyBorder="1" applyAlignment="1">
      <alignment horizontal="left" vertical="top"/>
    </xf>
    <xf numFmtId="0" fontId="17" fillId="0" borderId="13" xfId="5" applyFont="1" applyBorder="1" applyAlignment="1">
      <alignment horizontal="justify"/>
    </xf>
    <xf numFmtId="169" fontId="17" fillId="0" borderId="13" xfId="5" applyNumberFormat="1" applyFont="1" applyBorder="1" applyAlignment="1">
      <alignment horizontal="right" vertical="top"/>
    </xf>
    <xf numFmtId="165" fontId="13" fillId="4" borderId="2" xfId="3" applyNumberFormat="1" applyFont="1" applyFill="1" applyBorder="1" applyAlignment="1">
      <alignment horizontal="center" vertical="top"/>
    </xf>
    <xf numFmtId="165" fontId="13" fillId="4" borderId="3" xfId="3" applyNumberFormat="1" applyFont="1" applyFill="1" applyBorder="1" applyAlignment="1">
      <alignment horizontal="center" vertical="top"/>
    </xf>
    <xf numFmtId="49" fontId="5" fillId="0" borderId="0" xfId="2" applyNumberFormat="1" applyFont="1" applyAlignment="1">
      <alignment horizontal="left" vertical="top"/>
    </xf>
    <xf numFmtId="0" fontId="15" fillId="5" borderId="5" xfId="2" applyFont="1" applyFill="1" applyBorder="1" applyAlignment="1">
      <alignment horizontal="center" vertical="center" wrapText="1"/>
    </xf>
    <xf numFmtId="167" fontId="15" fillId="5" borderId="5" xfId="2" applyNumberFormat="1" applyFont="1" applyFill="1" applyBorder="1" applyAlignment="1">
      <alignment horizontal="center" vertical="center" wrapText="1"/>
    </xf>
    <xf numFmtId="4" fontId="15" fillId="5" borderId="5" xfId="2" applyNumberFormat="1" applyFont="1" applyFill="1" applyBorder="1" applyAlignment="1">
      <alignment horizontal="center" vertical="center" wrapText="1"/>
    </xf>
    <xf numFmtId="49" fontId="15" fillId="5" borderId="5" xfId="2" applyNumberFormat="1" applyFont="1" applyFill="1" applyBorder="1" applyAlignment="1">
      <alignment horizontal="center" vertical="center" wrapText="1"/>
    </xf>
    <xf numFmtId="0" fontId="18" fillId="0" borderId="0" xfId="16" applyAlignment="1">
      <alignment vertical="distributed" wrapText="1"/>
    </xf>
    <xf numFmtId="169" fontId="17" fillId="0" borderId="0" xfId="16" applyNumberFormat="1" applyFont="1" applyAlignment="1">
      <alignment horizontal="right" vertical="top" wrapText="1"/>
    </xf>
    <xf numFmtId="0" fontId="17" fillId="0" borderId="0" xfId="16" applyFont="1" applyAlignment="1">
      <alignment horizontal="center" vertical="top" wrapText="1"/>
    </xf>
    <xf numFmtId="0" fontId="17" fillId="0" borderId="0" xfId="16" applyFont="1" applyAlignment="1">
      <alignment horizontal="right" vertical="top" wrapText="1"/>
    </xf>
    <xf numFmtId="0" fontId="17" fillId="0" borderId="0" xfId="16" applyFont="1" applyAlignment="1">
      <alignment horizontal="justify" vertical="top" wrapText="1" readingOrder="1"/>
    </xf>
    <xf numFmtId="0" fontId="17" fillId="0" borderId="0" xfId="16" applyFont="1" applyAlignment="1">
      <alignment horizontal="left" vertical="top" wrapText="1"/>
    </xf>
    <xf numFmtId="0" fontId="17" fillId="0" borderId="0" xfId="16" applyFont="1" applyAlignment="1">
      <alignment horizontal="justify" vertical="top"/>
    </xf>
    <xf numFmtId="0" fontId="17" fillId="0" borderId="0" xfId="16" applyFont="1" applyAlignment="1">
      <alignment horizontal="left" vertical="top"/>
    </xf>
    <xf numFmtId="0" fontId="17" fillId="0" borderId="0" xfId="16" applyFont="1" applyAlignment="1">
      <alignment horizontal="justify" vertical="top" wrapText="1"/>
    </xf>
    <xf numFmtId="169" fontId="17" fillId="0" borderId="14" xfId="16" applyNumberFormat="1" applyFont="1" applyBorder="1" applyAlignment="1">
      <alignment horizontal="right" vertical="top" wrapText="1"/>
    </xf>
    <xf numFmtId="0" fontId="17" fillId="0" borderId="14" xfId="16" applyFont="1" applyBorder="1" applyAlignment="1">
      <alignment horizontal="center" vertical="top" wrapText="1"/>
    </xf>
    <xf numFmtId="0" fontId="17" fillId="0" borderId="14" xfId="16" applyFont="1" applyBorder="1" applyAlignment="1">
      <alignment horizontal="right" vertical="top" wrapText="1"/>
    </xf>
    <xf numFmtId="0" fontId="17" fillId="0" borderId="14" xfId="16" applyFont="1" applyBorder="1" applyAlignment="1">
      <alignment horizontal="justify" vertical="top" wrapText="1" readingOrder="1"/>
    </xf>
    <xf numFmtId="0" fontId="17" fillId="0" borderId="14" xfId="16" applyFont="1" applyBorder="1" applyAlignment="1">
      <alignment horizontal="left" vertical="top" wrapText="1"/>
    </xf>
    <xf numFmtId="0" fontId="17" fillId="0" borderId="0" xfId="16" applyFont="1"/>
    <xf numFmtId="0" fontId="19" fillId="0" borderId="0" xfId="5" applyFont="1" applyAlignment="1">
      <alignment horizontal="center" vertical="top"/>
    </xf>
    <xf numFmtId="0" fontId="19" fillId="0" borderId="0" xfId="5" applyFont="1" applyAlignment="1">
      <alignment horizontal="right" vertical="top"/>
    </xf>
    <xf numFmtId="0" fontId="19" fillId="0" borderId="0" xfId="5" applyFont="1" applyAlignment="1">
      <alignment horizontal="justify"/>
    </xf>
    <xf numFmtId="0" fontId="19" fillId="0" borderId="0" xfId="12" applyFont="1" applyAlignment="1">
      <alignment horizontal="left" vertical="top"/>
    </xf>
    <xf numFmtId="165" fontId="17" fillId="0" borderId="13" xfId="5" applyNumberFormat="1" applyFont="1" applyBorder="1" applyAlignment="1">
      <alignment horizontal="right" vertical="top"/>
    </xf>
    <xf numFmtId="0" fontId="17" fillId="0" borderId="13" xfId="5" applyFont="1" applyBorder="1" applyAlignment="1">
      <alignment horizontal="center" vertical="top"/>
    </xf>
    <xf numFmtId="0" fontId="17" fillId="0" borderId="13" xfId="5" applyFont="1" applyBorder="1" applyAlignment="1">
      <alignment horizontal="right" vertical="top"/>
    </xf>
    <xf numFmtId="0" fontId="17" fillId="0" borderId="0" xfId="5" applyFont="1" applyAlignment="1">
      <alignment horizontal="center" vertical="top"/>
    </xf>
    <xf numFmtId="0" fontId="17" fillId="0" borderId="0" xfId="5" applyFont="1" applyAlignment="1">
      <alignment horizontal="right" vertical="top"/>
    </xf>
    <xf numFmtId="0" fontId="17" fillId="0" borderId="0" xfId="5" applyFont="1" applyAlignment="1">
      <alignment horizontal="justify"/>
    </xf>
    <xf numFmtId="0" fontId="17" fillId="0" borderId="0" xfId="12" applyFont="1" applyAlignment="1">
      <alignment horizontal="left" vertical="top"/>
    </xf>
    <xf numFmtId="0" fontId="22" fillId="0" borderId="0" xfId="16" applyFont="1" applyAlignment="1">
      <alignment wrapText="1"/>
    </xf>
    <xf numFmtId="0" fontId="22" fillId="0" borderId="0" xfId="16" applyFont="1" applyAlignment="1">
      <alignment horizontal="center" vertical="top" wrapText="1"/>
    </xf>
    <xf numFmtId="0" fontId="22" fillId="0" borderId="0" xfId="16" applyFont="1" applyAlignment="1">
      <alignment horizontal="right" vertical="top" wrapText="1"/>
    </xf>
    <xf numFmtId="0" fontId="22" fillId="0" borderId="0" xfId="16" applyFont="1" applyAlignment="1">
      <alignment horizontal="left" vertical="top" wrapText="1"/>
    </xf>
    <xf numFmtId="169" fontId="20" fillId="0" borderId="0" xfId="16" applyNumberFormat="1" applyFont="1" applyAlignment="1">
      <alignment horizontal="right" vertical="top" wrapText="1"/>
    </xf>
    <xf numFmtId="170" fontId="36" fillId="0" borderId="0" xfId="16" applyNumberFormat="1" applyFont="1" applyAlignment="1">
      <alignment horizontal="right" vertical="top" wrapText="1"/>
    </xf>
    <xf numFmtId="0" fontId="21" fillId="0" borderId="0" xfId="16" applyFont="1" applyAlignment="1">
      <alignment horizontal="center" vertical="top" wrapText="1"/>
    </xf>
    <xf numFmtId="0" fontId="21" fillId="0" borderId="0" xfId="16" applyFont="1" applyAlignment="1">
      <alignment horizontal="right" vertical="top" wrapText="1"/>
    </xf>
    <xf numFmtId="0" fontId="21" fillId="0" borderId="0" xfId="16" applyFont="1" applyAlignment="1">
      <alignment horizontal="justify" vertical="top" wrapText="1"/>
    </xf>
    <xf numFmtId="4" fontId="26" fillId="0" borderId="0" xfId="16" applyNumberFormat="1" applyFont="1" applyAlignment="1">
      <alignment horizontal="right" vertical="top" wrapText="1"/>
    </xf>
    <xf numFmtId="170" fontId="30" fillId="0" borderId="0" xfId="16" applyNumberFormat="1" applyFont="1" applyAlignment="1">
      <alignment vertical="top" wrapText="1"/>
    </xf>
    <xf numFmtId="0" fontId="22" fillId="0" borderId="0" xfId="16" applyFont="1" applyAlignment="1">
      <alignment vertical="top" wrapText="1"/>
    </xf>
    <xf numFmtId="170" fontId="22" fillId="0" borderId="0" xfId="16" applyNumberFormat="1" applyFont="1" applyAlignment="1">
      <alignment horizontal="right" vertical="top" wrapText="1"/>
    </xf>
    <xf numFmtId="170" fontId="23" fillId="0" borderId="0" xfId="16" applyNumberFormat="1" applyFont="1" applyAlignment="1">
      <alignment horizontal="right" vertical="top" wrapText="1"/>
    </xf>
    <xf numFmtId="2" fontId="26" fillId="0" borderId="0" xfId="16" applyNumberFormat="1" applyFont="1" applyAlignment="1">
      <alignment horizontal="right" vertical="top" wrapText="1"/>
    </xf>
    <xf numFmtId="2" fontId="30" fillId="0" borderId="0" xfId="16" applyNumberFormat="1" applyFont="1" applyAlignment="1">
      <alignment horizontal="center" vertical="top" wrapText="1"/>
    </xf>
    <xf numFmtId="2" fontId="30" fillId="0" borderId="0" xfId="16" applyNumberFormat="1" applyFont="1" applyAlignment="1">
      <alignment horizontal="right" vertical="top" wrapText="1"/>
    </xf>
    <xf numFmtId="2" fontId="22" fillId="0" borderId="0" xfId="16" applyNumberFormat="1" applyFont="1" applyAlignment="1">
      <alignment wrapText="1"/>
    </xf>
    <xf numFmtId="0" fontId="17" fillId="0" borderId="0" xfId="16" applyFont="1" applyAlignment="1">
      <alignment shrinkToFit="1"/>
    </xf>
    <xf numFmtId="169" fontId="17" fillId="0" borderId="0" xfId="16" applyNumberFormat="1" applyFont="1" applyAlignment="1">
      <alignment horizontal="right" vertical="top"/>
    </xf>
    <xf numFmtId="169" fontId="17" fillId="0" borderId="0" xfId="16" applyNumberFormat="1" applyFont="1" applyAlignment="1">
      <alignment horizontal="right" vertical="top" shrinkToFit="1"/>
    </xf>
    <xf numFmtId="0" fontId="17" fillId="0" borderId="0" xfId="16" applyFont="1" applyAlignment="1">
      <alignment horizontal="right" vertical="top" shrinkToFit="1"/>
    </xf>
    <xf numFmtId="0" fontId="17" fillId="0" borderId="0" xfId="16" applyFont="1" applyAlignment="1">
      <alignment horizontal="justify" vertical="top" wrapText="1" shrinkToFit="1"/>
    </xf>
    <xf numFmtId="2" fontId="23" fillId="0" borderId="0" xfId="16" applyNumberFormat="1" applyFont="1" applyAlignment="1">
      <alignment horizontal="right" vertical="top" wrapText="1"/>
    </xf>
    <xf numFmtId="0" fontId="17" fillId="0" borderId="0" xfId="16" applyFont="1" applyAlignment="1">
      <alignment horizontal="right" vertical="top"/>
    </xf>
    <xf numFmtId="49" fontId="17" fillId="0" borderId="0" xfId="16" applyNumberFormat="1" applyFont="1" applyAlignment="1">
      <alignment horizontal="left" vertical="top"/>
    </xf>
    <xf numFmtId="0" fontId="17" fillId="0" borderId="0" xfId="16" applyFont="1" applyAlignment="1">
      <alignment horizontal="center" vertical="top" shrinkToFit="1"/>
    </xf>
    <xf numFmtId="49" fontId="17" fillId="0" borderId="0" xfId="16" applyNumberFormat="1" applyFont="1" applyAlignment="1">
      <alignment horizontal="right" vertical="top" shrinkToFit="1"/>
    </xf>
    <xf numFmtId="0" fontId="17" fillId="0" borderId="0" xfId="16" applyFont="1" applyAlignment="1">
      <alignment horizontal="justify" vertical="justify" shrinkToFit="1"/>
    </xf>
    <xf numFmtId="0" fontId="23" fillId="0" borderId="0" xfId="16" applyFont="1" applyAlignment="1">
      <alignment horizontal="left" vertical="top" wrapText="1"/>
    </xf>
    <xf numFmtId="0" fontId="22" fillId="0" borderId="0" xfId="16" applyFont="1" applyAlignment="1">
      <alignment horizontal="right" wrapText="1"/>
    </xf>
    <xf numFmtId="2" fontId="22" fillId="0" borderId="0" xfId="16" applyNumberFormat="1" applyFont="1" applyAlignment="1">
      <alignment horizontal="right" vertical="top" wrapText="1"/>
    </xf>
    <xf numFmtId="170" fontId="22" fillId="0" borderId="8" xfId="16" applyNumberFormat="1" applyFont="1" applyBorder="1" applyAlignment="1">
      <alignment horizontal="right" vertical="top" wrapText="1"/>
    </xf>
    <xf numFmtId="0" fontId="22" fillId="0" borderId="8" xfId="16" applyFont="1" applyBorder="1" applyAlignment="1">
      <alignment horizontal="center" vertical="top" wrapText="1"/>
    </xf>
    <xf numFmtId="0" fontId="22" fillId="0" borderId="8" xfId="16" applyFont="1" applyBorder="1" applyAlignment="1">
      <alignment horizontal="right" vertical="top" wrapText="1"/>
    </xf>
    <xf numFmtId="0" fontId="22" fillId="0" borderId="8" xfId="16" applyFont="1" applyBorder="1" applyAlignment="1">
      <alignment horizontal="left" vertical="top" wrapText="1"/>
    </xf>
    <xf numFmtId="4" fontId="23" fillId="0" borderId="0" xfId="16" applyNumberFormat="1" applyFont="1" applyAlignment="1">
      <alignment horizontal="right" vertical="top" wrapText="1"/>
    </xf>
    <xf numFmtId="0" fontId="23" fillId="0" borderId="0" xfId="16" applyFont="1" applyAlignment="1">
      <alignment horizontal="center" vertical="top" wrapText="1"/>
    </xf>
    <xf numFmtId="0" fontId="23" fillId="0" borderId="0" xfId="16" applyFont="1" applyAlignment="1">
      <alignment horizontal="right" vertical="top" wrapText="1"/>
    </xf>
    <xf numFmtId="169" fontId="22" fillId="0" borderId="0" xfId="16" applyNumberFormat="1" applyFont="1" applyAlignment="1">
      <alignment horizontal="right" vertical="top" wrapText="1"/>
    </xf>
    <xf numFmtId="169" fontId="19" fillId="0" borderId="0" xfId="16" applyNumberFormat="1" applyFont="1" applyAlignment="1">
      <alignment horizontal="right" vertical="top" wrapText="1"/>
    </xf>
    <xf numFmtId="0" fontId="19" fillId="0" borderId="0" xfId="16" applyFont="1" applyAlignment="1">
      <alignment horizontal="center" vertical="top" wrapText="1"/>
    </xf>
    <xf numFmtId="0" fontId="19" fillId="0" borderId="0" xfId="16" applyFont="1" applyAlignment="1">
      <alignment horizontal="right" vertical="top" wrapText="1"/>
    </xf>
    <xf numFmtId="0" fontId="19" fillId="0" borderId="0" xfId="16" applyFont="1" applyAlignment="1">
      <alignment horizontal="justify" vertical="top" wrapText="1" readingOrder="1"/>
    </xf>
    <xf numFmtId="169" fontId="26" fillId="0" borderId="0" xfId="16" applyNumberFormat="1" applyFont="1" applyAlignment="1">
      <alignment horizontal="right" vertical="top" wrapText="1"/>
    </xf>
    <xf numFmtId="169" fontId="17" fillId="0" borderId="8" xfId="16" applyNumberFormat="1" applyFont="1" applyBorder="1" applyAlignment="1">
      <alignment horizontal="right" vertical="top" wrapText="1"/>
    </xf>
    <xf numFmtId="0" fontId="17" fillId="0" borderId="8" xfId="16" applyFont="1" applyBorder="1" applyAlignment="1">
      <alignment horizontal="center" vertical="top" wrapText="1"/>
    </xf>
    <xf numFmtId="0" fontId="17" fillId="0" borderId="8" xfId="16" applyFont="1" applyBorder="1" applyAlignment="1">
      <alignment horizontal="right" vertical="top" wrapText="1"/>
    </xf>
    <xf numFmtId="0" fontId="17" fillId="0" borderId="8" xfId="16" applyFont="1" applyBorder="1" applyAlignment="1">
      <alignment horizontal="justify" vertical="top" wrapText="1" readingOrder="1"/>
    </xf>
    <xf numFmtId="0" fontId="28" fillId="0" borderId="0" xfId="16" applyFont="1" applyAlignment="1">
      <alignment vertical="distributed" wrapText="1"/>
    </xf>
    <xf numFmtId="169" fontId="23" fillId="0" borderId="0" xfId="16" applyNumberFormat="1" applyFont="1" applyAlignment="1">
      <alignment horizontal="right" vertical="top" wrapText="1"/>
    </xf>
    <xf numFmtId="2" fontId="17" fillId="0" borderId="0" xfId="16" applyNumberFormat="1" applyFont="1" applyAlignment="1">
      <alignment horizontal="center" vertical="top" wrapText="1"/>
    </xf>
    <xf numFmtId="0" fontId="17" fillId="0" borderId="0" xfId="16" applyFont="1" applyAlignment="1">
      <alignment horizontal="left" vertical="top" wrapText="1" readingOrder="1"/>
    </xf>
    <xf numFmtId="0" fontId="3" fillId="0" borderId="0" xfId="16" applyFont="1" applyAlignment="1">
      <alignment vertical="distributed" wrapText="1"/>
    </xf>
    <xf numFmtId="1" fontId="17" fillId="0" borderId="0" xfId="16" applyNumberFormat="1" applyFont="1" applyAlignment="1">
      <alignment horizontal="center" vertical="top" wrapText="1"/>
    </xf>
    <xf numFmtId="2" fontId="22" fillId="0" borderId="0" xfId="16" applyNumberFormat="1" applyFont="1" applyAlignment="1">
      <alignment vertical="top" wrapText="1"/>
    </xf>
    <xf numFmtId="1" fontId="22" fillId="0" borderId="0" xfId="16" applyNumberFormat="1" applyFont="1" applyAlignment="1">
      <alignment vertical="top" wrapText="1"/>
    </xf>
    <xf numFmtId="2" fontId="19" fillId="0" borderId="0" xfId="16" applyNumberFormat="1" applyFont="1" applyAlignment="1">
      <alignment horizontal="right" vertical="top" wrapText="1"/>
    </xf>
    <xf numFmtId="0" fontId="26" fillId="0" borderId="0" xfId="16" applyFont="1" applyAlignment="1">
      <alignment horizontal="center" vertical="top" wrapText="1"/>
    </xf>
    <xf numFmtId="169" fontId="17" fillId="0" borderId="5" xfId="16" applyNumberFormat="1" applyFont="1" applyBorder="1" applyAlignment="1">
      <alignment horizontal="right" vertical="top"/>
    </xf>
    <xf numFmtId="0" fontId="17" fillId="0" borderId="5" xfId="16" applyFont="1" applyBorder="1" applyAlignment="1">
      <alignment horizontal="center" vertical="top"/>
    </xf>
    <xf numFmtId="0" fontId="17" fillId="0" borderId="5" xfId="16" applyFont="1" applyBorder="1" applyAlignment="1">
      <alignment horizontal="right" vertical="top"/>
    </xf>
    <xf numFmtId="0" fontId="17" fillId="0" borderId="5" xfId="16" applyFont="1" applyBorder="1" applyAlignment="1">
      <alignment horizontal="justify" vertical="top"/>
    </xf>
    <xf numFmtId="0" fontId="17" fillId="0" borderId="5" xfId="16" applyFont="1" applyBorder="1" applyAlignment="1">
      <alignment horizontal="left" vertical="top"/>
    </xf>
    <xf numFmtId="0" fontId="19" fillId="0" borderId="0" xfId="16" applyFont="1" applyAlignment="1">
      <alignment shrinkToFit="1"/>
    </xf>
    <xf numFmtId="0" fontId="17" fillId="0" borderId="0" xfId="16" applyFont="1" applyAlignment="1">
      <alignment horizontal="left" vertical="top" shrinkToFit="1"/>
    </xf>
    <xf numFmtId="49" fontId="19" fillId="0" borderId="0" xfId="16" applyNumberFormat="1" applyFont="1" applyAlignment="1">
      <alignment horizontal="left" vertical="center" shrinkToFit="1"/>
    </xf>
    <xf numFmtId="0" fontId="19" fillId="0" borderId="0" xfId="16" applyFont="1" applyAlignment="1">
      <alignment horizontal="left" vertical="top" wrapText="1"/>
    </xf>
    <xf numFmtId="0" fontId="19" fillId="0" borderId="12" xfId="12" applyFont="1" applyBorder="1" applyAlignment="1">
      <alignment horizontal="left" vertical="top"/>
    </xf>
    <xf numFmtId="0" fontId="19" fillId="0" borderId="12" xfId="5" applyFont="1" applyBorder="1" applyAlignment="1">
      <alignment horizontal="right" vertical="top"/>
    </xf>
    <xf numFmtId="0" fontId="19" fillId="0" borderId="12" xfId="5" applyFont="1" applyBorder="1" applyAlignment="1">
      <alignment horizontal="center" vertical="top"/>
    </xf>
    <xf numFmtId="169" fontId="19" fillId="0" borderId="12" xfId="5" applyNumberFormat="1" applyFont="1" applyBorder="1" applyAlignment="1">
      <alignment horizontal="right" vertical="top"/>
    </xf>
    <xf numFmtId="165" fontId="19" fillId="0" borderId="12" xfId="5" applyNumberFormat="1" applyFont="1" applyBorder="1" applyAlignment="1">
      <alignment horizontal="right" vertical="top"/>
    </xf>
    <xf numFmtId="0" fontId="19" fillId="0" borderId="0" xfId="16" applyFont="1"/>
    <xf numFmtId="0" fontId="39" fillId="4" borderId="4" xfId="2" applyFont="1" applyFill="1" applyBorder="1" applyAlignment="1">
      <alignment horizontal="center" wrapText="1"/>
    </xf>
    <xf numFmtId="49" fontId="5" fillId="0" borderId="0" xfId="2" applyNumberFormat="1" applyFont="1" applyAlignment="1">
      <alignment horizontal="left" vertical="top"/>
    </xf>
    <xf numFmtId="0" fontId="17" fillId="0" borderId="0" xfId="16" applyFont="1" applyAlignment="1">
      <alignment horizontal="center" vertical="top"/>
    </xf>
    <xf numFmtId="0" fontId="19" fillId="0" borderId="0" xfId="16" applyFont="1" applyAlignment="1">
      <alignment horizontal="left" vertical="center" shrinkToFit="1"/>
    </xf>
    <xf numFmtId="0" fontId="22" fillId="0" borderId="0" xfId="16" applyFont="1" applyAlignment="1">
      <alignment horizontal="justify" vertical="top" wrapText="1"/>
    </xf>
    <xf numFmtId="164" fontId="3" fillId="0" borderId="0" xfId="17" applyFont="1" applyBorder="1" applyAlignment="1">
      <alignment vertical="top"/>
    </xf>
    <xf numFmtId="0" fontId="2" fillId="0" borderId="0" xfId="2" applyAlignment="1">
      <alignment horizontal="center"/>
    </xf>
    <xf numFmtId="49" fontId="4" fillId="0" borderId="0" xfId="2" applyNumberFormat="1" applyFont="1" applyAlignment="1" applyProtection="1">
      <alignment horizontal="left" vertical="top"/>
    </xf>
    <xf numFmtId="49" fontId="5" fillId="0" borderId="0" xfId="2" applyNumberFormat="1" applyFont="1" applyAlignment="1" applyProtection="1">
      <alignment horizontal="left" vertical="top"/>
    </xf>
    <xf numFmtId="0" fontId="8" fillId="0" borderId="0" xfId="2" applyFont="1" applyAlignment="1" applyProtection="1">
      <alignment horizontal="left" vertical="top"/>
    </xf>
    <xf numFmtId="49" fontId="3" fillId="0" borderId="0" xfId="2" applyNumberFormat="1" applyFont="1" applyAlignment="1" applyProtection="1">
      <alignment horizontal="left" vertical="top"/>
    </xf>
    <xf numFmtId="4" fontId="3" fillId="0" borderId="0" xfId="2" applyNumberFormat="1" applyFont="1" applyAlignment="1" applyProtection="1">
      <alignment horizontal="right" vertical="top" wrapText="1"/>
    </xf>
    <xf numFmtId="0" fontId="3" fillId="0" borderId="0" xfId="2" applyFont="1" applyAlignment="1" applyProtection="1">
      <alignment wrapText="1"/>
    </xf>
    <xf numFmtId="49" fontId="11" fillId="2" borderId="1" xfId="1" applyNumberFormat="1" applyFont="1" applyBorder="1" applyAlignment="1" applyProtection="1">
      <alignment horizontal="center" vertical="center" wrapText="1"/>
    </xf>
    <xf numFmtId="49" fontId="5" fillId="0" borderId="0" xfId="2" applyNumberFormat="1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wrapText="1"/>
    </xf>
    <xf numFmtId="0" fontId="3" fillId="0" borderId="0" xfId="2" applyFont="1" applyAlignment="1" applyProtection="1">
      <alignment vertical="top" wrapText="1"/>
    </xf>
    <xf numFmtId="165" fontId="11" fillId="3" borderId="2" xfId="3" applyNumberFormat="1" applyFont="1" applyBorder="1" applyAlignment="1" applyProtection="1">
      <alignment horizontal="left" vertical="top"/>
    </xf>
    <xf numFmtId="165" fontId="11" fillId="3" borderId="3" xfId="3" applyNumberFormat="1" applyFont="1" applyBorder="1" applyAlignment="1" applyProtection="1">
      <alignment horizontal="left" vertical="top"/>
    </xf>
    <xf numFmtId="165" fontId="11" fillId="3" borderId="3" xfId="3" applyNumberFormat="1" applyFont="1" applyBorder="1" applyAlignment="1" applyProtection="1">
      <alignment horizontal="right" vertical="top"/>
    </xf>
    <xf numFmtId="165" fontId="11" fillId="3" borderId="4" xfId="3" applyNumberFormat="1" applyFont="1" applyBorder="1" applyAlignment="1" applyProtection="1">
      <alignment horizontal="left" vertical="top"/>
    </xf>
    <xf numFmtId="0" fontId="7" fillId="0" borderId="0" xfId="2" applyFont="1" applyAlignment="1" applyProtection="1">
      <alignment wrapText="1"/>
    </xf>
    <xf numFmtId="165" fontId="11" fillId="0" borderId="0" xfId="3" applyNumberFormat="1" applyFont="1" applyFill="1" applyBorder="1" applyAlignment="1" applyProtection="1">
      <alignment horizontal="left" vertical="top"/>
    </xf>
    <xf numFmtId="165" fontId="11" fillId="0" borderId="0" xfId="3" applyNumberFormat="1" applyFont="1" applyFill="1" applyBorder="1" applyAlignment="1" applyProtection="1">
      <alignment horizontal="right" vertical="top"/>
    </xf>
    <xf numFmtId="165" fontId="11" fillId="4" borderId="2" xfId="3" applyNumberFormat="1" applyFont="1" applyFill="1" applyBorder="1" applyAlignment="1" applyProtection="1">
      <alignment horizontal="left" vertical="top"/>
    </xf>
    <xf numFmtId="165" fontId="11" fillId="4" borderId="3" xfId="3" applyNumberFormat="1" applyFont="1" applyFill="1" applyBorder="1" applyAlignment="1" applyProtection="1">
      <alignment horizontal="left" vertical="top"/>
    </xf>
    <xf numFmtId="0" fontId="8" fillId="4" borderId="3" xfId="2" applyFont="1" applyFill="1" applyBorder="1" applyAlignment="1" applyProtection="1">
      <alignment wrapText="1"/>
    </xf>
    <xf numFmtId="0" fontId="3" fillId="4" borderId="3" xfId="2" applyFont="1" applyFill="1" applyBorder="1" applyAlignment="1" applyProtection="1">
      <alignment horizontal="right" wrapText="1"/>
    </xf>
    <xf numFmtId="4" fontId="3" fillId="4" borderId="3" xfId="2" applyNumberFormat="1" applyFont="1" applyFill="1" applyBorder="1" applyAlignment="1" applyProtection="1">
      <alignment wrapText="1"/>
    </xf>
    <xf numFmtId="0" fontId="3" fillId="4" borderId="4" xfId="2" applyFont="1" applyFill="1" applyBorder="1" applyAlignment="1" applyProtection="1">
      <alignment horizontal="center" vertical="top" wrapText="1"/>
    </xf>
    <xf numFmtId="166" fontId="3" fillId="0" borderId="0" xfId="4" applyNumberFormat="1" applyFont="1" applyAlignment="1" applyProtection="1">
      <alignment horizontal="center" vertical="top" wrapText="1"/>
    </xf>
    <xf numFmtId="0" fontId="3" fillId="0" borderId="0" xfId="2" applyFont="1" applyAlignment="1" applyProtection="1">
      <alignment horizontal="left" vertical="top" wrapText="1"/>
    </xf>
    <xf numFmtId="0" fontId="3" fillId="0" borderId="0" xfId="2" applyFont="1" applyAlignment="1" applyProtection="1">
      <alignment horizontal="center" vertical="top" wrapText="1"/>
    </xf>
    <xf numFmtId="4" fontId="3" fillId="0" borderId="0" xfId="2" applyNumberFormat="1" applyFont="1" applyAlignment="1" applyProtection="1">
      <alignment horizontal="right" vertical="top" wrapText="1" indent="1"/>
    </xf>
    <xf numFmtId="167" fontId="3" fillId="0" borderId="0" xfId="2" applyNumberFormat="1" applyFont="1" applyAlignment="1" applyProtection="1">
      <alignment horizontal="right" vertical="top"/>
    </xf>
    <xf numFmtId="167" fontId="3" fillId="0" borderId="0" xfId="2" applyNumberFormat="1" applyFont="1" applyAlignment="1" applyProtection="1">
      <alignment horizontal="right" vertical="top" wrapText="1" indent="1"/>
    </xf>
    <xf numFmtId="0" fontId="3" fillId="0" borderId="0" xfId="2" applyFont="1" applyAlignment="1" applyProtection="1">
      <alignment horizontal="center" vertical="top"/>
    </xf>
    <xf numFmtId="49" fontId="3" fillId="0" borderId="0" xfId="2" applyNumberFormat="1" applyFont="1" applyAlignment="1" applyProtection="1">
      <alignment horizontal="center" vertical="top"/>
    </xf>
    <xf numFmtId="166" fontId="4" fillId="0" borderId="0" xfId="4" applyNumberFormat="1" applyFont="1" applyAlignment="1" applyProtection="1">
      <alignment horizontal="center" vertical="top" wrapText="1"/>
    </xf>
    <xf numFmtId="0" fontId="4" fillId="0" borderId="0" xfId="2" applyFont="1" applyAlignment="1" applyProtection="1">
      <alignment horizontal="left" vertical="top" wrapText="1"/>
    </xf>
    <xf numFmtId="49" fontId="4" fillId="0" borderId="0" xfId="2" applyNumberFormat="1" applyFont="1" applyAlignment="1" applyProtection="1">
      <alignment horizontal="center" vertical="top"/>
    </xf>
    <xf numFmtId="4" fontId="4" fillId="0" borderId="0" xfId="2" applyNumberFormat="1" applyFont="1" applyAlignment="1" applyProtection="1">
      <alignment horizontal="right" vertical="top" wrapText="1" indent="1"/>
    </xf>
    <xf numFmtId="167" fontId="4" fillId="0" borderId="0" xfId="2" applyNumberFormat="1" applyFont="1" applyAlignment="1" applyProtection="1">
      <alignment horizontal="right" vertical="top"/>
    </xf>
    <xf numFmtId="167" fontId="4" fillId="0" borderId="0" xfId="2" applyNumberFormat="1" applyFont="1" applyAlignment="1" applyProtection="1">
      <alignment horizontal="right" vertical="top" wrapText="1" indent="1"/>
    </xf>
    <xf numFmtId="0" fontId="4" fillId="0" borderId="0" xfId="2" applyFont="1" applyAlignment="1" applyProtection="1">
      <alignment horizontal="center" vertical="top"/>
    </xf>
    <xf numFmtId="0" fontId="3" fillId="0" borderId="0" xfId="5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wrapText="1"/>
    </xf>
    <xf numFmtId="0" fontId="3" fillId="0" borderId="0" xfId="2" applyFont="1" applyAlignment="1" applyProtection="1">
      <alignment horizontal="right" vertical="top" wrapText="1"/>
    </xf>
    <xf numFmtId="165" fontId="3" fillId="0" borderId="0" xfId="2" applyNumberFormat="1" applyFont="1" applyAlignment="1" applyProtection="1">
      <alignment vertical="top"/>
    </xf>
    <xf numFmtId="165" fontId="11" fillId="3" borderId="4" xfId="3" applyNumberFormat="1" applyFont="1" applyBorder="1" applyAlignment="1" applyProtection="1">
      <alignment horizontal="center" vertical="top"/>
    </xf>
    <xf numFmtId="0" fontId="8" fillId="0" borderId="0" xfId="2" applyFont="1" applyAlignment="1" applyProtection="1">
      <alignment horizontal="left" vertical="center" wrapText="1"/>
    </xf>
    <xf numFmtId="0" fontId="3" fillId="0" borderId="0" xfId="2" applyFont="1" applyAlignment="1" applyProtection="1">
      <alignment horizontal="center" wrapText="1"/>
    </xf>
    <xf numFmtId="4" fontId="3" fillId="0" borderId="0" xfId="2" applyNumberFormat="1" applyFont="1" applyAlignment="1" applyProtection="1">
      <alignment wrapText="1"/>
    </xf>
    <xf numFmtId="0" fontId="3" fillId="0" borderId="0" xfId="6" applyFont="1" applyAlignment="1" applyProtection="1">
      <alignment horizontal="left" vertical="top" wrapText="1"/>
    </xf>
    <xf numFmtId="2" fontId="3" fillId="0" borderId="0" xfId="2" applyNumberFormat="1" applyFont="1" applyAlignment="1" applyProtection="1">
      <alignment horizontal="center" vertical="top" wrapText="1"/>
    </xf>
    <xf numFmtId="2" fontId="3" fillId="0" borderId="0" xfId="2" applyNumberFormat="1" applyFont="1" applyAlignment="1" applyProtection="1">
      <alignment horizontal="right" vertical="top" wrapText="1" indent="1"/>
    </xf>
    <xf numFmtId="0" fontId="4" fillId="0" borderId="0" xfId="2" applyFont="1" applyAlignment="1" applyProtection="1">
      <alignment vertical="top" wrapText="1"/>
    </xf>
    <xf numFmtId="2" fontId="3" fillId="4" borderId="3" xfId="2" applyNumberFormat="1" applyFont="1" applyFill="1" applyBorder="1" applyAlignment="1" applyProtection="1">
      <alignment horizontal="right" wrapText="1"/>
    </xf>
    <xf numFmtId="0" fontId="4" fillId="0" borderId="0" xfId="2" applyFont="1" applyAlignment="1" applyProtection="1">
      <alignment horizontal="left" wrapText="1"/>
    </xf>
    <xf numFmtId="0" fontId="4" fillId="0" borderId="0" xfId="2" applyFont="1" applyAlignment="1" applyProtection="1">
      <alignment wrapText="1"/>
    </xf>
    <xf numFmtId="0" fontId="4" fillId="0" borderId="0" xfId="2" applyFont="1" applyProtection="1"/>
    <xf numFmtId="0" fontId="4" fillId="0" borderId="0" xfId="2" applyFont="1" applyAlignment="1" applyProtection="1">
      <alignment horizontal="center" vertical="top" wrapText="1"/>
    </xf>
    <xf numFmtId="2" fontId="4" fillId="0" borderId="0" xfId="2" applyNumberFormat="1" applyFont="1" applyAlignment="1" applyProtection="1">
      <alignment horizontal="center" vertical="top" wrapText="1"/>
    </xf>
    <xf numFmtId="167" fontId="38" fillId="0" borderId="0" xfId="2" applyNumberFormat="1" applyFont="1" applyAlignment="1" applyProtection="1">
      <alignment horizontal="right" vertical="top"/>
    </xf>
    <xf numFmtId="167" fontId="38" fillId="0" borderId="0" xfId="2" applyNumberFormat="1" applyFont="1" applyAlignment="1" applyProtection="1">
      <alignment horizontal="right" vertical="top" wrapText="1" indent="1"/>
    </xf>
    <xf numFmtId="0" fontId="38" fillId="0" borderId="0" xfId="2" applyFont="1" applyAlignment="1" applyProtection="1">
      <alignment horizontal="left" vertical="top" wrapText="1"/>
    </xf>
    <xf numFmtId="0" fontId="4" fillId="0" borderId="0" xfId="5" applyFont="1" applyAlignment="1" applyProtection="1">
      <alignment horizontal="left" vertical="top" wrapText="1"/>
    </xf>
    <xf numFmtId="167" fontId="3" fillId="0" borderId="0" xfId="2" applyNumberFormat="1" applyFont="1" applyAlignment="1" applyProtection="1">
      <alignment horizontal="right" vertical="top" wrapText="1"/>
    </xf>
    <xf numFmtId="49" fontId="5" fillId="0" borderId="5" xfId="2" applyNumberFormat="1" applyFont="1" applyBorder="1" applyAlignment="1" applyProtection="1">
      <alignment horizontal="center" vertical="top"/>
    </xf>
    <xf numFmtId="165" fontId="5" fillId="0" borderId="5" xfId="2" applyNumberFormat="1" applyFont="1" applyBorder="1" applyAlignment="1" applyProtection="1">
      <alignment horizontal="left" vertical="center" wrapText="1"/>
    </xf>
    <xf numFmtId="168" fontId="5" fillId="0" borderId="6" xfId="2" applyNumberFormat="1" applyFont="1" applyBorder="1" applyAlignment="1" applyProtection="1">
      <alignment horizontal="right" vertical="center"/>
    </xf>
    <xf numFmtId="168" fontId="5" fillId="0" borderId="5" xfId="2" applyNumberFormat="1" applyFont="1" applyBorder="1" applyAlignment="1" applyProtection="1">
      <alignment horizontal="right" vertical="center"/>
    </xf>
    <xf numFmtId="0" fontId="5" fillId="0" borderId="0" xfId="2" applyFont="1" applyAlignment="1" applyProtection="1">
      <alignment horizontal="left" vertical="center" wrapText="1"/>
    </xf>
    <xf numFmtId="168" fontId="5" fillId="0" borderId="0" xfId="2" applyNumberFormat="1" applyFont="1" applyAlignment="1" applyProtection="1">
      <alignment horizontal="right" vertical="center"/>
    </xf>
    <xf numFmtId="0" fontId="11" fillId="3" borderId="5" xfId="3" applyFont="1" applyBorder="1" applyAlignment="1" applyProtection="1">
      <alignment horizontal="left" vertical="center" wrapText="1"/>
    </xf>
    <xf numFmtId="165" fontId="11" fillId="3" borderId="5" xfId="3" applyNumberFormat="1" applyFont="1" applyBorder="1" applyAlignment="1" applyProtection="1">
      <alignment horizontal="right" vertical="center" wrapText="1"/>
    </xf>
    <xf numFmtId="165" fontId="5" fillId="0" borderId="0" xfId="2" applyNumberFormat="1" applyFont="1" applyAlignment="1" applyProtection="1">
      <alignment horizontal="right" vertical="center"/>
    </xf>
    <xf numFmtId="0" fontId="5" fillId="0" borderId="5" xfId="2" applyFont="1" applyBorder="1" applyAlignment="1" applyProtection="1">
      <alignment horizontal="left" vertical="center" wrapText="1"/>
    </xf>
    <xf numFmtId="165" fontId="5" fillId="0" borderId="5" xfId="2" applyNumberFormat="1" applyFont="1" applyBorder="1" applyAlignment="1" applyProtection="1">
      <alignment horizontal="right" vertical="center"/>
    </xf>
    <xf numFmtId="0" fontId="11" fillId="2" borderId="5" xfId="1" applyFont="1" applyBorder="1" applyAlignment="1" applyProtection="1">
      <alignment horizontal="left" vertical="center" wrapText="1"/>
    </xf>
    <xf numFmtId="165" fontId="11" fillId="2" borderId="5" xfId="1" applyNumberFormat="1" applyFont="1" applyBorder="1" applyAlignment="1" applyProtection="1">
      <alignment horizontal="right" vertical="center" wrapText="1"/>
    </xf>
    <xf numFmtId="4" fontId="4" fillId="0" borderId="0" xfId="2" applyNumberFormat="1" applyFont="1" applyAlignment="1" applyProtection="1">
      <alignment wrapText="1"/>
    </xf>
    <xf numFmtId="49" fontId="3" fillId="0" borderId="0" xfId="2" applyNumberFormat="1" applyFont="1" applyAlignment="1" applyProtection="1">
      <alignment horizontal="center"/>
    </xf>
    <xf numFmtId="0" fontId="5" fillId="0" borderId="0" xfId="2" applyFont="1" applyProtection="1"/>
    <xf numFmtId="0" fontId="5" fillId="0" borderId="0" xfId="2" applyFont="1" applyAlignment="1" applyProtection="1">
      <alignment horizontal="right"/>
    </xf>
    <xf numFmtId="49" fontId="4" fillId="0" borderId="0" xfId="2" applyNumberFormat="1" applyFont="1" applyAlignment="1" applyProtection="1">
      <alignment horizontal="center" vertical="center"/>
    </xf>
    <xf numFmtId="0" fontId="8" fillId="0" borderId="0" xfId="2" applyFont="1" applyProtection="1"/>
    <xf numFmtId="49" fontId="5" fillId="0" borderId="0" xfId="2" applyNumberFormat="1" applyFont="1" applyFill="1" applyAlignment="1" applyProtection="1">
      <alignment horizontal="left" vertical="top"/>
    </xf>
    <xf numFmtId="0" fontId="2" fillId="0" borderId="0" xfId="2" applyFont="1" applyFill="1" applyAlignment="1" applyProtection="1">
      <alignment horizontal="left" vertical="top"/>
    </xf>
    <xf numFmtId="49" fontId="2" fillId="0" borderId="0" xfId="2" applyNumberFormat="1" applyFont="1" applyFill="1" applyAlignment="1" applyProtection="1">
      <alignment horizontal="left" vertical="top"/>
    </xf>
    <xf numFmtId="4" fontId="2" fillId="0" borderId="0" xfId="2" applyNumberFormat="1" applyFont="1" applyFill="1" applyAlignment="1" applyProtection="1">
      <alignment horizontal="right" vertical="top" wrapText="1"/>
    </xf>
    <xf numFmtId="0" fontId="3" fillId="0" borderId="0" xfId="2" applyFont="1" applyBorder="1" applyAlignment="1" applyProtection="1">
      <alignment wrapText="1"/>
    </xf>
    <xf numFmtId="0" fontId="4" fillId="0" borderId="0" xfId="5" applyAlignment="1" applyProtection="1">
      <alignment horizontal="left" vertical="top" wrapText="1"/>
    </xf>
    <xf numFmtId="0" fontId="4" fillId="0" borderId="0" xfId="5" applyAlignment="1" applyProtection="1">
      <alignment horizontal="left" vertical="top"/>
    </xf>
    <xf numFmtId="49" fontId="4" fillId="0" borderId="0" xfId="5" applyNumberFormat="1" applyFont="1" applyAlignment="1" applyProtection="1">
      <alignment horizontal="left" vertical="top"/>
    </xf>
    <xf numFmtId="49" fontId="5" fillId="0" borderId="0" xfId="5" applyNumberFormat="1" applyFont="1" applyAlignment="1" applyProtection="1">
      <alignment horizontal="left" vertical="top"/>
    </xf>
    <xf numFmtId="0" fontId="15" fillId="0" borderId="0" xfId="5" applyFont="1" applyAlignment="1" applyProtection="1">
      <alignment horizontal="center" vertical="center" wrapText="1"/>
    </xf>
    <xf numFmtId="49" fontId="15" fillId="5" borderId="1" xfId="5" applyNumberFormat="1" applyFont="1" applyFill="1" applyBorder="1" applyAlignment="1" applyProtection="1">
      <alignment horizontal="center" vertical="center" wrapText="1"/>
    </xf>
    <xf numFmtId="0" fontId="15" fillId="5" borderId="1" xfId="5" applyFont="1" applyFill="1" applyBorder="1" applyAlignment="1" applyProtection="1">
      <alignment horizontal="center" vertical="center" wrapText="1"/>
    </xf>
    <xf numFmtId="4" fontId="15" fillId="5" borderId="1" xfId="5" applyNumberFormat="1" applyFont="1" applyFill="1" applyBorder="1" applyAlignment="1" applyProtection="1">
      <alignment horizontal="center" vertical="center" wrapText="1"/>
    </xf>
    <xf numFmtId="167" fontId="15" fillId="5" borderId="9" xfId="5" applyNumberFormat="1" applyFont="1" applyFill="1" applyBorder="1" applyAlignment="1" applyProtection="1">
      <alignment horizontal="center" vertical="center" wrapText="1"/>
    </xf>
    <xf numFmtId="0" fontId="15" fillId="0" borderId="0" xfId="5" applyFont="1" applyFill="1" applyAlignment="1" applyProtection="1">
      <alignment horizontal="center" vertical="top"/>
    </xf>
    <xf numFmtId="49" fontId="15" fillId="0" borderId="0" xfId="5" applyNumberFormat="1" applyFont="1" applyFill="1" applyBorder="1" applyAlignment="1" applyProtection="1">
      <alignment horizontal="center" vertical="top"/>
    </xf>
    <xf numFmtId="0" fontId="15" fillId="0" borderId="0" xfId="5" applyFont="1" applyFill="1" applyBorder="1" applyAlignment="1" applyProtection="1">
      <alignment horizontal="left" vertical="top" wrapText="1"/>
    </xf>
    <xf numFmtId="4" fontId="15" fillId="0" borderId="0" xfId="5" applyNumberFormat="1" applyFont="1" applyFill="1" applyBorder="1" applyAlignment="1" applyProtection="1">
      <alignment horizontal="right" vertical="top" wrapText="1"/>
    </xf>
    <xf numFmtId="167" fontId="15" fillId="0" borderId="0" xfId="5" applyNumberFormat="1" applyFont="1" applyFill="1" applyBorder="1" applyAlignment="1" applyProtection="1">
      <alignment horizontal="right" vertical="top"/>
    </xf>
    <xf numFmtId="167" fontId="15" fillId="0" borderId="0" xfId="5" applyNumberFormat="1" applyFont="1" applyFill="1" applyBorder="1" applyAlignment="1" applyProtection="1">
      <alignment horizontal="right" vertical="top" wrapText="1"/>
    </xf>
    <xf numFmtId="4" fontId="4" fillId="5" borderId="3" xfId="5" applyNumberFormat="1" applyFill="1" applyBorder="1" applyAlignment="1" applyProtection="1">
      <alignment horizontal="right" vertical="top" wrapText="1"/>
    </xf>
    <xf numFmtId="167" fontId="5" fillId="5" borderId="3" xfId="5" applyNumberFormat="1" applyFont="1" applyFill="1" applyBorder="1" applyAlignment="1" applyProtection="1">
      <alignment horizontal="right" vertical="top"/>
    </xf>
    <xf numFmtId="0" fontId="4" fillId="5" borderId="4" xfId="5" applyFill="1" applyBorder="1" applyAlignment="1" applyProtection="1">
      <alignment horizontal="center" vertical="top"/>
    </xf>
    <xf numFmtId="49" fontId="4" fillId="6" borderId="0" xfId="5" applyNumberFormat="1" applyFill="1" applyAlignment="1" applyProtection="1">
      <alignment horizontal="center" vertical="top"/>
    </xf>
    <xf numFmtId="0" fontId="5" fillId="6" borderId="0" xfId="5" applyFont="1" applyFill="1" applyAlignment="1" applyProtection="1">
      <alignment horizontal="left" vertical="top" wrapText="1"/>
    </xf>
    <xf numFmtId="4" fontId="4" fillId="6" borderId="0" xfId="5" applyNumberFormat="1" applyFill="1" applyAlignment="1" applyProtection="1">
      <alignment horizontal="right" vertical="top" wrapText="1"/>
    </xf>
    <xf numFmtId="0" fontId="4" fillId="6" borderId="0" xfId="5" applyFill="1" applyAlignment="1" applyProtection="1">
      <alignment horizontal="center" vertical="top"/>
    </xf>
    <xf numFmtId="49" fontId="4" fillId="0" borderId="0" xfId="5" applyNumberFormat="1" applyAlignment="1" applyProtection="1">
      <alignment horizontal="center" vertical="top"/>
    </xf>
    <xf numFmtId="0" fontId="5" fillId="0" borderId="0" xfId="5" applyFont="1" applyAlignment="1" applyProtection="1">
      <alignment horizontal="left" vertical="top" wrapText="1"/>
    </xf>
    <xf numFmtId="4" fontId="4" fillId="0" borderId="0" xfId="5" applyNumberFormat="1" applyAlignment="1" applyProtection="1">
      <alignment horizontal="right" vertical="top" wrapText="1"/>
    </xf>
    <xf numFmtId="49" fontId="4" fillId="0" borderId="0" xfId="5" applyNumberFormat="1" applyBorder="1" applyAlignment="1" applyProtection="1">
      <alignment horizontal="left" vertical="top"/>
    </xf>
    <xf numFmtId="49" fontId="4" fillId="0" borderId="0" xfId="5" applyNumberFormat="1" applyBorder="1" applyAlignment="1" applyProtection="1">
      <alignment horizontal="center" vertical="top"/>
    </xf>
    <xf numFmtId="49" fontId="4" fillId="0" borderId="0" xfId="5" applyNumberFormat="1" applyFont="1" applyBorder="1" applyAlignment="1" applyProtection="1">
      <alignment horizontal="center" vertical="top"/>
    </xf>
    <xf numFmtId="0" fontId="3" fillId="0" borderId="0" xfId="5" applyFont="1" applyFill="1" applyBorder="1" applyAlignment="1" applyProtection="1">
      <alignment horizontal="left" vertical="top" wrapText="1"/>
    </xf>
    <xf numFmtId="0" fontId="3" fillId="0" borderId="0" xfId="5" applyFont="1" applyBorder="1" applyAlignment="1" applyProtection="1">
      <alignment horizontal="center" vertical="top" wrapText="1"/>
    </xf>
    <xf numFmtId="4" fontId="3" fillId="0" borderId="0" xfId="5" applyNumberFormat="1" applyFont="1" applyFill="1" applyBorder="1" applyAlignment="1" applyProtection="1">
      <alignment horizontal="right" vertical="top" wrapText="1"/>
    </xf>
    <xf numFmtId="167" fontId="4" fillId="0" borderId="0" xfId="5" applyNumberFormat="1" applyBorder="1" applyAlignment="1" applyProtection="1">
      <alignment horizontal="right" vertical="top"/>
    </xf>
    <xf numFmtId="167" fontId="4" fillId="0" borderId="0" xfId="5" applyNumberFormat="1" applyFill="1" applyBorder="1" applyAlignment="1" applyProtection="1">
      <alignment horizontal="right" vertical="top" wrapText="1"/>
    </xf>
    <xf numFmtId="49" fontId="4" fillId="0" borderId="0" xfId="5" applyNumberFormat="1" applyAlignment="1" applyProtection="1">
      <alignment horizontal="left" vertical="top"/>
    </xf>
    <xf numFmtId="49" fontId="4" fillId="0" borderId="0" xfId="5" applyNumberFormat="1" applyFont="1" applyAlignment="1" applyProtection="1">
      <alignment horizontal="center" vertical="top"/>
    </xf>
    <xf numFmtId="167" fontId="5" fillId="5" borderId="3" xfId="5" applyNumberFormat="1" applyFont="1" applyFill="1" applyBorder="1" applyAlignment="1" applyProtection="1">
      <alignment horizontal="right" vertical="top" wrapText="1"/>
    </xf>
    <xf numFmtId="0" fontId="4" fillId="5" borderId="4" xfId="5" applyFill="1" applyBorder="1" applyAlignment="1" applyProtection="1">
      <alignment horizontal="left" vertical="top" wrapText="1"/>
    </xf>
    <xf numFmtId="167" fontId="5" fillId="0" borderId="0" xfId="5" applyNumberFormat="1" applyFont="1" applyFill="1" applyAlignment="1" applyProtection="1">
      <alignment horizontal="right" vertical="top"/>
    </xf>
    <xf numFmtId="167" fontId="5" fillId="0" borderId="0" xfId="5" applyNumberFormat="1" applyFont="1" applyFill="1" applyAlignment="1" applyProtection="1">
      <alignment horizontal="right" vertical="top" wrapText="1"/>
    </xf>
    <xf numFmtId="167" fontId="4" fillId="0" borderId="0" xfId="5" applyNumberFormat="1" applyFill="1" applyAlignment="1" applyProtection="1">
      <alignment horizontal="right" vertical="top"/>
    </xf>
    <xf numFmtId="167" fontId="4" fillId="0" borderId="0" xfId="5" applyNumberFormat="1" applyFill="1" applyAlignment="1" applyProtection="1">
      <alignment horizontal="right" vertical="top" wrapText="1"/>
    </xf>
    <xf numFmtId="0" fontId="3" fillId="0" borderId="0" xfId="5" applyFont="1" applyBorder="1" applyAlignment="1" applyProtection="1">
      <alignment vertical="top" wrapText="1"/>
    </xf>
    <xf numFmtId="4" fontId="4" fillId="0" borderId="0" xfId="5" applyNumberFormat="1" applyBorder="1" applyAlignment="1" applyProtection="1">
      <alignment horizontal="right" vertical="top" wrapText="1"/>
    </xf>
    <xf numFmtId="167" fontId="4" fillId="0" borderId="0" xfId="5" applyNumberFormat="1" applyAlignment="1" applyProtection="1">
      <alignment horizontal="right" vertical="top"/>
    </xf>
    <xf numFmtId="0" fontId="3" fillId="0" borderId="0" xfId="5" applyFont="1" applyFill="1" applyBorder="1" applyAlignment="1" applyProtection="1">
      <alignment vertical="top" wrapText="1"/>
    </xf>
    <xf numFmtId="167" fontId="5" fillId="0" borderId="0" xfId="5" applyNumberFormat="1" applyFont="1" applyAlignment="1" applyProtection="1">
      <alignment horizontal="right" vertical="top"/>
    </xf>
    <xf numFmtId="49" fontId="4" fillId="0" borderId="0" xfId="5" applyNumberFormat="1" applyFont="1" applyFill="1" applyAlignment="1" applyProtection="1">
      <alignment horizontal="center" vertical="top"/>
    </xf>
    <xf numFmtId="167" fontId="4" fillId="0" borderId="0" xfId="5" applyNumberFormat="1" applyFont="1" applyAlignment="1" applyProtection="1">
      <alignment horizontal="right" vertical="top"/>
    </xf>
    <xf numFmtId="167" fontId="4" fillId="0" borderId="0" xfId="5" applyNumberFormat="1" applyFont="1" applyFill="1" applyAlignment="1" applyProtection="1">
      <alignment horizontal="right" vertical="top"/>
    </xf>
    <xf numFmtId="49" fontId="4" fillId="0" borderId="0" xfId="5" applyNumberFormat="1" applyFont="1" applyFill="1" applyBorder="1" applyAlignment="1" applyProtection="1">
      <alignment horizontal="center" vertical="top"/>
    </xf>
    <xf numFmtId="0" fontId="4" fillId="0" borderId="0" xfId="5" applyFont="1" applyFill="1" applyAlignment="1" applyProtection="1">
      <alignment horizontal="left" vertical="top" wrapText="1"/>
    </xf>
    <xf numFmtId="0" fontId="4" fillId="0" borderId="0" xfId="5" applyFont="1" applyFill="1" applyBorder="1" applyAlignment="1" applyProtection="1">
      <alignment horizontal="center" vertical="top"/>
    </xf>
    <xf numFmtId="0" fontId="3" fillId="0" borderId="0" xfId="5" applyFont="1" applyFill="1" applyAlignment="1" applyProtection="1">
      <alignment vertical="top" wrapText="1"/>
    </xf>
    <xf numFmtId="0" fontId="3" fillId="0" borderId="0" xfId="5" applyFont="1" applyFill="1" applyBorder="1" applyAlignment="1" applyProtection="1">
      <alignment horizontal="center" vertical="top" wrapText="1"/>
    </xf>
    <xf numFmtId="49" fontId="4" fillId="0" borderId="0" xfId="5" applyNumberFormat="1" applyFill="1" applyBorder="1" applyAlignment="1" applyProtection="1">
      <alignment horizontal="left" vertical="top"/>
    </xf>
    <xf numFmtId="49" fontId="4" fillId="0" borderId="0" xfId="5" applyNumberFormat="1" applyFill="1" applyAlignment="1" applyProtection="1">
      <alignment horizontal="left" vertical="top"/>
    </xf>
    <xf numFmtId="0" fontId="5" fillId="0" borderId="7" xfId="5" applyFont="1" applyBorder="1" applyAlignment="1" applyProtection="1">
      <alignment horizontal="left" vertical="center" wrapText="1"/>
    </xf>
    <xf numFmtId="168" fontId="5" fillId="0" borderId="6" xfId="5" applyNumberFormat="1" applyFont="1" applyBorder="1" applyAlignment="1" applyProtection="1">
      <alignment horizontal="right" vertical="center"/>
    </xf>
    <xf numFmtId="167" fontId="4" fillId="0" borderId="0" xfId="5" applyNumberFormat="1" applyAlignment="1" applyProtection="1">
      <alignment horizontal="right" vertical="top" wrapText="1"/>
    </xf>
    <xf numFmtId="0" fontId="5" fillId="0" borderId="2" xfId="5" applyFont="1" applyBorder="1" applyAlignment="1" applyProtection="1">
      <alignment horizontal="left" vertical="center" wrapText="1"/>
    </xf>
    <xf numFmtId="168" fontId="5" fillId="0" borderId="5" xfId="5" applyNumberFormat="1" applyFont="1" applyBorder="1" applyAlignment="1" applyProtection="1">
      <alignment horizontal="right" vertical="center"/>
    </xf>
    <xf numFmtId="0" fontId="5" fillId="0" borderId="5" xfId="5" applyFont="1" applyBorder="1" applyAlignment="1" applyProtection="1">
      <alignment horizontal="left" vertical="center" wrapText="1"/>
    </xf>
    <xf numFmtId="0" fontId="5" fillId="0" borderId="0" xfId="5" applyFont="1" applyBorder="1" applyAlignment="1" applyProtection="1">
      <alignment horizontal="left" vertical="center" wrapText="1"/>
    </xf>
    <xf numFmtId="168" fontId="5" fillId="0" borderId="0" xfId="5" applyNumberFormat="1" applyFont="1" applyBorder="1" applyAlignment="1" applyProtection="1">
      <alignment horizontal="right" vertical="center"/>
    </xf>
    <xf numFmtId="0" fontId="5" fillId="6" borderId="5" xfId="2" applyFont="1" applyFill="1" applyBorder="1" applyAlignment="1" applyProtection="1">
      <alignment horizontal="left" vertical="center" wrapText="1"/>
    </xf>
    <xf numFmtId="168" fontId="5" fillId="6" borderId="5" xfId="5" applyNumberFormat="1" applyFont="1" applyFill="1" applyBorder="1" applyAlignment="1" applyProtection="1">
      <alignment horizontal="right" vertical="center"/>
    </xf>
    <xf numFmtId="0" fontId="5" fillId="0" borderId="0" xfId="5" applyFont="1" applyAlignment="1" applyProtection="1">
      <alignment horizontal="left" vertical="center" wrapText="1"/>
    </xf>
    <xf numFmtId="168" fontId="5" fillId="0" borderId="0" xfId="5" applyNumberFormat="1" applyFont="1" applyAlignment="1" applyProtection="1">
      <alignment horizontal="right" vertical="center"/>
    </xf>
    <xf numFmtId="0" fontId="5" fillId="7" borderId="5" xfId="5" applyFont="1" applyFill="1" applyBorder="1" applyAlignment="1" applyProtection="1">
      <alignment horizontal="left" vertical="center" wrapText="1"/>
    </xf>
    <xf numFmtId="168" fontId="5" fillId="7" borderId="5" xfId="5" applyNumberFormat="1" applyFont="1" applyFill="1" applyBorder="1" applyAlignment="1" applyProtection="1">
      <alignment horizontal="right" vertical="center"/>
    </xf>
    <xf numFmtId="49" fontId="4" fillId="0" borderId="0" xfId="5" applyNumberFormat="1" applyAlignment="1" applyProtection="1">
      <alignment horizontal="center"/>
    </xf>
    <xf numFmtId="0" fontId="4" fillId="0" borderId="0" xfId="5" applyFont="1" applyAlignment="1" applyProtection="1">
      <alignment vertical="center"/>
    </xf>
    <xf numFmtId="0" fontId="4" fillId="0" borderId="0" xfId="5" applyAlignment="1" applyProtection="1">
      <alignment vertical="center"/>
    </xf>
    <xf numFmtId="49" fontId="4" fillId="0" borderId="0" xfId="5" applyNumberFormat="1" applyAlignment="1" applyProtection="1">
      <alignment horizontal="center" vertical="center"/>
    </xf>
    <xf numFmtId="49" fontId="4" fillId="0" borderId="0" xfId="5" applyNumberFormat="1" applyFont="1" applyAlignment="1" applyProtection="1">
      <alignment horizontal="center" vertical="center"/>
    </xf>
    <xf numFmtId="49" fontId="5" fillId="0" borderId="0" xfId="2" applyNumberFormat="1" applyFont="1" applyAlignment="1">
      <alignment horizontal="left" vertical="center" wrapText="1"/>
    </xf>
    <xf numFmtId="165" fontId="11" fillId="3" borderId="3" xfId="3" applyNumberFormat="1" applyFont="1" applyBorder="1" applyAlignment="1" applyProtection="1">
      <alignment horizontal="right" vertical="top"/>
    </xf>
    <xf numFmtId="49" fontId="5" fillId="0" borderId="0" xfId="2" applyNumberFormat="1" applyFont="1" applyAlignment="1" applyProtection="1">
      <alignment horizontal="left" vertical="top" wrapText="1"/>
    </xf>
    <xf numFmtId="49" fontId="5" fillId="0" borderId="0" xfId="2" applyNumberFormat="1" applyFont="1" applyAlignment="1" applyProtection="1">
      <alignment horizontal="left" vertical="top"/>
    </xf>
    <xf numFmtId="0" fontId="6" fillId="0" borderId="0" xfId="2" applyFont="1" applyAlignment="1" applyProtection="1">
      <alignment horizontal="center" vertical="center" wrapText="1"/>
    </xf>
    <xf numFmtId="49" fontId="14" fillId="0" borderId="8" xfId="2" applyNumberFormat="1" applyFont="1" applyBorder="1" applyAlignment="1">
      <alignment horizontal="center" vertical="center" wrapText="1"/>
    </xf>
    <xf numFmtId="49" fontId="5" fillId="0" borderId="0" xfId="2" applyNumberFormat="1" applyFont="1" applyFill="1" applyAlignment="1">
      <alignment horizontal="left" vertical="top" wrapText="1"/>
    </xf>
    <xf numFmtId="49" fontId="5" fillId="0" borderId="0" xfId="2" applyNumberFormat="1" applyFont="1" applyAlignment="1">
      <alignment horizontal="left" vertical="top"/>
    </xf>
    <xf numFmtId="49" fontId="14" fillId="0" borderId="8" xfId="5" applyNumberFormat="1" applyFont="1" applyBorder="1" applyAlignment="1" applyProtection="1">
      <alignment horizontal="center" vertical="center" wrapText="1"/>
    </xf>
    <xf numFmtId="49" fontId="5" fillId="0" borderId="0" xfId="2" applyNumberFormat="1" applyFont="1" applyFill="1" applyAlignment="1" applyProtection="1">
      <alignment horizontal="left" vertical="top" wrapText="1"/>
    </xf>
    <xf numFmtId="0" fontId="17" fillId="0" borderId="0" xfId="16" applyFont="1" applyAlignment="1">
      <alignment horizontal="center" vertical="top"/>
    </xf>
    <xf numFmtId="0" fontId="19" fillId="0" borderId="0" xfId="16" applyFont="1" applyAlignment="1">
      <alignment horizontal="left" vertical="center" shrinkToFit="1"/>
    </xf>
    <xf numFmtId="0" fontId="23" fillId="0" borderId="0" xfId="16" applyFont="1" applyAlignment="1">
      <alignment horizontal="justify" vertical="top" wrapText="1"/>
    </xf>
    <xf numFmtId="0" fontId="24" fillId="0" borderId="0" xfId="16" applyFont="1" applyAlignment="1">
      <alignment horizontal="justify" vertical="top" wrapText="1"/>
    </xf>
    <xf numFmtId="0" fontId="22" fillId="0" borderId="0" xfId="16" applyFont="1" applyAlignment="1">
      <alignment horizontal="justify" vertical="top" wrapText="1"/>
    </xf>
  </cellXfs>
  <cellStyles count="18">
    <cellStyle name="60 % – Poudarek2 2" xfId="3" xr:uid="{00000000-0005-0000-0000-000000000000}"/>
    <cellStyle name="Desno" xfId="4" xr:uid="{00000000-0005-0000-0000-000001000000}"/>
    <cellStyle name="Navadno" xfId="0" builtinId="0"/>
    <cellStyle name="Navadno 10" xfId="16" xr:uid="{00000000-0005-0000-0000-000003000000}"/>
    <cellStyle name="Navadno 11" xfId="10" xr:uid="{00000000-0005-0000-0000-000004000000}"/>
    <cellStyle name="Navadno 12" xfId="13" xr:uid="{00000000-0005-0000-0000-000005000000}"/>
    <cellStyle name="Navadno 2" xfId="2" xr:uid="{00000000-0005-0000-0000-000006000000}"/>
    <cellStyle name="Navadno 2 2" xfId="5" xr:uid="{00000000-0005-0000-0000-000007000000}"/>
    <cellStyle name="Navadno 2 3" xfId="6" xr:uid="{00000000-0005-0000-0000-000008000000}"/>
    <cellStyle name="Navadno 7" xfId="9" xr:uid="{00000000-0005-0000-0000-000009000000}"/>
    <cellStyle name="Navadno 9" xfId="8" xr:uid="{00000000-0005-0000-0000-00000A000000}"/>
    <cellStyle name="Navadno_strelovod" xfId="12" xr:uid="{00000000-0005-0000-0000-00000B000000}"/>
    <cellStyle name="Odstotek 3" xfId="14" xr:uid="{00000000-0005-0000-0000-00000C000000}"/>
    <cellStyle name="Poudarek2" xfId="1" builtinId="33"/>
    <cellStyle name="Valuta" xfId="17" builtinId="4"/>
    <cellStyle name="Valuta 3" xfId="11" xr:uid="{00000000-0005-0000-0000-00000F000000}"/>
    <cellStyle name="Vejica 2" xfId="7" xr:uid="{00000000-0005-0000-0000-000010000000}"/>
    <cellStyle name="Vejica 3" xfId="15" xr:uid="{00000000-0005-0000-0000-000011000000}"/>
  </cellStyles>
  <dxfs count="214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466725</xdr:colOff>
      <xdr:row>29</xdr:row>
      <xdr:rowOff>0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533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l-SI"/>
        </a:p>
      </xdr:txBody>
    </xdr:sp>
    <xdr:clientData/>
  </xdr:oneCellAnchor>
  <xdr:oneCellAnchor>
    <xdr:from>
      <xdr:col>3</xdr:col>
      <xdr:colOff>466725</xdr:colOff>
      <xdr:row>28</xdr:row>
      <xdr:rowOff>190500</xdr:rowOff>
    </xdr:from>
    <xdr:ext cx="184731" cy="264560"/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533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l-SI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view="pageBreakPreview" zoomScaleNormal="115" zoomScaleSheetLayoutView="100" workbookViewId="0">
      <selection activeCell="C14" sqref="C14"/>
    </sheetView>
  </sheetViews>
  <sheetFormatPr defaultColWidth="9.1796875" defaultRowHeight="13" x14ac:dyDescent="0.3"/>
  <cols>
    <col min="1" max="1" width="28.453125" style="21" bestFit="1" customWidth="1"/>
    <col min="2" max="4" width="20.7265625" style="21" customWidth="1"/>
    <col min="5" max="16384" width="9.1796875" style="21"/>
  </cols>
  <sheetData>
    <row r="1" spans="1:20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3">
      <c r="A2" s="2" t="s">
        <v>0</v>
      </c>
      <c r="B2" s="312"/>
      <c r="C2" s="18"/>
      <c r="D2" s="3"/>
      <c r="E2" s="4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41.25" customHeight="1" x14ac:dyDescent="0.3">
      <c r="A3" s="2" t="s">
        <v>2</v>
      </c>
      <c r="B3" s="478" t="s">
        <v>338</v>
      </c>
      <c r="C3" s="478"/>
      <c r="D3" s="478"/>
      <c r="E3" s="26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x14ac:dyDescent="0.3">
      <c r="A4" s="2" t="s">
        <v>6</v>
      </c>
      <c r="B4" s="312" t="s">
        <v>7</v>
      </c>
      <c r="C4" s="312"/>
      <c r="D4" s="312"/>
      <c r="E4" s="312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4" x14ac:dyDescent="0.3">
      <c r="A11" s="25" t="s">
        <v>120</v>
      </c>
      <c r="B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3">
      <c r="B12" s="20"/>
      <c r="C12" s="2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14.5" x14ac:dyDescent="0.3">
      <c r="A13" s="204" t="s">
        <v>127</v>
      </c>
      <c r="B13" s="204" t="s">
        <v>121</v>
      </c>
      <c r="C13" s="205" t="s">
        <v>109</v>
      </c>
      <c r="D13" s="311" t="s">
        <v>122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14.5" x14ac:dyDescent="0.3">
      <c r="A14" s="189" t="s">
        <v>124</v>
      </c>
      <c r="B14" s="190">
        <f>Kanalizacija!D153</f>
        <v>0</v>
      </c>
      <c r="C14" s="191">
        <f t="shared" ref="C14:C18" si="0">B14*0.22</f>
        <v>0</v>
      </c>
      <c r="D14" s="194">
        <f t="shared" ref="D14:D18" si="1">B14+C14</f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14.5" x14ac:dyDescent="0.3">
      <c r="A15" s="189" t="s">
        <v>339</v>
      </c>
      <c r="B15" s="190">
        <f>+'Črpališče_(gr. in str. del)'!E181</f>
        <v>0</v>
      </c>
      <c r="C15" s="191">
        <f t="shared" si="0"/>
        <v>0</v>
      </c>
      <c r="D15" s="194">
        <f t="shared" si="1"/>
        <v>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4.5" x14ac:dyDescent="0.3">
      <c r="A16" s="189" t="s">
        <v>340</v>
      </c>
      <c r="B16" s="190">
        <f>+'Črpališče_(vod. priklj.)'!E91</f>
        <v>0</v>
      </c>
      <c r="C16" s="191">
        <f t="shared" si="0"/>
        <v>0</v>
      </c>
      <c r="D16" s="194">
        <f t="shared" si="1"/>
        <v>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14.5" x14ac:dyDescent="0.3">
      <c r="A17" s="189" t="s">
        <v>341</v>
      </c>
      <c r="B17" s="190">
        <f>+El.inšt_el_opr_črpališča!F226</f>
        <v>0</v>
      </c>
      <c r="C17" s="191">
        <f t="shared" si="0"/>
        <v>0</v>
      </c>
      <c r="D17" s="194">
        <f t="shared" si="1"/>
        <v>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15" thickBot="1" x14ac:dyDescent="0.35">
      <c r="A18" s="5" t="s">
        <v>123</v>
      </c>
      <c r="B18" s="192">
        <f>SUM(B14:B17)*0.1</f>
        <v>0</v>
      </c>
      <c r="C18" s="193">
        <f t="shared" si="0"/>
        <v>0</v>
      </c>
      <c r="D18" s="195">
        <f t="shared" si="1"/>
        <v>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4" x14ac:dyDescent="0.3">
      <c r="A19" s="23"/>
      <c r="B19" s="24">
        <f>SUM(B14:B18)</f>
        <v>0</v>
      </c>
      <c r="C19" s="24">
        <f>SUM(C14:C18)</f>
        <v>0</v>
      </c>
      <c r="D19" s="24">
        <f>SUM(D14:D18)</f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2" spans="1:20" x14ac:dyDescent="0.3">
      <c r="C22" s="317" t="s">
        <v>561</v>
      </c>
    </row>
    <row r="23" spans="1:20" x14ac:dyDescent="0.3">
      <c r="C23" s="317"/>
    </row>
    <row r="24" spans="1:20" x14ac:dyDescent="0.3">
      <c r="C24" s="317" t="s">
        <v>562</v>
      </c>
    </row>
  </sheetData>
  <sheetProtection algorithmName="SHA-512" hashValue="FCEUk69n2FuFeG0xCCHdBC6dILSYDBGd9dikuWijDylgWBSysAJLgZbc+zBykPjS8NexlAYmBPdHEPPLszoalg==" saltValue="IpBo1bcuMnbmyLfJ7iVUZw==" spinCount="100000" sheet="1" objects="1" scenarios="1"/>
  <dataConsolidate>
    <dataRefs count="2">
      <dataRef ref="D149" sheet="Kanalizacija"/>
      <dataRef ref="E210" sheet="Vodovod"/>
    </dataRefs>
  </dataConsolidate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colBreaks count="1" manualBreakCount="1">
    <brk id="4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62"/>
  <sheetViews>
    <sheetView showZeros="0" view="pageBreakPreview" topLeftCell="A67" zoomScaleNormal="100" zoomScaleSheetLayoutView="100" zoomScalePageLayoutView="80" workbookViewId="0">
      <selection activeCell="B19" sqref="B19"/>
    </sheetView>
  </sheetViews>
  <sheetFormatPr defaultColWidth="34.453125" defaultRowHeight="12.5" x14ac:dyDescent="0.25"/>
  <cols>
    <col min="1" max="1" width="7.54296875" style="323" customWidth="1"/>
    <col min="2" max="2" width="10.7265625" style="323" customWidth="1"/>
    <col min="3" max="3" width="50.1796875" style="323" customWidth="1"/>
    <col min="4" max="4" width="18" style="323" customWidth="1"/>
    <col min="5" max="5" width="12.7265625" style="323" customWidth="1"/>
    <col min="6" max="7" width="15.7265625" style="323" customWidth="1"/>
    <col min="8" max="8" width="36.7265625" style="323" customWidth="1"/>
    <col min="9" max="62" width="34.453125" style="323" customWidth="1"/>
    <col min="63" max="16384" width="34.453125" style="323"/>
  </cols>
  <sheetData>
    <row r="2" spans="2:10" ht="13" x14ac:dyDescent="0.25">
      <c r="B2" s="318" t="s">
        <v>0</v>
      </c>
      <c r="C2" s="319" t="s">
        <v>1</v>
      </c>
      <c r="D2" s="320"/>
      <c r="E2" s="321"/>
      <c r="F2" s="322"/>
    </row>
    <row r="3" spans="2:10" ht="12.75" customHeight="1" x14ac:dyDescent="0.25">
      <c r="B3" s="318" t="s">
        <v>2</v>
      </c>
      <c r="C3" s="480" t="s">
        <v>3</v>
      </c>
      <c r="D3" s="480"/>
      <c r="E3" s="480"/>
      <c r="F3" s="480"/>
      <c r="G3" s="480"/>
      <c r="H3" s="480"/>
    </row>
    <row r="4" spans="2:10" ht="13" x14ac:dyDescent="0.25">
      <c r="B4" s="318" t="s">
        <v>4</v>
      </c>
      <c r="C4" s="481" t="s">
        <v>5</v>
      </c>
      <c r="D4" s="481"/>
      <c r="E4" s="481"/>
      <c r="F4" s="481"/>
    </row>
    <row r="5" spans="2:10" ht="13" x14ac:dyDescent="0.25">
      <c r="B5" s="318" t="s">
        <v>6</v>
      </c>
      <c r="C5" s="319" t="s">
        <v>7</v>
      </c>
      <c r="D5" s="319"/>
      <c r="E5" s="319"/>
      <c r="F5" s="319"/>
    </row>
    <row r="7" spans="2:10" ht="15.5" x14ac:dyDescent="0.25">
      <c r="C7" s="482"/>
      <c r="D7" s="482"/>
      <c r="E7" s="482"/>
      <c r="F7" s="482"/>
      <c r="G7" s="482"/>
    </row>
    <row r="9" spans="2:10" ht="22.5" customHeight="1" thickBot="1" x14ac:dyDescent="0.3">
      <c r="B9" s="324" t="s">
        <v>8</v>
      </c>
      <c r="C9" s="324" t="s">
        <v>9</v>
      </c>
      <c r="D9" s="324" t="s">
        <v>10</v>
      </c>
      <c r="E9" s="324" t="s">
        <v>11</v>
      </c>
      <c r="F9" s="324" t="s">
        <v>12</v>
      </c>
      <c r="G9" s="324" t="s">
        <v>13</v>
      </c>
      <c r="H9" s="324" t="s">
        <v>14</v>
      </c>
    </row>
    <row r="10" spans="2:10" ht="13" x14ac:dyDescent="0.25">
      <c r="C10" s="325"/>
      <c r="D10" s="326"/>
      <c r="E10" s="326"/>
      <c r="F10" s="326"/>
      <c r="G10" s="326"/>
      <c r="H10" s="327"/>
    </row>
    <row r="11" spans="2:10" s="332" customFormat="1" ht="14" x14ac:dyDescent="0.3">
      <c r="B11" s="328" t="s">
        <v>15</v>
      </c>
      <c r="C11" s="329" t="s">
        <v>16</v>
      </c>
      <c r="D11" s="329"/>
      <c r="E11" s="479" t="s">
        <v>17</v>
      </c>
      <c r="F11" s="479"/>
      <c r="G11" s="330">
        <f>SUM(G14:G30)</f>
        <v>0</v>
      </c>
      <c r="H11" s="331"/>
    </row>
    <row r="12" spans="2:10" s="332" customFormat="1" ht="14" x14ac:dyDescent="0.3">
      <c r="B12" s="333"/>
      <c r="C12" s="333"/>
      <c r="D12" s="333"/>
      <c r="E12" s="334"/>
      <c r="F12" s="334"/>
      <c r="G12" s="334"/>
      <c r="H12" s="333"/>
    </row>
    <row r="13" spans="2:10" ht="14" x14ac:dyDescent="0.3">
      <c r="B13" s="335" t="s">
        <v>18</v>
      </c>
      <c r="C13" s="336" t="s">
        <v>19</v>
      </c>
      <c r="D13" s="337"/>
      <c r="E13" s="338"/>
      <c r="F13" s="339"/>
      <c r="G13" s="339"/>
      <c r="H13" s="340"/>
    </row>
    <row r="14" spans="2:10" s="347" customFormat="1" ht="15" customHeight="1" x14ac:dyDescent="0.35">
      <c r="B14" s="341">
        <f>1+COUNT(B$2:B13)</f>
        <v>1</v>
      </c>
      <c r="C14" s="342" t="s">
        <v>20</v>
      </c>
      <c r="D14" s="343" t="s">
        <v>21</v>
      </c>
      <c r="E14" s="344">
        <v>1</v>
      </c>
      <c r="F14" s="10"/>
      <c r="G14" s="346">
        <f>E14*F14</f>
        <v>0</v>
      </c>
      <c r="H14" s="342"/>
    </row>
    <row r="15" spans="2:10" s="347" customFormat="1" x14ac:dyDescent="0.35">
      <c r="B15" s="348" t="s">
        <v>22</v>
      </c>
      <c r="C15" s="342"/>
      <c r="D15" s="348"/>
      <c r="E15" s="344"/>
      <c r="F15" s="345"/>
      <c r="G15" s="346"/>
      <c r="H15" s="342"/>
    </row>
    <row r="16" spans="2:10" s="347" customFormat="1" ht="25" x14ac:dyDescent="0.35">
      <c r="B16" s="341">
        <f>1+COUNT(B$2:B15)</f>
        <v>2</v>
      </c>
      <c r="C16" s="342" t="s">
        <v>23</v>
      </c>
      <c r="D16" s="348" t="s">
        <v>21</v>
      </c>
      <c r="E16" s="344">
        <v>1</v>
      </c>
      <c r="F16" s="10"/>
      <c r="G16" s="346">
        <f>E16*F16</f>
        <v>0</v>
      </c>
      <c r="H16" s="342"/>
      <c r="J16" s="347" t="s">
        <v>22</v>
      </c>
    </row>
    <row r="17" spans="2:8" s="347" customFormat="1" x14ac:dyDescent="0.35">
      <c r="B17" s="348"/>
      <c r="D17" s="348"/>
      <c r="E17" s="344"/>
      <c r="F17" s="345"/>
      <c r="G17" s="346"/>
      <c r="H17" s="342"/>
    </row>
    <row r="18" spans="2:8" s="347" customFormat="1" ht="75" x14ac:dyDescent="0.35">
      <c r="B18" s="341">
        <f>1+COUNT(B$2:B17)</f>
        <v>3</v>
      </c>
      <c r="C18" s="342" t="s">
        <v>24</v>
      </c>
      <c r="D18" s="348" t="s">
        <v>21</v>
      </c>
      <c r="E18" s="344">
        <v>35</v>
      </c>
      <c r="F18" s="10"/>
      <c r="G18" s="346">
        <f>E18*F18</f>
        <v>0</v>
      </c>
      <c r="H18" s="342"/>
    </row>
    <row r="19" spans="2:8" s="347" customFormat="1" x14ac:dyDescent="0.35">
      <c r="B19" s="348"/>
      <c r="C19" s="342"/>
      <c r="D19" s="348"/>
      <c r="E19" s="344"/>
      <c r="F19" s="345"/>
      <c r="G19" s="346"/>
      <c r="H19" s="342"/>
    </row>
    <row r="20" spans="2:8" s="347" customFormat="1" ht="25" x14ac:dyDescent="0.35">
      <c r="B20" s="341">
        <f>1+COUNT(B$2:B19)</f>
        <v>4</v>
      </c>
      <c r="C20" s="342" t="s">
        <v>25</v>
      </c>
      <c r="D20" s="348" t="s">
        <v>26</v>
      </c>
      <c r="E20" s="344">
        <v>1405</v>
      </c>
      <c r="F20" s="10"/>
      <c r="G20" s="346">
        <f>E20*F20</f>
        <v>0</v>
      </c>
      <c r="H20" s="342"/>
    </row>
    <row r="21" spans="2:8" s="347" customFormat="1" x14ac:dyDescent="0.35">
      <c r="B21" s="341"/>
      <c r="C21" s="342"/>
      <c r="D21" s="348"/>
      <c r="E21" s="344"/>
      <c r="F21" s="345"/>
      <c r="G21" s="346"/>
      <c r="H21" s="342"/>
    </row>
    <row r="22" spans="2:8" s="347" customFormat="1" x14ac:dyDescent="0.35">
      <c r="B22" s="341">
        <v>5</v>
      </c>
      <c r="C22" s="342" t="s">
        <v>125</v>
      </c>
      <c r="D22" s="348" t="s">
        <v>21</v>
      </c>
      <c r="E22" s="344">
        <v>150</v>
      </c>
      <c r="F22" s="10"/>
      <c r="G22" s="346">
        <f>F22*E22</f>
        <v>0</v>
      </c>
      <c r="H22" s="342"/>
    </row>
    <row r="23" spans="2:8" s="347" customFormat="1" x14ac:dyDescent="0.35">
      <c r="B23" s="348"/>
      <c r="C23" s="342"/>
      <c r="D23" s="348"/>
      <c r="E23" s="344"/>
      <c r="F23" s="345"/>
      <c r="G23" s="346"/>
      <c r="H23" s="342"/>
    </row>
    <row r="24" spans="2:8" s="347" customFormat="1" ht="14" x14ac:dyDescent="0.3">
      <c r="B24" s="335" t="s">
        <v>27</v>
      </c>
      <c r="C24" s="336" t="s">
        <v>28</v>
      </c>
      <c r="D24" s="337"/>
      <c r="E24" s="338"/>
      <c r="F24" s="339"/>
      <c r="G24" s="339"/>
      <c r="H24" s="340"/>
    </row>
    <row r="25" spans="2:8" s="347" customFormat="1" x14ac:dyDescent="0.35">
      <c r="B25" s="348"/>
      <c r="C25" s="342"/>
      <c r="D25" s="348"/>
      <c r="E25" s="344"/>
      <c r="F25" s="345"/>
      <c r="G25" s="346"/>
      <c r="H25" s="342"/>
    </row>
    <row r="26" spans="2:8" s="347" customFormat="1" ht="62.5" x14ac:dyDescent="0.35">
      <c r="B26" s="349">
        <f>1+COUNT(B$2:B25)</f>
        <v>6</v>
      </c>
      <c r="C26" s="350" t="s">
        <v>29</v>
      </c>
      <c r="D26" s="351" t="s">
        <v>21</v>
      </c>
      <c r="E26" s="352">
        <v>0.49</v>
      </c>
      <c r="F26" s="10"/>
      <c r="G26" s="354">
        <f>E26*F26</f>
        <v>0</v>
      </c>
      <c r="H26" s="342"/>
    </row>
    <row r="27" spans="2:8" s="347" customFormat="1" x14ac:dyDescent="0.35">
      <c r="B27" s="351"/>
      <c r="C27" s="350"/>
      <c r="D27" s="351"/>
      <c r="E27" s="352"/>
      <c r="F27" s="353"/>
      <c r="G27" s="354"/>
      <c r="H27" s="342"/>
    </row>
    <row r="28" spans="2:8" s="347" customFormat="1" ht="37.5" x14ac:dyDescent="0.35">
      <c r="B28" s="349">
        <f>1+COUNT(B$2:B27)</f>
        <v>7</v>
      </c>
      <c r="C28" s="350" t="s">
        <v>30</v>
      </c>
      <c r="D28" s="355" t="s">
        <v>21</v>
      </c>
      <c r="E28" s="352">
        <v>0.49</v>
      </c>
      <c r="F28" s="10"/>
      <c r="G28" s="354"/>
    </row>
    <row r="29" spans="2:8" s="347" customFormat="1" ht="15" customHeight="1" x14ac:dyDescent="0.35">
      <c r="B29" s="348"/>
      <c r="C29" s="342"/>
      <c r="D29" s="348"/>
      <c r="E29" s="344"/>
      <c r="F29" s="345"/>
      <c r="G29" s="346"/>
      <c r="H29" s="342"/>
    </row>
    <row r="30" spans="2:8" s="347" customFormat="1" ht="62.5" x14ac:dyDescent="0.35">
      <c r="B30" s="341">
        <f>1+COUNT(B$2:B29)</f>
        <v>8</v>
      </c>
      <c r="C30" s="356" t="s">
        <v>31</v>
      </c>
      <c r="D30" s="348" t="s">
        <v>21</v>
      </c>
      <c r="E30" s="344">
        <v>2</v>
      </c>
      <c r="F30" s="10"/>
      <c r="G30" s="346">
        <f>E30*F30</f>
        <v>0</v>
      </c>
      <c r="H30" s="342"/>
    </row>
    <row r="31" spans="2:8" x14ac:dyDescent="0.25">
      <c r="B31" s="348"/>
      <c r="C31" s="357"/>
      <c r="D31" s="343"/>
      <c r="E31" s="358"/>
      <c r="F31" s="359"/>
      <c r="G31" s="359"/>
      <c r="H31" s="343"/>
    </row>
    <row r="32" spans="2:8" ht="14" x14ac:dyDescent="0.25">
      <c r="B32" s="328" t="s">
        <v>32</v>
      </c>
      <c r="C32" s="329" t="s">
        <v>33</v>
      </c>
      <c r="D32" s="329"/>
      <c r="E32" s="479" t="s">
        <v>17</v>
      </c>
      <c r="F32" s="479"/>
      <c r="G32" s="330">
        <f>SUM(G35:G56)</f>
        <v>0</v>
      </c>
      <c r="H32" s="360"/>
    </row>
    <row r="33" spans="1:8" ht="13" x14ac:dyDescent="0.25">
      <c r="C33" s="361"/>
      <c r="D33" s="362"/>
      <c r="F33" s="363"/>
      <c r="G33" s="363"/>
      <c r="H33" s="343"/>
    </row>
    <row r="34" spans="1:8" ht="14" x14ac:dyDescent="0.3">
      <c r="B34" s="335" t="s">
        <v>34</v>
      </c>
      <c r="C34" s="336" t="s">
        <v>35</v>
      </c>
      <c r="D34" s="337"/>
      <c r="E34" s="338"/>
      <c r="F34" s="339"/>
      <c r="G34" s="339"/>
      <c r="H34" s="340"/>
    </row>
    <row r="35" spans="1:8" s="347" customFormat="1" ht="37.5" x14ac:dyDescent="0.25">
      <c r="A35" s="323"/>
      <c r="B35" s="341">
        <f>1+COUNT(B$2:B34)</f>
        <v>9</v>
      </c>
      <c r="C35" s="342" t="s">
        <v>36</v>
      </c>
      <c r="D35" s="348" t="s">
        <v>37</v>
      </c>
      <c r="E35" s="344">
        <v>4457</v>
      </c>
      <c r="F35" s="10"/>
      <c r="G35" s="346">
        <f t="shared" ref="G35:G55" si="0">ROUND(E35*F35,2)</f>
        <v>0</v>
      </c>
      <c r="H35" s="342"/>
    </row>
    <row r="36" spans="1:8" s="347" customFormat="1" x14ac:dyDescent="0.25">
      <c r="A36" s="323"/>
      <c r="B36" s="348"/>
      <c r="C36" s="342"/>
      <c r="D36" s="348"/>
      <c r="E36" s="344"/>
      <c r="F36" s="345"/>
      <c r="G36" s="346"/>
      <c r="H36" s="342"/>
    </row>
    <row r="37" spans="1:8" s="347" customFormat="1" ht="37.5" x14ac:dyDescent="0.25">
      <c r="A37" s="323"/>
      <c r="B37" s="341">
        <f>1+COUNT(B$2:B36)</f>
        <v>10</v>
      </c>
      <c r="C37" s="364" t="s">
        <v>38</v>
      </c>
      <c r="D37" s="343" t="s">
        <v>37</v>
      </c>
      <c r="E37" s="344">
        <v>506</v>
      </c>
      <c r="F37" s="10"/>
      <c r="G37" s="346">
        <f t="shared" si="0"/>
        <v>0</v>
      </c>
      <c r="H37" s="342" t="s">
        <v>22</v>
      </c>
    </row>
    <row r="38" spans="1:8" s="347" customFormat="1" x14ac:dyDescent="0.25">
      <c r="A38" s="323"/>
      <c r="B38" s="341"/>
      <c r="C38" s="364"/>
      <c r="D38" s="343"/>
      <c r="E38" s="344"/>
      <c r="F38" s="345"/>
      <c r="G38" s="346"/>
      <c r="H38" s="342"/>
    </row>
    <row r="39" spans="1:8" s="347" customFormat="1" ht="37.5" x14ac:dyDescent="0.25">
      <c r="A39" s="323"/>
      <c r="B39" s="341">
        <f>1+COUNT(B$2:B38)</f>
        <v>11</v>
      </c>
      <c r="C39" s="364" t="s">
        <v>39</v>
      </c>
      <c r="D39" s="343" t="s">
        <v>37</v>
      </c>
      <c r="E39" s="344">
        <v>12</v>
      </c>
      <c r="F39" s="10"/>
      <c r="G39" s="346">
        <f t="shared" si="0"/>
        <v>0</v>
      </c>
      <c r="H39" s="342"/>
    </row>
    <row r="40" spans="1:8" s="347" customFormat="1" x14ac:dyDescent="0.25">
      <c r="A40" s="323"/>
      <c r="B40" s="341"/>
      <c r="C40" s="364"/>
      <c r="D40" s="343"/>
      <c r="E40" s="344"/>
      <c r="F40" s="345"/>
      <c r="G40" s="346"/>
      <c r="H40" s="342"/>
    </row>
    <row r="41" spans="1:8" s="347" customFormat="1" ht="25" x14ac:dyDescent="0.25">
      <c r="A41" s="323"/>
      <c r="B41" s="341">
        <v>12</v>
      </c>
      <c r="C41" s="364" t="s">
        <v>126</v>
      </c>
      <c r="D41" s="343" t="s">
        <v>41</v>
      </c>
      <c r="E41" s="344">
        <v>15</v>
      </c>
      <c r="F41" s="10"/>
      <c r="G41" s="346">
        <f>E41*F41</f>
        <v>0</v>
      </c>
      <c r="H41" s="342"/>
    </row>
    <row r="42" spans="1:8" s="347" customFormat="1" x14ac:dyDescent="0.25">
      <c r="A42" s="323"/>
      <c r="B42" s="348"/>
      <c r="C42" s="342"/>
      <c r="D42" s="348"/>
      <c r="E42" s="344"/>
      <c r="F42" s="345"/>
      <c r="G42" s="346"/>
      <c r="H42" s="342"/>
    </row>
    <row r="43" spans="1:8" s="347" customFormat="1" ht="25" x14ac:dyDescent="0.25">
      <c r="A43" s="323"/>
      <c r="B43" s="341">
        <f>1+COUNT(B$2:B42)</f>
        <v>13</v>
      </c>
      <c r="C43" s="342" t="s">
        <v>40</v>
      </c>
      <c r="D43" s="343" t="s">
        <v>41</v>
      </c>
      <c r="E43" s="344">
        <v>1899</v>
      </c>
      <c r="F43" s="10"/>
      <c r="G43" s="346">
        <f t="shared" si="0"/>
        <v>0</v>
      </c>
      <c r="H43" s="342"/>
    </row>
    <row r="44" spans="1:8" s="347" customFormat="1" x14ac:dyDescent="0.25">
      <c r="A44" s="323"/>
      <c r="B44" s="341"/>
      <c r="C44" s="342"/>
      <c r="D44" s="343"/>
      <c r="E44" s="344"/>
      <c r="F44" s="345"/>
      <c r="G44" s="346"/>
      <c r="H44" s="342"/>
    </row>
    <row r="45" spans="1:8" s="347" customFormat="1" ht="62.5" x14ac:dyDescent="0.25">
      <c r="A45" s="323"/>
      <c r="B45" s="341">
        <f>1+COUNT(B$2:B44)</f>
        <v>14</v>
      </c>
      <c r="C45" s="350" t="s">
        <v>42</v>
      </c>
      <c r="D45" s="343" t="s">
        <v>37</v>
      </c>
      <c r="E45" s="344">
        <v>346</v>
      </c>
      <c r="F45" s="10"/>
      <c r="G45" s="346">
        <f t="shared" si="0"/>
        <v>0</v>
      </c>
      <c r="H45" s="342"/>
    </row>
    <row r="46" spans="1:8" s="347" customFormat="1" x14ac:dyDescent="0.25">
      <c r="A46" s="323"/>
      <c r="B46" s="341"/>
      <c r="C46" s="342"/>
      <c r="D46" s="343"/>
      <c r="E46" s="344"/>
      <c r="F46" s="345"/>
      <c r="G46" s="346"/>
      <c r="H46" s="342"/>
    </row>
    <row r="47" spans="1:8" s="347" customFormat="1" ht="50" x14ac:dyDescent="0.25">
      <c r="A47" s="323"/>
      <c r="B47" s="341">
        <f>1+COUNT(B$2:B46)</f>
        <v>15</v>
      </c>
      <c r="C47" s="350" t="s">
        <v>43</v>
      </c>
      <c r="D47" s="343" t="s">
        <v>37</v>
      </c>
      <c r="E47" s="344">
        <v>855</v>
      </c>
      <c r="F47" s="10"/>
      <c r="G47" s="346">
        <f t="shared" si="0"/>
        <v>0</v>
      </c>
      <c r="H47" s="342"/>
    </row>
    <row r="48" spans="1:8" s="347" customFormat="1" x14ac:dyDescent="0.25">
      <c r="A48" s="323"/>
      <c r="B48" s="341"/>
      <c r="C48" s="342"/>
      <c r="D48" s="343"/>
      <c r="E48" s="344"/>
      <c r="F48" s="345"/>
      <c r="G48" s="346"/>
      <c r="H48" s="342"/>
    </row>
    <row r="49" spans="1:8" s="347" customFormat="1" ht="87.5" x14ac:dyDescent="0.25">
      <c r="A49" s="323"/>
      <c r="B49" s="341">
        <f>1+COUNT(B$2:B48)</f>
        <v>16</v>
      </c>
      <c r="C49" s="357" t="s">
        <v>44</v>
      </c>
      <c r="D49" s="343" t="s">
        <v>37</v>
      </c>
      <c r="E49" s="344">
        <v>1596</v>
      </c>
      <c r="F49" s="10"/>
      <c r="G49" s="346">
        <f t="shared" si="0"/>
        <v>0</v>
      </c>
      <c r="H49" s="342"/>
    </row>
    <row r="50" spans="1:8" s="347" customFormat="1" x14ac:dyDescent="0.25">
      <c r="A50" s="323"/>
      <c r="B50" s="341"/>
      <c r="C50" s="342"/>
      <c r="D50" s="343"/>
      <c r="E50" s="344"/>
      <c r="F50" s="345"/>
      <c r="G50" s="346"/>
      <c r="H50" s="342"/>
    </row>
    <row r="51" spans="1:8" s="347" customFormat="1" ht="37.5" x14ac:dyDescent="0.25">
      <c r="A51" s="323"/>
      <c r="B51" s="341">
        <f>1+COUNT(B$2:B50)</f>
        <v>17</v>
      </c>
      <c r="C51" s="350" t="s">
        <v>45</v>
      </c>
      <c r="D51" s="343" t="s">
        <v>37</v>
      </c>
      <c r="E51" s="344">
        <v>117</v>
      </c>
      <c r="F51" s="10"/>
      <c r="G51" s="346">
        <f t="shared" si="0"/>
        <v>0</v>
      </c>
      <c r="H51" s="342"/>
    </row>
    <row r="52" spans="1:8" s="347" customFormat="1" x14ac:dyDescent="0.25">
      <c r="A52" s="323"/>
      <c r="B52" s="341"/>
      <c r="C52" s="350"/>
      <c r="D52" s="343"/>
      <c r="E52" s="344"/>
      <c r="F52" s="345"/>
      <c r="G52" s="346"/>
      <c r="H52" s="342"/>
    </row>
    <row r="53" spans="1:8" s="347" customFormat="1" ht="37.5" x14ac:dyDescent="0.25">
      <c r="A53" s="323"/>
      <c r="B53" s="341">
        <f>1+COUNT(B$2:B52)</f>
        <v>18</v>
      </c>
      <c r="C53" s="342" t="s">
        <v>46</v>
      </c>
      <c r="D53" s="343" t="s">
        <v>37</v>
      </c>
      <c r="E53" s="344">
        <v>2856</v>
      </c>
      <c r="F53" s="10"/>
      <c r="G53" s="346">
        <f t="shared" si="0"/>
        <v>0</v>
      </c>
      <c r="H53" s="342"/>
    </row>
    <row r="54" spans="1:8" s="347" customFormat="1" x14ac:dyDescent="0.25">
      <c r="A54" s="323"/>
      <c r="B54" s="341"/>
      <c r="C54" s="342"/>
      <c r="D54" s="343"/>
      <c r="E54" s="344"/>
      <c r="F54" s="345"/>
      <c r="G54" s="346"/>
      <c r="H54" s="342"/>
    </row>
    <row r="55" spans="1:8" s="347" customFormat="1" ht="50" x14ac:dyDescent="0.25">
      <c r="A55" s="323"/>
      <c r="B55" s="341">
        <f>1+COUNT(B$2:B54)</f>
        <v>19</v>
      </c>
      <c r="C55" s="350" t="s">
        <v>47</v>
      </c>
      <c r="D55" s="343" t="s">
        <v>41</v>
      </c>
      <c r="E55" s="344">
        <v>5620</v>
      </c>
      <c r="F55" s="10"/>
      <c r="G55" s="346">
        <f t="shared" si="0"/>
        <v>0</v>
      </c>
      <c r="H55" s="342"/>
    </row>
    <row r="56" spans="1:8" s="347" customFormat="1" x14ac:dyDescent="0.25">
      <c r="A56" s="323"/>
      <c r="B56" s="348"/>
      <c r="C56" s="342"/>
      <c r="D56" s="348"/>
      <c r="E56" s="344"/>
      <c r="F56" s="345"/>
      <c r="G56" s="346"/>
      <c r="H56" s="342"/>
    </row>
    <row r="57" spans="1:8" s="332" customFormat="1" ht="15" customHeight="1" x14ac:dyDescent="0.3">
      <c r="A57" s="323"/>
      <c r="B57" s="328" t="s">
        <v>48</v>
      </c>
      <c r="C57" s="329" t="s">
        <v>49</v>
      </c>
      <c r="D57" s="329"/>
      <c r="E57" s="479" t="s">
        <v>17</v>
      </c>
      <c r="F57" s="479"/>
      <c r="G57" s="330">
        <f>SUM(G60:G103)</f>
        <v>0</v>
      </c>
      <c r="H57" s="360"/>
    </row>
    <row r="58" spans="1:8" x14ac:dyDescent="0.25">
      <c r="B58" s="348"/>
      <c r="C58" s="327"/>
      <c r="H58" s="343"/>
    </row>
    <row r="59" spans="1:8" ht="14" x14ac:dyDescent="0.3">
      <c r="B59" s="335" t="s">
        <v>50</v>
      </c>
      <c r="C59" s="336" t="s">
        <v>51</v>
      </c>
      <c r="D59" s="337"/>
      <c r="E59" s="338"/>
      <c r="F59" s="339"/>
      <c r="G59" s="339"/>
      <c r="H59" s="340"/>
    </row>
    <row r="60" spans="1:8" s="347" customFormat="1" ht="50" x14ac:dyDescent="0.25">
      <c r="A60" s="323"/>
      <c r="B60" s="341">
        <f>1+COUNT(B$2:B59)</f>
        <v>20</v>
      </c>
      <c r="C60" s="342" t="s">
        <v>52</v>
      </c>
      <c r="D60" s="343" t="s">
        <v>26</v>
      </c>
      <c r="E60" s="365">
        <v>1405</v>
      </c>
      <c r="F60" s="10"/>
      <c r="G60" s="346">
        <f>ROUND(E60*F60,2)</f>
        <v>0</v>
      </c>
      <c r="H60" s="342" t="s">
        <v>22</v>
      </c>
    </row>
    <row r="61" spans="1:8" s="347" customFormat="1" x14ac:dyDescent="0.25">
      <c r="A61" s="323"/>
      <c r="B61" s="348"/>
      <c r="C61" s="342"/>
      <c r="D61" s="348"/>
      <c r="E61" s="366"/>
      <c r="F61" s="345"/>
      <c r="G61" s="346"/>
      <c r="H61" s="342"/>
    </row>
    <row r="62" spans="1:8" s="347" customFormat="1" ht="62.5" x14ac:dyDescent="0.25">
      <c r="A62" s="323"/>
      <c r="B62" s="341">
        <f>1+COUNT(B$2:B61)</f>
        <v>21</v>
      </c>
      <c r="C62" s="342" t="s">
        <v>53</v>
      </c>
      <c r="D62" s="343" t="s">
        <v>21</v>
      </c>
      <c r="E62" s="365">
        <v>8</v>
      </c>
      <c r="F62" s="10"/>
      <c r="G62" s="346">
        <f>ROUND(E62*F62,2)</f>
        <v>0</v>
      </c>
      <c r="H62" s="342" t="s">
        <v>22</v>
      </c>
    </row>
    <row r="63" spans="1:8" s="347" customFormat="1" x14ac:dyDescent="0.25">
      <c r="A63" s="323"/>
      <c r="B63" s="341"/>
      <c r="C63" s="342"/>
      <c r="D63" s="343"/>
      <c r="E63" s="365"/>
      <c r="F63" s="345"/>
      <c r="G63" s="346"/>
      <c r="H63" s="342"/>
    </row>
    <row r="64" spans="1:8" s="347" customFormat="1" ht="87.5" x14ac:dyDescent="0.25">
      <c r="A64" s="323"/>
      <c r="B64" s="341">
        <f>1+COUNT(B$2:B63)</f>
        <v>22</v>
      </c>
      <c r="C64" s="350" t="s">
        <v>54</v>
      </c>
      <c r="D64" s="343" t="s">
        <v>26</v>
      </c>
      <c r="E64" s="365">
        <v>194</v>
      </c>
      <c r="F64" s="10"/>
      <c r="G64" s="346">
        <f>ROUND(E64*F64,2)</f>
        <v>0</v>
      </c>
      <c r="H64" s="342"/>
    </row>
    <row r="65" spans="1:8" s="347" customFormat="1" x14ac:dyDescent="0.25">
      <c r="A65" s="323"/>
      <c r="B65" s="341"/>
      <c r="C65" s="350"/>
      <c r="D65" s="343"/>
      <c r="E65" s="365"/>
      <c r="F65" s="345"/>
      <c r="G65" s="346"/>
      <c r="H65" s="342"/>
    </row>
    <row r="66" spans="1:8" s="347" customFormat="1" ht="112.5" x14ac:dyDescent="0.25">
      <c r="A66" s="323"/>
      <c r="B66" s="341">
        <f>1+COUNT(B$2:B65)</f>
        <v>23</v>
      </c>
      <c r="C66" s="367" t="s">
        <v>55</v>
      </c>
      <c r="D66" s="343" t="s">
        <v>21</v>
      </c>
      <c r="E66" s="365">
        <v>60</v>
      </c>
      <c r="F66" s="10"/>
      <c r="G66" s="346">
        <f>ROUND(E66*F66,2)</f>
        <v>0</v>
      </c>
      <c r="H66" s="342"/>
    </row>
    <row r="67" spans="1:8" s="347" customFormat="1" x14ac:dyDescent="0.25">
      <c r="A67" s="323"/>
      <c r="B67" s="341"/>
      <c r="C67" s="367"/>
      <c r="D67" s="343"/>
      <c r="E67" s="365"/>
      <c r="F67" s="345"/>
      <c r="G67" s="346"/>
      <c r="H67" s="342"/>
    </row>
    <row r="68" spans="1:8" s="347" customFormat="1" ht="50" x14ac:dyDescent="0.25">
      <c r="A68" s="323"/>
      <c r="B68" s="341">
        <f>1+COUNT(B$2:B67)</f>
        <v>24</v>
      </c>
      <c r="C68" s="350" t="s">
        <v>56</v>
      </c>
      <c r="D68" s="343" t="s">
        <v>21</v>
      </c>
      <c r="E68" s="365">
        <v>19</v>
      </c>
      <c r="F68" s="10"/>
      <c r="G68" s="346">
        <f>ROUND(E68*F68,2)</f>
        <v>0</v>
      </c>
      <c r="H68" s="342"/>
    </row>
    <row r="69" spans="1:8" s="347" customFormat="1" x14ac:dyDescent="0.25">
      <c r="A69" s="323"/>
      <c r="B69" s="341"/>
      <c r="C69" s="342"/>
      <c r="D69" s="343"/>
      <c r="E69" s="365"/>
      <c r="F69" s="345"/>
      <c r="G69" s="346"/>
      <c r="H69" s="342"/>
    </row>
    <row r="70" spans="1:8" s="347" customFormat="1" ht="50" x14ac:dyDescent="0.25">
      <c r="A70" s="323"/>
      <c r="B70" s="341">
        <f>1+COUNT(B$2:B69)</f>
        <v>25</v>
      </c>
      <c r="C70" s="350" t="s">
        <v>57</v>
      </c>
      <c r="D70" s="343" t="s">
        <v>21</v>
      </c>
      <c r="E70" s="365">
        <v>41</v>
      </c>
      <c r="F70" s="10"/>
      <c r="G70" s="346">
        <f>ROUND(E70*F70,2)</f>
        <v>0</v>
      </c>
      <c r="H70" s="342"/>
    </row>
    <row r="71" spans="1:8" s="347" customFormat="1" x14ac:dyDescent="0.25">
      <c r="A71" s="323"/>
      <c r="B71" s="348"/>
      <c r="C71" s="342"/>
      <c r="D71" s="348"/>
      <c r="E71" s="366"/>
      <c r="F71" s="345"/>
      <c r="G71" s="346"/>
      <c r="H71" s="342"/>
    </row>
    <row r="72" spans="1:8" ht="14" x14ac:dyDescent="0.3">
      <c r="B72" s="335" t="s">
        <v>58</v>
      </c>
      <c r="C72" s="336" t="s">
        <v>59</v>
      </c>
      <c r="D72" s="337"/>
      <c r="E72" s="368"/>
      <c r="F72" s="339"/>
      <c r="G72" s="339"/>
      <c r="H72" s="340"/>
    </row>
    <row r="73" spans="1:8" s="347" customFormat="1" ht="50" x14ac:dyDescent="0.25">
      <c r="A73" s="323"/>
      <c r="B73" s="341">
        <f>1+COUNT(B$2:B72)</f>
        <v>26</v>
      </c>
      <c r="C73" s="342" t="s">
        <v>60</v>
      </c>
      <c r="D73" s="343" t="s">
        <v>21</v>
      </c>
      <c r="E73" s="365">
        <v>25</v>
      </c>
      <c r="F73" s="10"/>
      <c r="G73" s="346">
        <f>ROUND(E73*F73,2)</f>
        <v>0</v>
      </c>
      <c r="H73" s="342" t="s">
        <v>61</v>
      </c>
    </row>
    <row r="74" spans="1:8" s="347" customFormat="1" x14ac:dyDescent="0.25">
      <c r="A74" s="323"/>
      <c r="B74" s="348"/>
      <c r="C74" s="342"/>
      <c r="D74" s="343"/>
      <c r="E74" s="365"/>
      <c r="F74" s="345"/>
      <c r="G74" s="346"/>
      <c r="H74" s="342"/>
    </row>
    <row r="75" spans="1:8" s="347" customFormat="1" ht="50" x14ac:dyDescent="0.25">
      <c r="A75" s="323"/>
      <c r="B75" s="341">
        <f>1+COUNT(B$2:B74)</f>
        <v>27</v>
      </c>
      <c r="C75" s="342" t="s">
        <v>62</v>
      </c>
      <c r="D75" s="343" t="s">
        <v>21</v>
      </c>
      <c r="E75" s="365">
        <v>28</v>
      </c>
      <c r="F75" s="10"/>
      <c r="G75" s="346">
        <f>ROUND(E75*F75,2)</f>
        <v>0</v>
      </c>
      <c r="H75" s="342" t="s">
        <v>63</v>
      </c>
    </row>
    <row r="76" spans="1:8" s="347" customFormat="1" x14ac:dyDescent="0.25">
      <c r="A76" s="323"/>
      <c r="B76" s="348"/>
      <c r="C76" s="342"/>
      <c r="D76" s="343"/>
      <c r="E76" s="365"/>
      <c r="F76" s="345"/>
      <c r="G76" s="346"/>
      <c r="H76" s="342"/>
    </row>
    <row r="77" spans="1:8" s="347" customFormat="1" ht="50" x14ac:dyDescent="0.25">
      <c r="A77" s="323"/>
      <c r="B77" s="341">
        <f>1+COUNT(B$2:B76)</f>
        <v>28</v>
      </c>
      <c r="C77" s="342" t="s">
        <v>64</v>
      </c>
      <c r="D77" s="343" t="s">
        <v>21</v>
      </c>
      <c r="E77" s="365">
        <v>3</v>
      </c>
      <c r="F77" s="10"/>
      <c r="G77" s="346">
        <f>ROUND(E77*F77,2)</f>
        <v>0</v>
      </c>
      <c r="H77" s="342" t="s">
        <v>65</v>
      </c>
    </row>
    <row r="78" spans="1:8" s="347" customFormat="1" x14ac:dyDescent="0.25">
      <c r="A78" s="323"/>
      <c r="B78" s="341"/>
      <c r="C78" s="342"/>
      <c r="D78" s="343"/>
      <c r="E78" s="365"/>
      <c r="F78" s="345"/>
      <c r="G78" s="346"/>
      <c r="H78" s="342"/>
    </row>
    <row r="79" spans="1:8" s="347" customFormat="1" ht="62.5" x14ac:dyDescent="0.25">
      <c r="A79" s="323"/>
      <c r="B79" s="341">
        <f>1+COUNT(B$2:B78)</f>
        <v>29</v>
      </c>
      <c r="C79" s="342" t="s">
        <v>66</v>
      </c>
      <c r="D79" s="343" t="s">
        <v>21</v>
      </c>
      <c r="E79" s="365">
        <v>28</v>
      </c>
      <c r="F79" s="10"/>
      <c r="G79" s="346">
        <f>ROUND(E79*F79,2)</f>
        <v>0</v>
      </c>
      <c r="H79" s="342" t="s">
        <v>67</v>
      </c>
    </row>
    <row r="80" spans="1:8" s="347" customFormat="1" x14ac:dyDescent="0.25">
      <c r="A80" s="323"/>
      <c r="B80" s="341"/>
      <c r="C80" s="342"/>
      <c r="D80" s="343"/>
      <c r="E80" s="365"/>
      <c r="F80" s="345"/>
      <c r="G80" s="346"/>
      <c r="H80" s="342"/>
    </row>
    <row r="81" spans="1:8" s="347" customFormat="1" ht="62.5" x14ac:dyDescent="0.25">
      <c r="A81" s="323"/>
      <c r="B81" s="341">
        <f>1+COUNT(B$2:B80)</f>
        <v>30</v>
      </c>
      <c r="C81" s="342" t="s">
        <v>68</v>
      </c>
      <c r="D81" s="343" t="s">
        <v>21</v>
      </c>
      <c r="E81" s="365">
        <v>32</v>
      </c>
      <c r="F81" s="10"/>
      <c r="G81" s="346">
        <f>ROUND(E81*F81,2)</f>
        <v>0</v>
      </c>
      <c r="H81" s="342" t="s">
        <v>67</v>
      </c>
    </row>
    <row r="82" spans="1:8" s="347" customFormat="1" x14ac:dyDescent="0.25">
      <c r="A82" s="323"/>
      <c r="B82" s="348"/>
      <c r="C82" s="342"/>
      <c r="D82" s="348"/>
      <c r="E82" s="366"/>
      <c r="F82" s="345"/>
      <c r="G82" s="346"/>
      <c r="H82" s="342"/>
    </row>
    <row r="83" spans="1:8" ht="14" x14ac:dyDescent="0.3">
      <c r="B83" s="335" t="s">
        <v>69</v>
      </c>
      <c r="C83" s="336" t="s">
        <v>70</v>
      </c>
      <c r="D83" s="337"/>
      <c r="E83" s="368"/>
      <c r="F83" s="339"/>
      <c r="G83" s="339"/>
      <c r="H83" s="340"/>
    </row>
    <row r="84" spans="1:8" s="347" customFormat="1" ht="62.5" x14ac:dyDescent="0.25">
      <c r="A84" s="323"/>
      <c r="B84" s="341">
        <f>1+COUNT(B$2:B83)</f>
        <v>31</v>
      </c>
      <c r="C84" s="369" t="s">
        <v>71</v>
      </c>
      <c r="D84" s="343" t="s">
        <v>21</v>
      </c>
      <c r="E84" s="365">
        <v>56</v>
      </c>
      <c r="F84" s="10"/>
      <c r="G84" s="346">
        <f>ROUND(E84*F84,2)</f>
        <v>0</v>
      </c>
      <c r="H84" s="342" t="s">
        <v>22</v>
      </c>
    </row>
    <row r="85" spans="1:8" s="347" customFormat="1" x14ac:dyDescent="0.25">
      <c r="A85" s="323"/>
      <c r="B85" s="341"/>
      <c r="C85" s="369"/>
      <c r="D85" s="343"/>
      <c r="E85" s="365"/>
      <c r="F85" s="345"/>
      <c r="G85" s="346"/>
      <c r="H85" s="342"/>
    </row>
    <row r="86" spans="1:8" s="347" customFormat="1" ht="62.5" x14ac:dyDescent="0.25">
      <c r="A86" s="323"/>
      <c r="B86" s="341">
        <f>1+COUNT(B$2:B85)</f>
        <v>32</v>
      </c>
      <c r="C86" s="369" t="s">
        <v>72</v>
      </c>
      <c r="D86" s="343" t="s">
        <v>21</v>
      </c>
      <c r="E86" s="365">
        <v>60</v>
      </c>
      <c r="F86" s="10"/>
      <c r="G86" s="346">
        <f>ROUND(E86*F86,2)</f>
        <v>0</v>
      </c>
      <c r="H86" s="342" t="s">
        <v>73</v>
      </c>
    </row>
    <row r="87" spans="1:8" s="347" customFormat="1" x14ac:dyDescent="0.25">
      <c r="A87" s="323"/>
      <c r="B87" s="341"/>
      <c r="C87" s="369"/>
      <c r="D87" s="343"/>
      <c r="E87" s="365"/>
      <c r="F87" s="345"/>
      <c r="G87" s="346"/>
      <c r="H87" s="342"/>
    </row>
    <row r="88" spans="1:8" s="347" customFormat="1" ht="15" customHeight="1" x14ac:dyDescent="0.3">
      <c r="A88" s="323"/>
      <c r="B88" s="335" t="s">
        <v>74</v>
      </c>
      <c r="C88" s="336" t="s">
        <v>75</v>
      </c>
      <c r="D88" s="337"/>
      <c r="E88" s="368"/>
      <c r="F88" s="339"/>
      <c r="G88" s="339"/>
      <c r="H88" s="340"/>
    </row>
    <row r="89" spans="1:8" s="347" customFormat="1" x14ac:dyDescent="0.25">
      <c r="A89" s="323"/>
      <c r="B89" s="341"/>
      <c r="C89" s="369"/>
      <c r="D89" s="343"/>
      <c r="E89" s="365"/>
      <c r="F89" s="345"/>
      <c r="G89" s="346"/>
      <c r="H89" s="342"/>
    </row>
    <row r="90" spans="1:8" s="347" customFormat="1" ht="37.5" x14ac:dyDescent="0.25">
      <c r="A90" s="323"/>
      <c r="B90" s="341">
        <f>1+COUNT(B$2:B89)</f>
        <v>33</v>
      </c>
      <c r="C90" s="367" t="s">
        <v>76</v>
      </c>
      <c r="D90" s="343" t="s">
        <v>21</v>
      </c>
      <c r="E90" s="365">
        <v>35</v>
      </c>
      <c r="F90" s="10"/>
      <c r="G90" s="346">
        <f>ROUND(E90*F90,2)</f>
        <v>0</v>
      </c>
      <c r="H90" s="342"/>
    </row>
    <row r="91" spans="1:8" s="347" customFormat="1" x14ac:dyDescent="0.25">
      <c r="A91" s="323"/>
      <c r="B91" s="341"/>
      <c r="C91" s="367"/>
      <c r="D91" s="343"/>
      <c r="E91" s="365"/>
      <c r="F91" s="345"/>
      <c r="G91" s="346"/>
      <c r="H91" s="342"/>
    </row>
    <row r="92" spans="1:8" s="347" customFormat="1" ht="14" x14ac:dyDescent="0.3">
      <c r="A92" s="323"/>
      <c r="B92" s="335" t="s">
        <v>77</v>
      </c>
      <c r="C92" s="336" t="s">
        <v>28</v>
      </c>
      <c r="D92" s="337"/>
      <c r="E92" s="368"/>
      <c r="F92" s="339"/>
      <c r="G92" s="339"/>
      <c r="H92" s="340"/>
    </row>
    <row r="93" spans="1:8" s="347" customFormat="1" x14ac:dyDescent="0.25">
      <c r="A93" s="323"/>
      <c r="B93" s="341"/>
      <c r="C93" s="367"/>
      <c r="D93" s="343"/>
      <c r="E93" s="365"/>
      <c r="F93" s="345"/>
      <c r="G93" s="346"/>
      <c r="H93" s="342"/>
    </row>
    <row r="94" spans="1:8" s="347" customFormat="1" ht="37.5" x14ac:dyDescent="0.25">
      <c r="A94" s="323"/>
      <c r="B94" s="341">
        <f>1+COUNT(B$2:B93)</f>
        <v>34</v>
      </c>
      <c r="C94" s="369" t="s">
        <v>78</v>
      </c>
      <c r="D94" s="343" t="s">
        <v>26</v>
      </c>
      <c r="E94" s="365">
        <v>1405</v>
      </c>
      <c r="F94" s="10"/>
      <c r="G94" s="346">
        <f>ROUND(E94*F94,2)</f>
        <v>0</v>
      </c>
      <c r="H94" s="342" t="s">
        <v>22</v>
      </c>
    </row>
    <row r="95" spans="1:8" s="347" customFormat="1" x14ac:dyDescent="0.25">
      <c r="A95" s="323"/>
      <c r="B95" s="348"/>
      <c r="C95" s="342"/>
      <c r="D95" s="343"/>
      <c r="E95" s="365"/>
      <c r="F95" s="345"/>
      <c r="G95" s="346"/>
      <c r="H95" s="342"/>
    </row>
    <row r="96" spans="1:8" s="347" customFormat="1" ht="25" x14ac:dyDescent="0.25">
      <c r="A96" s="323"/>
      <c r="B96" s="341">
        <f>1+COUNT(B$2:B95)</f>
        <v>35</v>
      </c>
      <c r="C96" s="369" t="s">
        <v>79</v>
      </c>
      <c r="D96" s="343" t="s">
        <v>26</v>
      </c>
      <c r="E96" s="365">
        <v>1405</v>
      </c>
      <c r="F96" s="10"/>
      <c r="G96" s="346">
        <f>ROUND(E96*F96,2)</f>
        <v>0</v>
      </c>
      <c r="H96" s="342"/>
    </row>
    <row r="97" spans="1:8" s="347" customFormat="1" x14ac:dyDescent="0.25">
      <c r="A97" s="323"/>
      <c r="B97" s="348"/>
      <c r="C97" s="342"/>
      <c r="D97" s="343"/>
      <c r="E97" s="365"/>
      <c r="F97" s="345"/>
      <c r="G97" s="346"/>
      <c r="H97" s="342"/>
    </row>
    <row r="98" spans="1:8" s="347" customFormat="1" ht="25" x14ac:dyDescent="0.25">
      <c r="A98" s="323"/>
      <c r="B98" s="341">
        <f>1+COUNT(B$2:B97)</f>
        <v>36</v>
      </c>
      <c r="C98" s="350" t="s">
        <v>80</v>
      </c>
      <c r="D98" s="343" t="s">
        <v>26</v>
      </c>
      <c r="E98" s="365">
        <v>1405</v>
      </c>
      <c r="F98" s="10"/>
      <c r="G98" s="346">
        <f>ROUND(E98*F98,2)</f>
        <v>0</v>
      </c>
      <c r="H98" s="342" t="s">
        <v>22</v>
      </c>
    </row>
    <row r="99" spans="1:8" s="347" customFormat="1" x14ac:dyDescent="0.25">
      <c r="A99" s="323"/>
      <c r="B99" s="348"/>
      <c r="C99" s="342"/>
      <c r="D99" s="343"/>
      <c r="E99" s="365"/>
      <c r="F99" s="345"/>
      <c r="G99" s="346"/>
      <c r="H99" s="342"/>
    </row>
    <row r="100" spans="1:8" s="347" customFormat="1" ht="37.5" x14ac:dyDescent="0.25">
      <c r="A100" s="323"/>
      <c r="B100" s="341">
        <f>1+COUNT(B$2:B99)</f>
        <v>37</v>
      </c>
      <c r="C100" s="327" t="s">
        <v>81</v>
      </c>
      <c r="D100" s="343" t="s">
        <v>21</v>
      </c>
      <c r="E100" s="365">
        <v>56</v>
      </c>
      <c r="F100" s="10"/>
      <c r="G100" s="346">
        <f>ROUND(E100*F100,2)</f>
        <v>0</v>
      </c>
      <c r="H100" s="342" t="s">
        <v>22</v>
      </c>
    </row>
    <row r="101" spans="1:8" s="347" customFormat="1" x14ac:dyDescent="0.25">
      <c r="A101" s="323"/>
      <c r="B101" s="348"/>
      <c r="C101" s="342"/>
      <c r="D101" s="343"/>
      <c r="E101" s="365"/>
      <c r="F101" s="345"/>
      <c r="G101" s="346"/>
      <c r="H101" s="342"/>
    </row>
    <row r="102" spans="1:8" s="347" customFormat="1" ht="25" x14ac:dyDescent="0.25">
      <c r="A102" s="323"/>
      <c r="B102" s="341">
        <f>1+COUNT(B$2:B101)</f>
        <v>38</v>
      </c>
      <c r="C102" s="356" t="s">
        <v>82</v>
      </c>
      <c r="D102" s="343" t="s">
        <v>41</v>
      </c>
      <c r="E102" s="365">
        <v>1899</v>
      </c>
      <c r="F102" s="10"/>
      <c r="G102" s="346">
        <f>ROUND(E102*F102,2)</f>
        <v>0</v>
      </c>
      <c r="H102" s="342" t="s">
        <v>22</v>
      </c>
    </row>
    <row r="103" spans="1:8" s="347" customFormat="1" x14ac:dyDescent="0.25">
      <c r="A103" s="323"/>
      <c r="B103" s="341"/>
      <c r="C103" s="356"/>
      <c r="D103" s="343"/>
      <c r="E103" s="365"/>
      <c r="F103" s="345"/>
      <c r="G103" s="346"/>
      <c r="H103" s="342"/>
    </row>
    <row r="104" spans="1:8" s="347" customFormat="1" ht="14" x14ac:dyDescent="0.25">
      <c r="A104" s="323"/>
      <c r="B104" s="328" t="s">
        <v>83</v>
      </c>
      <c r="C104" s="329" t="s">
        <v>84</v>
      </c>
      <c r="D104" s="329"/>
      <c r="E104" s="479" t="s">
        <v>17</v>
      </c>
      <c r="F104" s="479"/>
      <c r="G104" s="330">
        <f>SUM(G106:G126)</f>
        <v>0</v>
      </c>
      <c r="H104" s="360"/>
    </row>
    <row r="105" spans="1:8" s="347" customFormat="1" x14ac:dyDescent="0.35">
      <c r="B105" s="348"/>
      <c r="C105" s="342"/>
      <c r="D105" s="343"/>
      <c r="E105" s="343"/>
      <c r="F105" s="345"/>
      <c r="G105" s="346"/>
      <c r="H105" s="342"/>
    </row>
    <row r="106" spans="1:8" s="347" customFormat="1" ht="25" x14ac:dyDescent="0.25">
      <c r="B106" s="341">
        <f>1+COUNT(B$2:B105)</f>
        <v>39</v>
      </c>
      <c r="C106" s="370" t="s">
        <v>85</v>
      </c>
      <c r="D106" s="343" t="s">
        <v>86</v>
      </c>
      <c r="E106" s="365">
        <f>1.4*0.49</f>
        <v>0.68599999999999994</v>
      </c>
      <c r="F106" s="10"/>
      <c r="G106" s="346">
        <f>ROUND(E106*F106,2)</f>
        <v>0</v>
      </c>
      <c r="H106" s="342" t="s">
        <v>22</v>
      </c>
    </row>
    <row r="107" spans="1:8" s="347" customFormat="1" x14ac:dyDescent="0.35">
      <c r="B107" s="348"/>
      <c r="C107" s="342"/>
      <c r="D107" s="343"/>
      <c r="E107" s="365"/>
      <c r="F107" s="345"/>
      <c r="G107" s="346"/>
      <c r="H107" s="342"/>
    </row>
    <row r="108" spans="1:8" s="347" customFormat="1" ht="12.75" customHeight="1" x14ac:dyDescent="0.25">
      <c r="B108" s="341">
        <f>1+COUNT(B$2:B107)</f>
        <v>40</v>
      </c>
      <c r="C108" s="371" t="s">
        <v>87</v>
      </c>
      <c r="D108" s="343" t="s">
        <v>21</v>
      </c>
      <c r="E108" s="365">
        <v>34</v>
      </c>
      <c r="F108" s="10"/>
      <c r="G108" s="346">
        <f>ROUND(E108*F108,2)</f>
        <v>0</v>
      </c>
      <c r="H108" s="342"/>
    </row>
    <row r="109" spans="1:8" s="347" customFormat="1" x14ac:dyDescent="0.35">
      <c r="B109" s="348"/>
      <c r="C109" s="342"/>
      <c r="D109" s="343"/>
      <c r="E109" s="365"/>
      <c r="F109" s="345"/>
      <c r="G109" s="346"/>
      <c r="H109" s="342"/>
    </row>
    <row r="110" spans="1:8" s="347" customFormat="1" ht="26.15" customHeight="1" x14ac:dyDescent="0.35">
      <c r="B110" s="349">
        <f>1+COUNT(B$2:B109)</f>
        <v>41</v>
      </c>
      <c r="C110" s="367" t="s">
        <v>88</v>
      </c>
      <c r="D110" s="372" t="s">
        <v>41</v>
      </c>
      <c r="E110" s="373">
        <v>2520.3000000000002</v>
      </c>
      <c r="F110" s="10"/>
      <c r="G110" s="375">
        <f>ROUND(E110*F110,2)</f>
        <v>0</v>
      </c>
      <c r="H110" s="376"/>
    </row>
    <row r="111" spans="1:8" s="347" customFormat="1" x14ac:dyDescent="0.35">
      <c r="B111" s="351"/>
      <c r="C111" s="350"/>
      <c r="D111" s="372"/>
      <c r="E111" s="373"/>
      <c r="F111" s="374"/>
      <c r="G111" s="375"/>
      <c r="H111" s="376"/>
    </row>
    <row r="112" spans="1:8" s="347" customFormat="1" x14ac:dyDescent="0.25">
      <c r="B112" s="349">
        <f>1+COUNT(B$2:B111)</f>
        <v>42</v>
      </c>
      <c r="C112" s="371" t="s">
        <v>89</v>
      </c>
      <c r="D112" s="372" t="s">
        <v>41</v>
      </c>
      <c r="E112" s="373">
        <v>2520.3000000000002</v>
      </c>
      <c r="F112" s="10"/>
      <c r="G112" s="375">
        <f>ROUND(E112*F112,2)</f>
        <v>0</v>
      </c>
      <c r="H112" s="376"/>
    </row>
    <row r="113" spans="2:8" s="347" customFormat="1" x14ac:dyDescent="0.35">
      <c r="B113" s="351"/>
      <c r="C113" s="350"/>
      <c r="D113" s="372"/>
      <c r="E113" s="373"/>
      <c r="F113" s="374"/>
      <c r="G113" s="375"/>
      <c r="H113" s="376"/>
    </row>
    <row r="114" spans="2:8" s="347" customFormat="1" ht="26.15" customHeight="1" x14ac:dyDescent="0.25">
      <c r="B114" s="349">
        <f>1+COUNT(B$2:B113)</f>
        <v>43</v>
      </c>
      <c r="C114" s="370" t="s">
        <v>90</v>
      </c>
      <c r="D114" s="372" t="s">
        <v>37</v>
      </c>
      <c r="E114" s="373">
        <v>1008.12</v>
      </c>
      <c r="F114" s="10"/>
      <c r="G114" s="375">
        <f>ROUND(E114*F114,2)</f>
        <v>0</v>
      </c>
      <c r="H114" s="376" t="s">
        <v>22</v>
      </c>
    </row>
    <row r="115" spans="2:8" s="347" customFormat="1" ht="12.75" customHeight="1" x14ac:dyDescent="0.25">
      <c r="B115" s="349"/>
      <c r="C115" s="370"/>
      <c r="D115" s="372"/>
      <c r="E115" s="373"/>
      <c r="F115" s="374"/>
      <c r="G115" s="375"/>
      <c r="H115" s="376"/>
    </row>
    <row r="116" spans="2:8" s="347" customFormat="1" ht="26.15" customHeight="1" x14ac:dyDescent="0.25">
      <c r="B116" s="349">
        <f>1+COUNT(B$2:B115)</f>
        <v>44</v>
      </c>
      <c r="C116" s="370" t="s">
        <v>91</v>
      </c>
      <c r="D116" s="372" t="s">
        <v>37</v>
      </c>
      <c r="E116" s="373">
        <v>504.06</v>
      </c>
      <c r="F116" s="10"/>
      <c r="G116" s="375">
        <f>ROUND(E116*F116,2)</f>
        <v>0</v>
      </c>
      <c r="H116" s="376"/>
    </row>
    <row r="117" spans="2:8" s="347" customFormat="1" x14ac:dyDescent="0.35">
      <c r="B117" s="351"/>
      <c r="C117" s="350"/>
      <c r="D117" s="372"/>
      <c r="E117" s="373"/>
      <c r="F117" s="374"/>
      <c r="G117" s="375"/>
      <c r="H117" s="376"/>
    </row>
    <row r="118" spans="2:8" s="347" customFormat="1" ht="26.15" customHeight="1" x14ac:dyDescent="0.35">
      <c r="B118" s="349">
        <f>1+COUNT(B$2:B117)</f>
        <v>45</v>
      </c>
      <c r="C118" s="350" t="s">
        <v>92</v>
      </c>
      <c r="D118" s="372" t="s">
        <v>41</v>
      </c>
      <c r="E118" s="373">
        <v>2520.3000000000002</v>
      </c>
      <c r="F118" s="10"/>
      <c r="G118" s="375">
        <f>ROUND(E118*F118,2)</f>
        <v>0</v>
      </c>
      <c r="H118" s="376" t="s">
        <v>22</v>
      </c>
    </row>
    <row r="119" spans="2:8" s="347" customFormat="1" x14ac:dyDescent="0.35">
      <c r="B119" s="351"/>
      <c r="C119" s="350"/>
      <c r="D119" s="372"/>
      <c r="E119" s="373"/>
      <c r="F119" s="374"/>
      <c r="G119" s="375"/>
      <c r="H119" s="376"/>
    </row>
    <row r="120" spans="2:8" s="347" customFormat="1" x14ac:dyDescent="0.25">
      <c r="B120" s="349">
        <f>1+COUNT(B$2:B119)</f>
        <v>46</v>
      </c>
      <c r="C120" s="370" t="s">
        <v>93</v>
      </c>
      <c r="D120" s="372" t="s">
        <v>41</v>
      </c>
      <c r="E120" s="373">
        <v>2520.3000000000002</v>
      </c>
      <c r="F120" s="10"/>
      <c r="G120" s="375">
        <f>ROUND(E120*F120,2)</f>
        <v>0</v>
      </c>
      <c r="H120" s="376" t="s">
        <v>22</v>
      </c>
    </row>
    <row r="121" spans="2:8" s="347" customFormat="1" x14ac:dyDescent="0.35">
      <c r="B121" s="351"/>
      <c r="C121" s="350"/>
      <c r="D121" s="372"/>
      <c r="E121" s="373"/>
      <c r="F121" s="374"/>
      <c r="G121" s="375"/>
      <c r="H121" s="376"/>
    </row>
    <row r="122" spans="2:8" s="347" customFormat="1" ht="26.15" customHeight="1" x14ac:dyDescent="0.35">
      <c r="B122" s="349">
        <f>1+COUNT(B$2:B121)</f>
        <v>47</v>
      </c>
      <c r="C122" s="350" t="s">
        <v>94</v>
      </c>
      <c r="D122" s="372" t="s">
        <v>41</v>
      </c>
      <c r="E122" s="373">
        <v>2520.3000000000002</v>
      </c>
      <c r="F122" s="10"/>
      <c r="G122" s="375">
        <f>ROUND(E122*F122,2)</f>
        <v>0</v>
      </c>
      <c r="H122" s="376" t="s">
        <v>22</v>
      </c>
    </row>
    <row r="123" spans="2:8" s="347" customFormat="1" x14ac:dyDescent="0.35">
      <c r="B123" s="349"/>
      <c r="C123" s="350"/>
      <c r="D123" s="372"/>
      <c r="E123" s="373"/>
      <c r="F123" s="345"/>
      <c r="G123" s="346"/>
      <c r="H123" s="342"/>
    </row>
    <row r="124" spans="2:8" s="347" customFormat="1" ht="26.15" customHeight="1" x14ac:dyDescent="0.35">
      <c r="B124" s="349">
        <f>1+COUNT(B$2:B123)</f>
        <v>48</v>
      </c>
      <c r="C124" s="350" t="s">
        <v>95</v>
      </c>
      <c r="D124" s="372" t="s">
        <v>41</v>
      </c>
      <c r="E124" s="373">
        <v>188.45</v>
      </c>
      <c r="F124" s="10"/>
      <c r="G124" s="375">
        <f>ROUND(E124*F124,2)</f>
        <v>0</v>
      </c>
      <c r="H124" s="342"/>
    </row>
    <row r="125" spans="2:8" s="347" customFormat="1" ht="12.75" customHeight="1" x14ac:dyDescent="0.35">
      <c r="B125" s="341"/>
      <c r="C125" s="342"/>
      <c r="D125" s="343"/>
      <c r="E125" s="365"/>
      <c r="F125" s="345"/>
      <c r="G125" s="346"/>
      <c r="H125" s="342"/>
    </row>
    <row r="126" spans="2:8" s="347" customFormat="1" ht="75" x14ac:dyDescent="0.35">
      <c r="B126" s="341">
        <f>1+COUNT(B$2:B125)</f>
        <v>49</v>
      </c>
      <c r="C126" s="342" t="s">
        <v>96</v>
      </c>
      <c r="D126" s="343" t="s">
        <v>37</v>
      </c>
      <c r="E126" s="365">
        <v>89</v>
      </c>
      <c r="F126" s="10"/>
      <c r="G126" s="346">
        <f>ROUND(E126*F126,2)</f>
        <v>0</v>
      </c>
      <c r="H126" s="342"/>
    </row>
    <row r="127" spans="2:8" s="347" customFormat="1" x14ac:dyDescent="0.35">
      <c r="B127" s="348"/>
      <c r="C127" s="342"/>
      <c r="D127" s="343"/>
      <c r="E127" s="343"/>
      <c r="F127" s="345"/>
      <c r="G127" s="346"/>
      <c r="H127" s="342"/>
    </row>
    <row r="128" spans="2:8" s="332" customFormat="1" ht="15" customHeight="1" x14ac:dyDescent="0.3">
      <c r="B128" s="328" t="s">
        <v>97</v>
      </c>
      <c r="C128" s="329" t="s">
        <v>98</v>
      </c>
      <c r="D128" s="329"/>
      <c r="E128" s="479" t="s">
        <v>17</v>
      </c>
      <c r="F128" s="479"/>
      <c r="G128" s="330">
        <f>SUM(G130:G143)</f>
        <v>0</v>
      </c>
      <c r="H128" s="360"/>
    </row>
    <row r="129" spans="1:8" ht="14" x14ac:dyDescent="0.3">
      <c r="A129" s="332"/>
      <c r="B129" s="348"/>
      <c r="C129" s="327"/>
      <c r="H129" s="343"/>
    </row>
    <row r="130" spans="1:8" s="347" customFormat="1" ht="67.5" customHeight="1" x14ac:dyDescent="0.3">
      <c r="A130" s="332"/>
      <c r="B130" s="341">
        <f>1+COUNT(B$2:B129)</f>
        <v>50</v>
      </c>
      <c r="C130" s="350" t="s">
        <v>99</v>
      </c>
      <c r="D130" s="343" t="s">
        <v>21</v>
      </c>
      <c r="E130" s="343">
        <v>1</v>
      </c>
      <c r="F130" s="10"/>
      <c r="G130" s="346">
        <f>ROUND(E130*F130,2)</f>
        <v>0</v>
      </c>
      <c r="H130" s="342"/>
    </row>
    <row r="131" spans="1:8" s="347" customFormat="1" ht="14" x14ac:dyDescent="0.3">
      <c r="A131" s="332"/>
      <c r="B131" s="348"/>
      <c r="C131" s="342"/>
      <c r="D131" s="343"/>
      <c r="E131" s="343"/>
      <c r="F131" s="345"/>
      <c r="G131" s="346"/>
      <c r="H131" s="342"/>
    </row>
    <row r="132" spans="1:8" s="347" customFormat="1" ht="14" x14ac:dyDescent="0.3">
      <c r="A132" s="332"/>
      <c r="B132" s="341">
        <f>1+COUNT(B$2:B131)</f>
        <v>51</v>
      </c>
      <c r="C132" s="369" t="s">
        <v>100</v>
      </c>
      <c r="D132" s="343" t="s">
        <v>101</v>
      </c>
      <c r="E132" s="343">
        <v>100</v>
      </c>
      <c r="F132" s="10"/>
      <c r="G132" s="346">
        <f>ROUND(E132*F132,2)</f>
        <v>0</v>
      </c>
      <c r="H132" s="342"/>
    </row>
    <row r="133" spans="1:8" s="347" customFormat="1" ht="14" x14ac:dyDescent="0.3">
      <c r="A133" s="332"/>
      <c r="B133" s="348"/>
      <c r="C133" s="342"/>
      <c r="D133" s="343"/>
      <c r="E133" s="343"/>
      <c r="F133" s="345"/>
      <c r="G133" s="346"/>
      <c r="H133" s="342"/>
    </row>
    <row r="134" spans="1:8" s="347" customFormat="1" ht="14" x14ac:dyDescent="0.3">
      <c r="A134" s="332"/>
      <c r="B134" s="341">
        <f>1+COUNT(B$2:B133)</f>
        <v>52</v>
      </c>
      <c r="C134" s="369" t="s">
        <v>102</v>
      </c>
      <c r="D134" s="343" t="s">
        <v>101</v>
      </c>
      <c r="E134" s="343">
        <v>16</v>
      </c>
      <c r="F134" s="10"/>
      <c r="G134" s="346">
        <f>ROUND(E134*F134,2)</f>
        <v>0</v>
      </c>
      <c r="H134" s="342"/>
    </row>
    <row r="135" spans="1:8" s="347" customFormat="1" ht="14" x14ac:dyDescent="0.3">
      <c r="A135" s="332"/>
      <c r="B135" s="348"/>
      <c r="C135" s="342"/>
      <c r="D135" s="343"/>
      <c r="E135" s="343"/>
      <c r="F135" s="345"/>
      <c r="G135" s="346"/>
      <c r="H135" s="342"/>
    </row>
    <row r="136" spans="1:8" s="347" customFormat="1" ht="25" x14ac:dyDescent="0.3">
      <c r="A136" s="332"/>
      <c r="B136" s="341">
        <f>1+COUNT(B$2:B135)</f>
        <v>53</v>
      </c>
      <c r="C136" s="377" t="s">
        <v>103</v>
      </c>
      <c r="D136" s="343" t="s">
        <v>101</v>
      </c>
      <c r="E136" s="343">
        <v>16</v>
      </c>
      <c r="F136" s="10"/>
      <c r="G136" s="346">
        <f>ROUND(E136*F136,2)</f>
        <v>0</v>
      </c>
      <c r="H136" s="342"/>
    </row>
    <row r="137" spans="1:8" s="347" customFormat="1" ht="14" x14ac:dyDescent="0.3">
      <c r="A137" s="332"/>
      <c r="B137" s="348"/>
      <c r="C137" s="342"/>
      <c r="D137" s="343"/>
      <c r="E137" s="343"/>
      <c r="F137" s="345"/>
      <c r="G137" s="346"/>
      <c r="H137" s="342"/>
    </row>
    <row r="138" spans="1:8" s="347" customFormat="1" ht="28.5" customHeight="1" x14ac:dyDescent="0.3">
      <c r="A138" s="332"/>
      <c r="B138" s="341">
        <f>1+COUNT(B$2:B137)</f>
        <v>54</v>
      </c>
      <c r="C138" s="342" t="s">
        <v>104</v>
      </c>
      <c r="D138" s="343" t="s">
        <v>21</v>
      </c>
      <c r="E138" s="343">
        <v>8</v>
      </c>
      <c r="F138" s="10"/>
      <c r="G138" s="346">
        <f>ROUND(E138*F138,2)</f>
        <v>0</v>
      </c>
      <c r="H138" s="342"/>
    </row>
    <row r="139" spans="1:8" s="347" customFormat="1" ht="14" x14ac:dyDescent="0.3">
      <c r="A139" s="332"/>
      <c r="B139" s="341"/>
      <c r="C139" s="342"/>
      <c r="D139" s="343"/>
      <c r="E139" s="343"/>
      <c r="F139" s="345"/>
      <c r="G139" s="346"/>
      <c r="H139" s="342"/>
    </row>
    <row r="140" spans="1:8" s="347" customFormat="1" ht="25" x14ac:dyDescent="0.3">
      <c r="A140" s="332"/>
      <c r="B140" s="341">
        <f>1+COUNT(B$2:B139)</f>
        <v>55</v>
      </c>
      <c r="C140" s="377" t="s">
        <v>105</v>
      </c>
      <c r="D140" s="343" t="s">
        <v>101</v>
      </c>
      <c r="E140" s="343">
        <v>16</v>
      </c>
      <c r="F140" s="10"/>
      <c r="G140" s="346">
        <f>ROUND(E140*F140,2)</f>
        <v>0</v>
      </c>
      <c r="H140" s="342"/>
    </row>
    <row r="141" spans="1:8" s="347" customFormat="1" ht="14" x14ac:dyDescent="0.3">
      <c r="A141" s="332"/>
      <c r="B141" s="341"/>
      <c r="C141" s="342"/>
      <c r="D141" s="343"/>
      <c r="E141" s="343"/>
      <c r="F141" s="345"/>
      <c r="G141" s="346"/>
      <c r="H141" s="342"/>
    </row>
    <row r="142" spans="1:8" s="347" customFormat="1" ht="14" x14ac:dyDescent="0.3">
      <c r="A142" s="332"/>
      <c r="B142" s="341">
        <f>1+COUNT(B$2:B141)</f>
        <v>56</v>
      </c>
      <c r="C142" s="369" t="s">
        <v>106</v>
      </c>
      <c r="D142" s="343" t="s">
        <v>21</v>
      </c>
      <c r="E142" s="343">
        <v>1</v>
      </c>
      <c r="F142" s="10"/>
      <c r="G142" s="346">
        <f>ROUND(E142*F142,2)</f>
        <v>0</v>
      </c>
      <c r="H142" s="342"/>
    </row>
    <row r="143" spans="1:8" s="347" customFormat="1" x14ac:dyDescent="0.35">
      <c r="B143" s="341"/>
      <c r="C143" s="342"/>
      <c r="D143" s="343"/>
      <c r="E143" s="343"/>
      <c r="F143" s="345"/>
      <c r="G143" s="346"/>
      <c r="H143" s="342"/>
    </row>
    <row r="144" spans="1:8" s="347" customFormat="1" x14ac:dyDescent="0.35">
      <c r="B144" s="341"/>
      <c r="C144" s="342"/>
      <c r="D144" s="343"/>
      <c r="E144" s="343"/>
      <c r="F144" s="345"/>
      <c r="G144" s="346"/>
      <c r="H144" s="342"/>
    </row>
    <row r="145" spans="2:8" x14ac:dyDescent="0.25">
      <c r="B145" s="351"/>
      <c r="C145" s="342"/>
      <c r="D145" s="343"/>
      <c r="E145" s="322"/>
      <c r="F145" s="345"/>
      <c r="G145" s="378"/>
      <c r="H145" s="321"/>
    </row>
    <row r="146" spans="2:8" x14ac:dyDescent="0.25">
      <c r="B146" s="351"/>
      <c r="C146" s="342"/>
      <c r="D146" s="343"/>
      <c r="E146" s="322"/>
      <c r="F146" s="345"/>
      <c r="G146" s="378"/>
      <c r="H146" s="321"/>
    </row>
    <row r="147" spans="2:8" ht="13" x14ac:dyDescent="0.25">
      <c r="B147" s="379" t="s">
        <v>15</v>
      </c>
      <c r="C147" s="380" t="str">
        <f>C11</f>
        <v>PREDDELA</v>
      </c>
      <c r="D147" s="381">
        <f>G11</f>
        <v>0</v>
      </c>
      <c r="E147" s="322"/>
      <c r="F147" s="345"/>
      <c r="G147" s="378"/>
      <c r="H147" s="321"/>
    </row>
    <row r="148" spans="2:8" ht="13" x14ac:dyDescent="0.25">
      <c r="B148" s="379" t="s">
        <v>32</v>
      </c>
      <c r="C148" s="380" t="str">
        <f>C32</f>
        <v>ZEMELJSKA DELA</v>
      </c>
      <c r="D148" s="381">
        <f>G32</f>
        <v>0</v>
      </c>
      <c r="E148" s="322"/>
      <c r="F148" s="345"/>
      <c r="G148" s="378"/>
      <c r="H148" s="321"/>
    </row>
    <row r="149" spans="2:8" ht="13" x14ac:dyDescent="0.25">
      <c r="B149" s="379" t="s">
        <v>48</v>
      </c>
      <c r="C149" s="380" t="str">
        <f>C57</f>
        <v>ODVODNJAVANJE</v>
      </c>
      <c r="D149" s="381">
        <f>G57</f>
        <v>0</v>
      </c>
      <c r="E149" s="322"/>
      <c r="F149" s="345"/>
      <c r="G149" s="378"/>
      <c r="H149" s="321"/>
    </row>
    <row r="150" spans="2:8" ht="13" x14ac:dyDescent="0.25">
      <c r="B150" s="379" t="s">
        <v>83</v>
      </c>
      <c r="C150" s="380" t="s">
        <v>107</v>
      </c>
      <c r="D150" s="381">
        <f>G104</f>
        <v>0</v>
      </c>
      <c r="E150" s="322"/>
      <c r="F150" s="345"/>
      <c r="G150" s="378"/>
      <c r="H150" s="321"/>
    </row>
    <row r="151" spans="2:8" ht="13" x14ac:dyDescent="0.25">
      <c r="B151" s="379" t="s">
        <v>97</v>
      </c>
      <c r="C151" s="380" t="str">
        <f>C128</f>
        <v>TUJE STORITVE</v>
      </c>
      <c r="D151" s="382">
        <f>G128</f>
        <v>0</v>
      </c>
      <c r="E151" s="322"/>
      <c r="F151" s="345"/>
      <c r="G151" s="378"/>
      <c r="H151" s="321"/>
    </row>
    <row r="152" spans="2:8" ht="13" x14ac:dyDescent="0.25">
      <c r="B152" s="351"/>
      <c r="C152" s="383"/>
      <c r="D152" s="384"/>
      <c r="E152" s="322"/>
      <c r="F152" s="345"/>
      <c r="G152" s="378"/>
      <c r="H152" s="321"/>
    </row>
    <row r="153" spans="2:8" ht="14" x14ac:dyDescent="0.25">
      <c r="B153" s="351"/>
      <c r="C153" s="385" t="s">
        <v>108</v>
      </c>
      <c r="D153" s="386">
        <f>+SUM(D147:D151)</f>
        <v>0</v>
      </c>
      <c r="E153" s="322"/>
      <c r="F153" s="345"/>
      <c r="G153" s="378"/>
      <c r="H153" s="321"/>
    </row>
    <row r="154" spans="2:8" ht="13" x14ac:dyDescent="0.25">
      <c r="B154" s="351"/>
      <c r="C154" s="383"/>
      <c r="D154" s="387"/>
      <c r="E154" s="322"/>
      <c r="F154" s="345"/>
      <c r="G154" s="378"/>
      <c r="H154" s="321"/>
    </row>
    <row r="155" spans="2:8" ht="13" x14ac:dyDescent="0.25">
      <c r="B155" s="351"/>
      <c r="C155" s="388" t="s">
        <v>109</v>
      </c>
      <c r="D155" s="389">
        <f>0.22*D153</f>
        <v>0</v>
      </c>
      <c r="E155" s="322"/>
      <c r="F155" s="345"/>
      <c r="G155" s="378"/>
      <c r="H155" s="321"/>
    </row>
    <row r="156" spans="2:8" ht="13" x14ac:dyDescent="0.25">
      <c r="B156" s="351"/>
      <c r="C156" s="383"/>
      <c r="D156" s="387"/>
      <c r="E156" s="322"/>
      <c r="F156" s="345"/>
      <c r="G156" s="378"/>
      <c r="H156" s="321"/>
    </row>
    <row r="157" spans="2:8" ht="14" x14ac:dyDescent="0.25">
      <c r="B157" s="351"/>
      <c r="C157" s="390" t="s">
        <v>110</v>
      </c>
      <c r="D157" s="391">
        <f>+SUM(D153:D155)</f>
        <v>0</v>
      </c>
      <c r="E157" s="322"/>
      <c r="F157" s="345"/>
      <c r="G157" s="378"/>
      <c r="H157" s="321"/>
    </row>
    <row r="158" spans="2:8" x14ac:dyDescent="0.25">
      <c r="C158" s="356"/>
      <c r="D158" s="370"/>
      <c r="E158" s="370"/>
      <c r="F158" s="392"/>
      <c r="G158" s="392"/>
      <c r="H158" s="363"/>
    </row>
    <row r="160" spans="2:8" x14ac:dyDescent="0.25">
      <c r="G160" s="393"/>
    </row>
    <row r="161" spans="4:7" ht="13" x14ac:dyDescent="0.3">
      <c r="D161" s="394"/>
      <c r="E161" s="395"/>
      <c r="G161" s="396"/>
    </row>
    <row r="162" spans="4:7" ht="13" x14ac:dyDescent="0.3">
      <c r="E162" s="395"/>
      <c r="F162" s="397"/>
    </row>
  </sheetData>
  <sheetProtection algorithmName="SHA-512" hashValue="DNINtnmafSr1fr5+Gs0BNrtzIi9LGR8a6fWYYulsoTcXql8DmmLKJiLnPvDwEvZauElE47969OpFMYj6bLIUwQ==" saltValue="wm5g6PI6ydYyuRQzRggFJA==" spinCount="100000" sheet="1" objects="1" scenarios="1"/>
  <mergeCells count="8">
    <mergeCell ref="E104:F104"/>
    <mergeCell ref="E128:F128"/>
    <mergeCell ref="C3:H3"/>
    <mergeCell ref="C4:F4"/>
    <mergeCell ref="C7:G7"/>
    <mergeCell ref="E11:F11"/>
    <mergeCell ref="E32:F32"/>
    <mergeCell ref="E57:F57"/>
  </mergeCells>
  <conditionalFormatting sqref="F14">
    <cfRule type="cellIs" dxfId="213" priority="56" operator="lessThanOrEqual">
      <formula>0</formula>
    </cfRule>
  </conditionalFormatting>
  <conditionalFormatting sqref="F16">
    <cfRule type="cellIs" dxfId="212" priority="55" operator="lessThanOrEqual">
      <formula>0</formula>
    </cfRule>
  </conditionalFormatting>
  <conditionalFormatting sqref="F18">
    <cfRule type="cellIs" dxfId="211" priority="54" operator="lessThanOrEqual">
      <formula>0</formula>
    </cfRule>
  </conditionalFormatting>
  <conditionalFormatting sqref="F20">
    <cfRule type="cellIs" dxfId="210" priority="53" operator="lessThanOrEqual">
      <formula>0</formula>
    </cfRule>
  </conditionalFormatting>
  <conditionalFormatting sqref="F22">
    <cfRule type="cellIs" dxfId="209" priority="52" operator="lessThanOrEqual">
      <formula>0</formula>
    </cfRule>
  </conditionalFormatting>
  <conditionalFormatting sqref="F26">
    <cfRule type="cellIs" dxfId="208" priority="51" operator="lessThanOrEqual">
      <formula>0</formula>
    </cfRule>
  </conditionalFormatting>
  <conditionalFormatting sqref="F28">
    <cfRule type="cellIs" dxfId="207" priority="50" operator="lessThanOrEqual">
      <formula>0</formula>
    </cfRule>
  </conditionalFormatting>
  <conditionalFormatting sqref="F30">
    <cfRule type="cellIs" dxfId="206" priority="49" operator="lessThanOrEqual">
      <formula>0</formula>
    </cfRule>
  </conditionalFormatting>
  <conditionalFormatting sqref="F35">
    <cfRule type="cellIs" dxfId="205" priority="48" operator="lessThanOrEqual">
      <formula>0</formula>
    </cfRule>
  </conditionalFormatting>
  <conditionalFormatting sqref="F37">
    <cfRule type="cellIs" dxfId="204" priority="47" operator="lessThanOrEqual">
      <formula>0</formula>
    </cfRule>
  </conditionalFormatting>
  <conditionalFormatting sqref="F39">
    <cfRule type="cellIs" dxfId="203" priority="46" operator="lessThanOrEqual">
      <formula>0</formula>
    </cfRule>
  </conditionalFormatting>
  <conditionalFormatting sqref="F41">
    <cfRule type="cellIs" dxfId="202" priority="45" operator="lessThanOrEqual">
      <formula>0</formula>
    </cfRule>
  </conditionalFormatting>
  <conditionalFormatting sqref="F43">
    <cfRule type="cellIs" dxfId="201" priority="44" operator="lessThanOrEqual">
      <formula>0</formula>
    </cfRule>
  </conditionalFormatting>
  <conditionalFormatting sqref="F45">
    <cfRule type="cellIs" dxfId="200" priority="43" operator="lessThanOrEqual">
      <formula>0</formula>
    </cfRule>
  </conditionalFormatting>
  <conditionalFormatting sqref="F47">
    <cfRule type="cellIs" dxfId="199" priority="42" operator="lessThanOrEqual">
      <formula>0</formula>
    </cfRule>
  </conditionalFormatting>
  <conditionalFormatting sqref="F49">
    <cfRule type="cellIs" dxfId="198" priority="41" operator="lessThanOrEqual">
      <formula>0</formula>
    </cfRule>
  </conditionalFormatting>
  <conditionalFormatting sqref="F51">
    <cfRule type="cellIs" dxfId="197" priority="40" operator="lessThanOrEqual">
      <formula>0</formula>
    </cfRule>
  </conditionalFormatting>
  <conditionalFormatting sqref="F53">
    <cfRule type="cellIs" dxfId="196" priority="39" operator="lessThanOrEqual">
      <formula>0</formula>
    </cfRule>
  </conditionalFormatting>
  <conditionalFormatting sqref="F55">
    <cfRule type="cellIs" dxfId="195" priority="38" operator="lessThanOrEqual">
      <formula>0</formula>
    </cfRule>
  </conditionalFormatting>
  <conditionalFormatting sqref="F60">
    <cfRule type="cellIs" dxfId="194" priority="37" operator="lessThanOrEqual">
      <formula>0</formula>
    </cfRule>
  </conditionalFormatting>
  <conditionalFormatting sqref="F62">
    <cfRule type="cellIs" dxfId="193" priority="36" operator="lessThanOrEqual">
      <formula>0</formula>
    </cfRule>
  </conditionalFormatting>
  <conditionalFormatting sqref="F64">
    <cfRule type="cellIs" dxfId="192" priority="35" operator="lessThanOrEqual">
      <formula>0</formula>
    </cfRule>
  </conditionalFormatting>
  <conditionalFormatting sqref="F66">
    <cfRule type="cellIs" dxfId="191" priority="34" operator="lessThanOrEqual">
      <formula>0</formula>
    </cfRule>
  </conditionalFormatting>
  <conditionalFormatting sqref="F68">
    <cfRule type="cellIs" dxfId="190" priority="33" operator="lessThanOrEqual">
      <formula>0</formula>
    </cfRule>
  </conditionalFormatting>
  <conditionalFormatting sqref="F70">
    <cfRule type="cellIs" dxfId="189" priority="32" operator="lessThanOrEqual">
      <formula>0</formula>
    </cfRule>
  </conditionalFormatting>
  <conditionalFormatting sqref="F73">
    <cfRule type="cellIs" dxfId="188" priority="31" operator="lessThanOrEqual">
      <formula>0</formula>
    </cfRule>
  </conditionalFormatting>
  <conditionalFormatting sqref="F75">
    <cfRule type="cellIs" dxfId="187" priority="30" operator="lessThanOrEqual">
      <formula>0</formula>
    </cfRule>
  </conditionalFormatting>
  <conditionalFormatting sqref="F77">
    <cfRule type="cellIs" dxfId="186" priority="29" operator="lessThanOrEqual">
      <formula>0</formula>
    </cfRule>
  </conditionalFormatting>
  <conditionalFormatting sqref="F79">
    <cfRule type="cellIs" dxfId="185" priority="28" operator="lessThanOrEqual">
      <formula>0</formula>
    </cfRule>
  </conditionalFormatting>
  <conditionalFormatting sqref="F81">
    <cfRule type="cellIs" dxfId="184" priority="27" operator="lessThanOrEqual">
      <formula>0</formula>
    </cfRule>
  </conditionalFormatting>
  <conditionalFormatting sqref="F84">
    <cfRule type="cellIs" dxfId="183" priority="26" operator="lessThanOrEqual">
      <formula>0</formula>
    </cfRule>
  </conditionalFormatting>
  <conditionalFormatting sqref="F86">
    <cfRule type="cellIs" dxfId="182" priority="25" operator="lessThanOrEqual">
      <formula>0</formula>
    </cfRule>
  </conditionalFormatting>
  <conditionalFormatting sqref="F90">
    <cfRule type="cellIs" dxfId="181" priority="24" operator="lessThanOrEqual">
      <formula>0</formula>
    </cfRule>
  </conditionalFormatting>
  <conditionalFormatting sqref="F94">
    <cfRule type="cellIs" dxfId="180" priority="23" operator="lessThanOrEqual">
      <formula>0</formula>
    </cfRule>
  </conditionalFormatting>
  <conditionalFormatting sqref="F96">
    <cfRule type="cellIs" dxfId="179" priority="22" operator="lessThanOrEqual">
      <formula>0</formula>
    </cfRule>
  </conditionalFormatting>
  <conditionalFormatting sqref="F98">
    <cfRule type="cellIs" dxfId="178" priority="21" operator="lessThanOrEqual">
      <formula>0</formula>
    </cfRule>
  </conditionalFormatting>
  <conditionalFormatting sqref="F100">
    <cfRule type="cellIs" dxfId="177" priority="20" operator="lessThanOrEqual">
      <formula>0</formula>
    </cfRule>
  </conditionalFormatting>
  <conditionalFormatting sqref="F102">
    <cfRule type="cellIs" dxfId="176" priority="19" operator="lessThanOrEqual">
      <formula>0</formula>
    </cfRule>
  </conditionalFormatting>
  <conditionalFormatting sqref="F106">
    <cfRule type="cellIs" dxfId="175" priority="18" operator="lessThanOrEqual">
      <formula>0</formula>
    </cfRule>
  </conditionalFormatting>
  <conditionalFormatting sqref="F108">
    <cfRule type="cellIs" dxfId="174" priority="17" operator="lessThanOrEqual">
      <formula>0</formula>
    </cfRule>
  </conditionalFormatting>
  <conditionalFormatting sqref="F110">
    <cfRule type="cellIs" dxfId="173" priority="16" operator="lessThanOrEqual">
      <formula>0</formula>
    </cfRule>
  </conditionalFormatting>
  <conditionalFormatting sqref="F112">
    <cfRule type="cellIs" dxfId="172" priority="15" operator="lessThanOrEqual">
      <formula>0</formula>
    </cfRule>
  </conditionalFormatting>
  <conditionalFormatting sqref="F114">
    <cfRule type="cellIs" dxfId="171" priority="14" operator="lessThanOrEqual">
      <formula>0</formula>
    </cfRule>
  </conditionalFormatting>
  <conditionalFormatting sqref="F116">
    <cfRule type="cellIs" dxfId="170" priority="13" operator="lessThanOrEqual">
      <formula>0</formula>
    </cfRule>
  </conditionalFormatting>
  <conditionalFormatting sqref="F118">
    <cfRule type="cellIs" dxfId="169" priority="12" operator="lessThanOrEqual">
      <formula>0</formula>
    </cfRule>
  </conditionalFormatting>
  <conditionalFormatting sqref="F120">
    <cfRule type="cellIs" dxfId="168" priority="11" operator="lessThanOrEqual">
      <formula>0</formula>
    </cfRule>
  </conditionalFormatting>
  <conditionalFormatting sqref="F122">
    <cfRule type="cellIs" dxfId="167" priority="10" operator="lessThanOrEqual">
      <formula>0</formula>
    </cfRule>
  </conditionalFormatting>
  <conditionalFormatting sqref="F124">
    <cfRule type="cellIs" dxfId="166" priority="9" operator="lessThanOrEqual">
      <formula>0</formula>
    </cfRule>
  </conditionalFormatting>
  <conditionalFormatting sqref="F126">
    <cfRule type="cellIs" dxfId="165" priority="8" operator="lessThanOrEqual">
      <formula>0</formula>
    </cfRule>
  </conditionalFormatting>
  <conditionalFormatting sqref="F130">
    <cfRule type="cellIs" dxfId="164" priority="7" operator="lessThanOrEqual">
      <formula>0</formula>
    </cfRule>
  </conditionalFormatting>
  <conditionalFormatting sqref="F132">
    <cfRule type="cellIs" dxfId="163" priority="6" operator="lessThanOrEqual">
      <formula>0</formula>
    </cfRule>
  </conditionalFormatting>
  <conditionalFormatting sqref="F134">
    <cfRule type="cellIs" dxfId="162" priority="5" operator="lessThanOrEqual">
      <formula>0</formula>
    </cfRule>
  </conditionalFormatting>
  <conditionalFormatting sqref="F136">
    <cfRule type="cellIs" dxfId="161" priority="4" operator="lessThanOrEqual">
      <formula>0</formula>
    </cfRule>
  </conditionalFormatting>
  <conditionalFormatting sqref="F138">
    <cfRule type="cellIs" dxfId="160" priority="3" operator="lessThanOrEqual">
      <formula>0</formula>
    </cfRule>
  </conditionalFormatting>
  <conditionalFormatting sqref="F140">
    <cfRule type="cellIs" dxfId="159" priority="2" operator="lessThanOrEqual">
      <formula>0</formula>
    </cfRule>
  </conditionalFormatting>
  <conditionalFormatting sqref="F142">
    <cfRule type="cellIs" dxfId="158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10" manualBreakCount="10">
    <brk id="27" min="1" max="7" man="1"/>
    <brk id="30" min="1" max="7" man="1"/>
    <brk id="48" min="1" max="7" man="1"/>
    <brk id="55" max="16383" man="1"/>
    <brk id="67" min="1" max="7" man="1"/>
    <brk id="70" min="1" max="7" man="1"/>
    <brk id="86" min="1" max="7" man="1"/>
    <brk id="102" min="1" max="7" man="1"/>
    <brk id="126" min="1" max="7" man="1"/>
    <brk id="158" min="1" max="7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I191"/>
  <sheetViews>
    <sheetView showZeros="0" view="pageBreakPreview" zoomScaleNormal="100" zoomScaleSheetLayoutView="100" workbookViewId="0">
      <pane xSplit="1" ySplit="7" topLeftCell="B15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34.453125" defaultRowHeight="12.5" x14ac:dyDescent="0.25"/>
  <cols>
    <col min="1" max="1" width="14.1796875" style="159" customWidth="1"/>
    <col min="2" max="2" width="10.453125" style="159" customWidth="1"/>
    <col min="3" max="3" width="10.453125" style="178" customWidth="1"/>
    <col min="4" max="4" width="51.54296875" style="159" customWidth="1"/>
    <col min="5" max="5" width="13.7265625" style="159" customWidth="1"/>
    <col min="6" max="6" width="10.7265625" style="179" customWidth="1"/>
    <col min="7" max="7" width="12.7265625" style="32" customWidth="1"/>
    <col min="8" max="8" width="14.7265625" style="32" customWidth="1"/>
    <col min="9" max="9" width="21.7265625" style="32" customWidth="1"/>
    <col min="10" max="61" width="34.453125" style="32" customWidth="1"/>
    <col min="62" max="16384" width="34.453125" style="159"/>
  </cols>
  <sheetData>
    <row r="2" spans="2:59" ht="13" x14ac:dyDescent="0.25">
      <c r="B2" s="2" t="s">
        <v>0</v>
      </c>
      <c r="C2" s="27" t="s">
        <v>128</v>
      </c>
      <c r="D2" s="28"/>
      <c r="E2" s="29"/>
      <c r="F2" s="30"/>
      <c r="G2" s="31"/>
      <c r="H2" s="31"/>
    </row>
    <row r="3" spans="2:59" ht="12.75" customHeight="1" x14ac:dyDescent="0.25">
      <c r="B3" s="2" t="s">
        <v>2</v>
      </c>
      <c r="C3" s="484" t="s">
        <v>129</v>
      </c>
      <c r="D3" s="484"/>
      <c r="E3" s="484"/>
      <c r="F3" s="484"/>
      <c r="G3" s="484"/>
      <c r="H3" s="484"/>
    </row>
    <row r="4" spans="2:59" ht="13" x14ac:dyDescent="0.25">
      <c r="B4" s="2" t="s">
        <v>4</v>
      </c>
      <c r="C4" s="485" t="s">
        <v>130</v>
      </c>
      <c r="D4" s="485"/>
      <c r="E4" s="485"/>
      <c r="F4" s="485"/>
      <c r="G4" s="31"/>
      <c r="H4" s="31"/>
    </row>
    <row r="5" spans="2:59" ht="13" x14ac:dyDescent="0.25">
      <c r="B5" s="2" t="s">
        <v>6</v>
      </c>
      <c r="C5" s="206" t="s">
        <v>7</v>
      </c>
      <c r="D5" s="206"/>
      <c r="E5" s="206"/>
      <c r="F5" s="206"/>
      <c r="G5" s="31"/>
      <c r="H5" s="31"/>
    </row>
    <row r="6" spans="2:59" ht="85" customHeight="1" x14ac:dyDescent="0.25">
      <c r="B6" s="2"/>
      <c r="C6" s="206"/>
      <c r="D6" s="483" t="s">
        <v>131</v>
      </c>
      <c r="E6" s="483"/>
      <c r="F6" s="483"/>
      <c r="G6" s="483"/>
      <c r="H6" s="483"/>
    </row>
    <row r="7" spans="2:59" ht="31" x14ac:dyDescent="0.25">
      <c r="B7" s="210" t="s">
        <v>8</v>
      </c>
      <c r="C7" s="210" t="s">
        <v>111</v>
      </c>
      <c r="D7" s="207" t="s">
        <v>9</v>
      </c>
      <c r="E7" s="210" t="s">
        <v>10</v>
      </c>
      <c r="F7" s="209" t="s">
        <v>11</v>
      </c>
      <c r="G7" s="208" t="s">
        <v>12</v>
      </c>
      <c r="H7" s="208" t="s">
        <v>13</v>
      </c>
      <c r="I7" s="207" t="s">
        <v>14</v>
      </c>
    </row>
    <row r="8" spans="2:59" ht="7" customHeight="1" x14ac:dyDescent="0.25">
      <c r="B8" s="32"/>
      <c r="C8" s="33"/>
      <c r="D8" s="33"/>
      <c r="E8" s="34"/>
      <c r="F8" s="35"/>
      <c r="G8" s="36"/>
      <c r="H8" s="37"/>
    </row>
    <row r="9" spans="2:59" s="1" customFormat="1" ht="13" x14ac:dyDescent="0.3">
      <c r="B9" s="38"/>
      <c r="C9" s="39"/>
      <c r="D9" s="40" t="s">
        <v>132</v>
      </c>
      <c r="E9" s="41"/>
      <c r="F9" s="42"/>
      <c r="G9" s="43" t="s">
        <v>133</v>
      </c>
      <c r="H9" s="44">
        <f>SUM(H13:H18)</f>
        <v>0</v>
      </c>
      <c r="I9" s="45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</row>
    <row r="10" spans="2:59" s="1" customFormat="1" ht="13" x14ac:dyDescent="0.3">
      <c r="B10" s="46"/>
      <c r="C10" s="46"/>
      <c r="D10" s="47"/>
      <c r="E10" s="48"/>
      <c r="F10" s="31"/>
      <c r="G10" s="49"/>
      <c r="H10" s="5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</row>
    <row r="11" spans="2:59" s="1" customFormat="1" ht="13" x14ac:dyDescent="0.3">
      <c r="B11" s="51"/>
      <c r="C11" s="51"/>
      <c r="D11" s="52" t="s">
        <v>134</v>
      </c>
      <c r="E11" s="53"/>
      <c r="F11" s="54"/>
      <c r="G11" s="55"/>
      <c r="H11" s="56"/>
      <c r="I11" s="54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</row>
    <row r="12" spans="2:59" s="1" customFormat="1" ht="13" x14ac:dyDescent="0.3">
      <c r="B12" s="46"/>
      <c r="C12" s="46"/>
      <c r="D12" s="47"/>
      <c r="E12" s="57"/>
      <c r="F12" s="58"/>
      <c r="G12" s="59"/>
      <c r="H12" s="37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</row>
    <row r="13" spans="2:59" s="1" customFormat="1" ht="25" x14ac:dyDescent="0.25">
      <c r="B13" s="60" t="s">
        <v>135</v>
      </c>
      <c r="C13" s="61"/>
      <c r="D13" s="62" t="s">
        <v>136</v>
      </c>
      <c r="E13" s="48" t="s">
        <v>114</v>
      </c>
      <c r="F13" s="63">
        <v>1</v>
      </c>
      <c r="G13" s="10"/>
      <c r="H13" s="65">
        <f>G13*F13</f>
        <v>0</v>
      </c>
      <c r="I13" s="66" t="s">
        <v>137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</row>
    <row r="14" spans="2:59" s="1" customFormat="1" x14ac:dyDescent="0.25">
      <c r="B14" s="60"/>
      <c r="C14" s="61"/>
      <c r="D14" s="62"/>
      <c r="E14" s="48"/>
      <c r="F14" s="63"/>
      <c r="G14" s="64"/>
      <c r="H14" s="65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</row>
    <row r="15" spans="2:59" s="1" customFormat="1" ht="37.5" x14ac:dyDescent="0.25">
      <c r="B15" s="60" t="s">
        <v>138</v>
      </c>
      <c r="C15" s="67"/>
      <c r="D15" s="62" t="s">
        <v>139</v>
      </c>
      <c r="E15" s="11" t="s">
        <v>112</v>
      </c>
      <c r="F15" s="63">
        <v>6</v>
      </c>
      <c r="G15" s="10"/>
      <c r="H15" s="65">
        <f>G15*F15</f>
        <v>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</row>
    <row r="16" spans="2:59" s="1" customFormat="1" x14ac:dyDescent="0.25">
      <c r="B16" s="60"/>
      <c r="C16" s="67"/>
      <c r="D16" s="62"/>
      <c r="E16" s="11"/>
      <c r="F16" s="63"/>
      <c r="G16" s="64"/>
      <c r="H16" s="65" t="s">
        <v>22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</row>
    <row r="17" spans="2:59" s="1" customFormat="1" ht="37.5" x14ac:dyDescent="0.25">
      <c r="B17" s="60" t="s">
        <v>140</v>
      </c>
      <c r="C17" s="67"/>
      <c r="D17" s="62" t="s">
        <v>141</v>
      </c>
      <c r="E17" s="48" t="s">
        <v>112</v>
      </c>
      <c r="F17" s="63">
        <v>1</v>
      </c>
      <c r="G17" s="10"/>
      <c r="H17" s="65">
        <f>G17*F17</f>
        <v>0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</row>
    <row r="18" spans="2:59" s="1" customFormat="1" x14ac:dyDescent="0.25">
      <c r="B18" s="60"/>
      <c r="C18" s="67"/>
      <c r="D18" s="62"/>
      <c r="E18" s="48"/>
      <c r="F18" s="65"/>
      <c r="G18" s="65"/>
      <c r="H18" s="65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</row>
    <row r="19" spans="2:59" s="1" customFormat="1" ht="13" x14ac:dyDescent="0.3">
      <c r="B19" s="68"/>
      <c r="C19" s="39"/>
      <c r="D19" s="40" t="s">
        <v>142</v>
      </c>
      <c r="E19" s="41"/>
      <c r="F19" s="42"/>
      <c r="G19" s="43" t="s">
        <v>143</v>
      </c>
      <c r="H19" s="44">
        <f>SUM(H21:H42)</f>
        <v>0</v>
      </c>
      <c r="I19" s="45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</row>
    <row r="20" spans="2:59" s="1" customFormat="1" ht="13" x14ac:dyDescent="0.3">
      <c r="B20" s="46"/>
      <c r="C20" s="46"/>
      <c r="D20" s="47"/>
      <c r="E20" s="48"/>
      <c r="F20" s="31"/>
      <c r="G20" s="64"/>
      <c r="H20" s="65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</row>
    <row r="21" spans="2:59" s="1" customFormat="1" ht="25.5" x14ac:dyDescent="0.3">
      <c r="B21" s="60" t="s">
        <v>144</v>
      </c>
      <c r="C21" s="46"/>
      <c r="D21" s="69" t="s">
        <v>145</v>
      </c>
      <c r="E21" s="70" t="s">
        <v>146</v>
      </c>
      <c r="F21" s="63">
        <v>30</v>
      </c>
      <c r="G21" s="10"/>
      <c r="H21" s="65">
        <f>G21*F21</f>
        <v>0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</row>
    <row r="22" spans="2:59" s="1" customFormat="1" ht="13" x14ac:dyDescent="0.3">
      <c r="B22" s="46"/>
      <c r="C22" s="46"/>
      <c r="D22" s="47"/>
      <c r="E22" s="48"/>
      <c r="F22" s="31"/>
      <c r="G22" s="64"/>
      <c r="H22" s="65" t="s">
        <v>22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</row>
    <row r="23" spans="2:59" s="1" customFormat="1" ht="50" x14ac:dyDescent="0.25">
      <c r="B23" s="60" t="s">
        <v>147</v>
      </c>
      <c r="C23" s="61"/>
      <c r="D23" s="62" t="s">
        <v>148</v>
      </c>
      <c r="E23" s="70" t="s">
        <v>146</v>
      </c>
      <c r="F23" s="63">
        <v>30</v>
      </c>
      <c r="G23" s="10"/>
      <c r="H23" s="65">
        <f>G23*F23</f>
        <v>0</v>
      </c>
      <c r="I23" s="71" t="s">
        <v>149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</row>
    <row r="24" spans="2:59" s="1" customFormat="1" x14ac:dyDescent="0.25">
      <c r="B24" s="60"/>
      <c r="C24" s="61"/>
      <c r="D24" s="62"/>
      <c r="E24" s="70"/>
      <c r="F24" s="63"/>
      <c r="G24" s="64"/>
      <c r="H24" s="65"/>
      <c r="I24" s="7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</row>
    <row r="25" spans="2:59" s="1" customFormat="1" ht="50" x14ac:dyDescent="0.25">
      <c r="B25" s="60" t="s">
        <v>150</v>
      </c>
      <c r="C25" s="61"/>
      <c r="D25" s="62" t="s">
        <v>151</v>
      </c>
      <c r="E25" s="70" t="s">
        <v>146</v>
      </c>
      <c r="F25" s="63">
        <v>72</v>
      </c>
      <c r="G25" s="10"/>
      <c r="H25" s="65">
        <f>G25*F25</f>
        <v>0</v>
      </c>
      <c r="I25" s="71" t="s">
        <v>149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</row>
    <row r="26" spans="2:59" s="1" customFormat="1" x14ac:dyDescent="0.25">
      <c r="B26" s="60"/>
      <c r="C26" s="61"/>
      <c r="D26" s="62"/>
      <c r="E26" s="70"/>
      <c r="F26" s="63"/>
      <c r="G26" s="64"/>
      <c r="H26" s="65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</row>
    <row r="27" spans="2:59" s="1" customFormat="1" ht="25" x14ac:dyDescent="0.25">
      <c r="B27" s="60" t="s">
        <v>152</v>
      </c>
      <c r="C27" s="72"/>
      <c r="D27" s="62" t="s">
        <v>153</v>
      </c>
      <c r="E27" s="72" t="s">
        <v>154</v>
      </c>
      <c r="F27" s="63">
        <v>58</v>
      </c>
      <c r="G27" s="10"/>
      <c r="H27" s="65">
        <f>G27*F27</f>
        <v>0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</row>
    <row r="28" spans="2:59" s="1" customFormat="1" x14ac:dyDescent="0.25">
      <c r="B28" s="73"/>
      <c r="C28" s="73"/>
      <c r="D28" s="62"/>
      <c r="E28" s="70"/>
      <c r="F28" s="58"/>
      <c r="G28" s="64"/>
      <c r="H28" s="65" t="s">
        <v>22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</row>
    <row r="29" spans="2:59" s="1" customFormat="1" ht="25" x14ac:dyDescent="0.25">
      <c r="B29" s="60" t="s">
        <v>155</v>
      </c>
      <c r="C29" s="73"/>
      <c r="D29" s="62" t="s">
        <v>156</v>
      </c>
      <c r="E29" s="70" t="s">
        <v>154</v>
      </c>
      <c r="F29" s="63">
        <v>40</v>
      </c>
      <c r="G29" s="10"/>
      <c r="H29" s="65">
        <f>G29*F29</f>
        <v>0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</row>
    <row r="30" spans="2:59" s="1" customFormat="1" x14ac:dyDescent="0.25">
      <c r="B30" s="73"/>
      <c r="C30" s="73"/>
      <c r="D30" s="62"/>
      <c r="E30" s="48"/>
      <c r="F30" s="31"/>
      <c r="G30" s="64"/>
      <c r="H30" s="6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</row>
    <row r="31" spans="2:59" s="1" customFormat="1" ht="37.5" x14ac:dyDescent="0.25">
      <c r="B31" s="60" t="s">
        <v>157</v>
      </c>
      <c r="C31" s="73"/>
      <c r="D31" s="62" t="s">
        <v>158</v>
      </c>
      <c r="E31" s="48" t="s">
        <v>146</v>
      </c>
      <c r="F31" s="63">
        <v>16</v>
      </c>
      <c r="G31" s="10"/>
      <c r="H31" s="65">
        <f>G31*F31</f>
        <v>0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</row>
    <row r="32" spans="2:59" s="1" customFormat="1" x14ac:dyDescent="0.25">
      <c r="B32" s="60"/>
      <c r="C32" s="73"/>
      <c r="D32" s="62"/>
      <c r="E32" s="48"/>
      <c r="F32" s="63"/>
      <c r="G32" s="64"/>
      <c r="H32" s="65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</row>
    <row r="33" spans="2:59" s="1" customFormat="1" ht="75" x14ac:dyDescent="0.25">
      <c r="B33" s="11" t="s">
        <v>159</v>
      </c>
      <c r="C33" s="67"/>
      <c r="D33" s="62" t="s">
        <v>160</v>
      </c>
      <c r="E33" s="67" t="s">
        <v>146</v>
      </c>
      <c r="F33" s="74">
        <v>120</v>
      </c>
      <c r="G33" s="10"/>
      <c r="H33" s="65">
        <f>G33*F33</f>
        <v>0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</row>
    <row r="34" spans="2:59" s="1" customFormat="1" x14ac:dyDescent="0.25">
      <c r="B34" s="11"/>
      <c r="C34" s="67"/>
      <c r="D34" s="62"/>
      <c r="E34" s="67"/>
      <c r="F34" s="74"/>
      <c r="G34" s="64"/>
      <c r="H34" s="65" t="s">
        <v>22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</row>
    <row r="35" spans="2:59" s="1" customFormat="1" ht="37.5" x14ac:dyDescent="0.25">
      <c r="B35" s="11" t="s">
        <v>161</v>
      </c>
      <c r="C35" s="67"/>
      <c r="D35" s="62" t="s">
        <v>162</v>
      </c>
      <c r="E35" s="67" t="s">
        <v>146</v>
      </c>
      <c r="F35" s="74">
        <v>150</v>
      </c>
      <c r="G35" s="10"/>
      <c r="H35" s="65">
        <f>G35*F35</f>
        <v>0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</row>
    <row r="36" spans="2:59" s="1" customFormat="1" x14ac:dyDescent="0.25">
      <c r="B36" s="11"/>
      <c r="C36" s="67"/>
      <c r="D36" s="62"/>
      <c r="E36" s="67"/>
      <c r="F36" s="74"/>
      <c r="G36" s="64"/>
      <c r="H36" s="6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</row>
    <row r="37" spans="2:59" s="1" customFormat="1" ht="25" x14ac:dyDescent="0.25">
      <c r="B37" s="11" t="s">
        <v>163</v>
      </c>
      <c r="C37" s="67"/>
      <c r="D37" s="62" t="s">
        <v>164</v>
      </c>
      <c r="E37" s="67" t="s">
        <v>146</v>
      </c>
      <c r="F37" s="74">
        <v>12</v>
      </c>
      <c r="G37" s="10"/>
      <c r="H37" s="65">
        <f>G37*F37</f>
        <v>0</v>
      </c>
      <c r="I37" s="66" t="s">
        <v>165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</row>
    <row r="38" spans="2:59" s="1" customFormat="1" x14ac:dyDescent="0.25">
      <c r="B38" s="11"/>
      <c r="C38" s="67"/>
      <c r="D38" s="62"/>
      <c r="E38" s="67"/>
      <c r="F38" s="74"/>
      <c r="G38" s="64"/>
      <c r="H38" s="6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</row>
    <row r="39" spans="2:59" s="1" customFormat="1" ht="25" x14ac:dyDescent="0.25">
      <c r="B39" s="67" t="s">
        <v>166</v>
      </c>
      <c r="C39" s="67"/>
      <c r="D39" s="62" t="s">
        <v>167</v>
      </c>
      <c r="E39" s="75" t="s">
        <v>146</v>
      </c>
      <c r="F39" s="76">
        <v>4</v>
      </c>
      <c r="G39" s="10"/>
      <c r="H39" s="65">
        <f>G39*F39</f>
        <v>0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</row>
    <row r="40" spans="2:59" s="1" customFormat="1" ht="13" x14ac:dyDescent="0.25">
      <c r="B40" s="67"/>
      <c r="C40" s="67"/>
      <c r="D40" s="62"/>
      <c r="E40" s="77"/>
      <c r="F40" s="4"/>
      <c r="G40" s="64"/>
      <c r="H40" s="65" t="s">
        <v>22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</row>
    <row r="41" spans="2:59" x14ac:dyDescent="0.25">
      <c r="B41" s="67" t="s">
        <v>168</v>
      </c>
      <c r="C41" s="67"/>
      <c r="D41" s="62" t="s">
        <v>169</v>
      </c>
      <c r="E41" s="78" t="s">
        <v>154</v>
      </c>
      <c r="F41" s="76">
        <v>35</v>
      </c>
      <c r="G41" s="10"/>
      <c r="H41" s="65">
        <f>G41*F41</f>
        <v>0</v>
      </c>
    </row>
    <row r="42" spans="2:59" x14ac:dyDescent="0.25">
      <c r="B42" s="67"/>
      <c r="C42" s="67"/>
      <c r="D42" s="62"/>
      <c r="E42" s="78"/>
      <c r="F42" s="76"/>
      <c r="G42" s="9"/>
      <c r="H42" s="79"/>
    </row>
    <row r="43" spans="2:59" x14ac:dyDescent="0.25">
      <c r="B43" s="32"/>
      <c r="C43" s="32"/>
      <c r="D43" s="32"/>
      <c r="E43" s="32"/>
      <c r="F43" s="32"/>
    </row>
    <row r="44" spans="2:59" ht="13" x14ac:dyDescent="0.25">
      <c r="B44" s="80"/>
      <c r="C44" s="81"/>
      <c r="D44" s="82" t="s">
        <v>170</v>
      </c>
      <c r="E44" s="83"/>
      <c r="F44" s="84"/>
      <c r="G44" s="43" t="s">
        <v>171</v>
      </c>
      <c r="H44" s="44">
        <f>SUM(H46:H108)</f>
        <v>0</v>
      </c>
      <c r="I44" s="45"/>
    </row>
    <row r="45" spans="2:59" ht="13" x14ac:dyDescent="0.25">
      <c r="B45" s="33"/>
      <c r="C45" s="33"/>
      <c r="D45" s="85"/>
      <c r="E45" s="86"/>
      <c r="F45" s="35"/>
      <c r="G45" s="49"/>
      <c r="H45" s="50"/>
    </row>
    <row r="46" spans="2:59" ht="13" x14ac:dyDescent="0.25">
      <c r="B46" s="87"/>
      <c r="C46" s="87"/>
      <c r="D46" s="88" t="s">
        <v>172</v>
      </c>
      <c r="E46" s="89"/>
      <c r="F46" s="90" t="s">
        <v>173</v>
      </c>
      <c r="G46" s="91"/>
      <c r="H46" s="92"/>
      <c r="I46" s="54"/>
    </row>
    <row r="47" spans="2:59" ht="13" x14ac:dyDescent="0.3">
      <c r="B47" s="93"/>
      <c r="C47" s="93"/>
      <c r="D47" s="94"/>
      <c r="E47" s="86"/>
      <c r="F47" s="95"/>
      <c r="G47" s="64"/>
      <c r="H47" s="65"/>
    </row>
    <row r="48" spans="2:59" ht="137.5" x14ac:dyDescent="0.25">
      <c r="B48" s="96" t="s">
        <v>174</v>
      </c>
      <c r="C48" s="96"/>
      <c r="D48" s="97" t="s">
        <v>175</v>
      </c>
      <c r="E48" s="98" t="s">
        <v>114</v>
      </c>
      <c r="F48" s="63">
        <v>2</v>
      </c>
      <c r="G48" s="10"/>
      <c r="H48" s="316">
        <f>G48*F48</f>
        <v>0</v>
      </c>
      <c r="I48" s="70" t="s">
        <v>176</v>
      </c>
    </row>
    <row r="49" spans="2:9" x14ac:dyDescent="0.25">
      <c r="B49" s="99"/>
      <c r="C49" s="99"/>
      <c r="D49" s="97"/>
      <c r="E49" s="98"/>
      <c r="F49" s="95"/>
      <c r="G49" s="64" t="s">
        <v>22</v>
      </c>
      <c r="H49" s="316" t="s">
        <v>22</v>
      </c>
    </row>
    <row r="50" spans="2:9" x14ac:dyDescent="0.25">
      <c r="B50" s="96" t="s">
        <v>177</v>
      </c>
      <c r="C50" s="99"/>
      <c r="D50" s="97" t="s">
        <v>178</v>
      </c>
      <c r="E50" s="98" t="s">
        <v>114</v>
      </c>
      <c r="F50" s="63">
        <v>2</v>
      </c>
      <c r="G50" s="10"/>
      <c r="H50" s="316">
        <f>G50*F50</f>
        <v>0</v>
      </c>
      <c r="I50" s="70" t="s">
        <v>137</v>
      </c>
    </row>
    <row r="51" spans="2:9" ht="11.25" customHeight="1" x14ac:dyDescent="0.25">
      <c r="B51" s="99"/>
      <c r="C51" s="99"/>
      <c r="D51" s="100"/>
      <c r="E51" s="98"/>
      <c r="F51" s="95"/>
      <c r="G51" s="64" t="s">
        <v>22</v>
      </c>
      <c r="H51" s="316" t="s">
        <v>22</v>
      </c>
    </row>
    <row r="52" spans="2:9" x14ac:dyDescent="0.25">
      <c r="B52" s="96" t="s">
        <v>179</v>
      </c>
      <c r="C52" s="99"/>
      <c r="D52" s="97" t="s">
        <v>180</v>
      </c>
      <c r="E52" s="98" t="s">
        <v>114</v>
      </c>
      <c r="F52" s="63"/>
      <c r="G52" s="64" t="s">
        <v>22</v>
      </c>
      <c r="H52" s="316" t="s">
        <v>22</v>
      </c>
      <c r="I52" s="70" t="s">
        <v>181</v>
      </c>
    </row>
    <row r="53" spans="2:9" ht="11.25" customHeight="1" x14ac:dyDescent="0.25">
      <c r="B53" s="99"/>
      <c r="C53" s="99"/>
      <c r="D53" s="101"/>
      <c r="E53" s="98"/>
      <c r="F53" s="95"/>
      <c r="G53" s="64" t="s">
        <v>22</v>
      </c>
      <c r="H53" s="316" t="s">
        <v>22</v>
      </c>
    </row>
    <row r="54" spans="2:9" x14ac:dyDescent="0.25">
      <c r="B54" s="96" t="s">
        <v>182</v>
      </c>
      <c r="C54" s="99"/>
      <c r="D54" s="97" t="s">
        <v>183</v>
      </c>
      <c r="E54" s="98" t="s">
        <v>114</v>
      </c>
      <c r="F54" s="102">
        <v>2</v>
      </c>
      <c r="G54" s="10"/>
      <c r="H54" s="316">
        <f>G54*F54</f>
        <v>0</v>
      </c>
      <c r="I54" s="70" t="s">
        <v>137</v>
      </c>
    </row>
    <row r="55" spans="2:9" ht="11.25" customHeight="1" x14ac:dyDescent="0.25">
      <c r="B55" s="99"/>
      <c r="C55" s="99"/>
      <c r="D55" s="101"/>
      <c r="E55" s="98"/>
      <c r="F55" s="95"/>
      <c r="G55" s="64"/>
      <c r="H55" s="316" t="s">
        <v>22</v>
      </c>
    </row>
    <row r="56" spans="2:9" ht="28.5" customHeight="1" x14ac:dyDescent="0.25">
      <c r="B56" s="96" t="s">
        <v>184</v>
      </c>
      <c r="C56" s="99"/>
      <c r="D56" s="97" t="s">
        <v>185</v>
      </c>
      <c r="E56" s="98" t="s">
        <v>186</v>
      </c>
      <c r="F56" s="63">
        <v>12</v>
      </c>
      <c r="G56" s="10"/>
      <c r="H56" s="316">
        <f>G56*F56</f>
        <v>0</v>
      </c>
      <c r="I56" s="70" t="s">
        <v>137</v>
      </c>
    </row>
    <row r="57" spans="2:9" x14ac:dyDescent="0.25">
      <c r="B57" s="96"/>
      <c r="C57" s="99"/>
      <c r="D57" s="97"/>
      <c r="E57" s="98"/>
      <c r="F57" s="63"/>
      <c r="G57" s="64"/>
      <c r="H57" s="316" t="s">
        <v>22</v>
      </c>
      <c r="I57" s="70"/>
    </row>
    <row r="58" spans="2:9" x14ac:dyDescent="0.25">
      <c r="B58" s="96" t="s">
        <v>187</v>
      </c>
      <c r="C58" s="99"/>
      <c r="D58" s="97" t="s">
        <v>188</v>
      </c>
      <c r="E58" s="98" t="s">
        <v>115</v>
      </c>
      <c r="F58" s="63">
        <v>2</v>
      </c>
      <c r="G58" s="10"/>
      <c r="H58" s="316">
        <f>G58*F58</f>
        <v>0</v>
      </c>
      <c r="I58" s="70" t="s">
        <v>137</v>
      </c>
    </row>
    <row r="59" spans="2:9" x14ac:dyDescent="0.25">
      <c r="B59" s="96"/>
      <c r="C59" s="99"/>
      <c r="D59" s="97"/>
      <c r="E59" s="98"/>
      <c r="F59" s="63"/>
      <c r="G59" s="64"/>
      <c r="H59" s="316" t="s">
        <v>22</v>
      </c>
      <c r="I59" s="70"/>
    </row>
    <row r="60" spans="2:9" x14ac:dyDescent="0.25">
      <c r="B60" s="96" t="s">
        <v>189</v>
      </c>
      <c r="C60" s="99"/>
      <c r="D60" s="97" t="s">
        <v>190</v>
      </c>
      <c r="E60" s="98" t="s">
        <v>114</v>
      </c>
      <c r="F60" s="63">
        <v>1</v>
      </c>
      <c r="G60" s="10"/>
      <c r="H60" s="316">
        <f>G60*F60</f>
        <v>0</v>
      </c>
      <c r="I60" s="70" t="s">
        <v>137</v>
      </c>
    </row>
    <row r="61" spans="2:9" x14ac:dyDescent="0.25">
      <c r="B61" s="96"/>
      <c r="C61" s="99"/>
      <c r="D61" s="97"/>
      <c r="E61" s="98"/>
      <c r="F61" s="63"/>
      <c r="G61" s="64"/>
      <c r="H61" s="316"/>
      <c r="I61" s="70"/>
    </row>
    <row r="62" spans="2:9" x14ac:dyDescent="0.25">
      <c r="B62" s="96" t="s">
        <v>191</v>
      </c>
      <c r="C62" s="99"/>
      <c r="D62" s="97" t="s">
        <v>192</v>
      </c>
      <c r="E62" s="98" t="s">
        <v>114</v>
      </c>
      <c r="F62" s="63">
        <v>2</v>
      </c>
      <c r="G62" s="10"/>
      <c r="H62" s="316">
        <f>G62*F62</f>
        <v>0</v>
      </c>
      <c r="I62" s="70" t="s">
        <v>137</v>
      </c>
    </row>
    <row r="63" spans="2:9" x14ac:dyDescent="0.25">
      <c r="B63" s="96"/>
      <c r="C63" s="99"/>
      <c r="D63" s="97"/>
      <c r="E63" s="98"/>
      <c r="F63" s="63"/>
      <c r="G63" s="64"/>
      <c r="H63" s="316"/>
      <c r="I63" s="70"/>
    </row>
    <row r="64" spans="2:9" x14ac:dyDescent="0.25">
      <c r="B64" s="96" t="s">
        <v>193</v>
      </c>
      <c r="C64" s="99"/>
      <c r="D64" s="97" t="s">
        <v>194</v>
      </c>
      <c r="E64" s="98" t="s">
        <v>115</v>
      </c>
      <c r="F64" s="63">
        <v>2</v>
      </c>
      <c r="G64" s="10"/>
      <c r="H64" s="316">
        <f>G64*F64</f>
        <v>0</v>
      </c>
      <c r="I64" s="70" t="s">
        <v>137</v>
      </c>
    </row>
    <row r="65" spans="2:9" x14ac:dyDescent="0.25">
      <c r="B65" s="96"/>
      <c r="C65" s="99"/>
      <c r="D65" s="97"/>
      <c r="E65" s="98"/>
      <c r="F65" s="63"/>
      <c r="G65" s="64"/>
      <c r="H65" s="316"/>
      <c r="I65" s="70"/>
    </row>
    <row r="66" spans="2:9" x14ac:dyDescent="0.25">
      <c r="B66" s="96" t="s">
        <v>195</v>
      </c>
      <c r="C66" s="99"/>
      <c r="D66" s="97" t="s">
        <v>196</v>
      </c>
      <c r="E66" s="98" t="s">
        <v>115</v>
      </c>
      <c r="F66" s="63">
        <v>2</v>
      </c>
      <c r="G66" s="10"/>
      <c r="H66" s="316">
        <f>G66*F66</f>
        <v>0</v>
      </c>
      <c r="I66" s="70" t="s">
        <v>137</v>
      </c>
    </row>
    <row r="67" spans="2:9" x14ac:dyDescent="0.25">
      <c r="B67" s="96"/>
      <c r="C67" s="99"/>
      <c r="D67" s="97"/>
      <c r="E67" s="98"/>
      <c r="F67" s="63"/>
      <c r="G67" s="64"/>
      <c r="H67" s="316"/>
      <c r="I67" s="70"/>
    </row>
    <row r="68" spans="2:9" x14ac:dyDescent="0.25">
      <c r="B68" s="96" t="s">
        <v>197</v>
      </c>
      <c r="C68" s="99"/>
      <c r="D68" s="97" t="s">
        <v>198</v>
      </c>
      <c r="E68" s="98" t="s">
        <v>114</v>
      </c>
      <c r="F68" s="63">
        <v>2</v>
      </c>
      <c r="G68" s="10"/>
      <c r="H68" s="316">
        <f>G68*F68</f>
        <v>0</v>
      </c>
      <c r="I68" s="70" t="s">
        <v>137</v>
      </c>
    </row>
    <row r="69" spans="2:9" x14ac:dyDescent="0.25">
      <c r="B69" s="96"/>
      <c r="C69" s="99"/>
      <c r="D69" s="97"/>
      <c r="E69" s="98"/>
      <c r="F69" s="63"/>
      <c r="G69" s="64"/>
      <c r="H69" s="65"/>
      <c r="I69" s="70"/>
    </row>
    <row r="70" spans="2:9" ht="26" x14ac:dyDescent="0.25">
      <c r="B70" s="87"/>
      <c r="C70" s="87"/>
      <c r="D70" s="103" t="s">
        <v>199</v>
      </c>
      <c r="E70" s="89"/>
      <c r="F70" s="90" t="s">
        <v>173</v>
      </c>
      <c r="G70" s="91"/>
      <c r="H70" s="92"/>
      <c r="I70" s="54"/>
    </row>
    <row r="71" spans="2:9" ht="11.25" customHeight="1" x14ac:dyDescent="0.25">
      <c r="B71" s="99"/>
      <c r="C71" s="99"/>
      <c r="D71" s="104"/>
      <c r="E71" s="98"/>
      <c r="F71" s="95"/>
      <c r="G71" s="64"/>
      <c r="H71" s="65"/>
    </row>
    <row r="72" spans="2:9" ht="75" x14ac:dyDescent="0.25">
      <c r="B72" s="96" t="s">
        <v>200</v>
      </c>
      <c r="C72" s="99"/>
      <c r="D72" s="97" t="s">
        <v>201</v>
      </c>
      <c r="E72" s="98" t="s">
        <v>113</v>
      </c>
      <c r="F72" s="63">
        <v>4</v>
      </c>
      <c r="G72" s="10"/>
      <c r="H72" s="65">
        <f>G72*F72</f>
        <v>0</v>
      </c>
      <c r="I72" s="70" t="s">
        <v>137</v>
      </c>
    </row>
    <row r="73" spans="2:9" ht="11.25" customHeight="1" x14ac:dyDescent="0.25">
      <c r="B73" s="99"/>
      <c r="C73" s="99"/>
      <c r="D73" s="104"/>
      <c r="E73" s="98"/>
      <c r="F73" s="95"/>
      <c r="G73" s="64"/>
      <c r="H73" s="65"/>
    </row>
    <row r="74" spans="2:9" ht="37.5" x14ac:dyDescent="0.25">
      <c r="B74" s="96" t="s">
        <v>202</v>
      </c>
      <c r="C74" s="99"/>
      <c r="D74" s="97" t="s">
        <v>203</v>
      </c>
      <c r="E74" s="98" t="s">
        <v>114</v>
      </c>
      <c r="F74" s="63">
        <v>2</v>
      </c>
      <c r="G74" s="10"/>
      <c r="H74" s="65">
        <f>G74*F74</f>
        <v>0</v>
      </c>
      <c r="I74" s="70" t="s">
        <v>137</v>
      </c>
    </row>
    <row r="75" spans="2:9" ht="11.25" customHeight="1" x14ac:dyDescent="0.25">
      <c r="B75" s="96"/>
      <c r="C75" s="99"/>
      <c r="D75" s="97"/>
      <c r="E75" s="98"/>
      <c r="F75" s="63"/>
      <c r="G75" s="64"/>
      <c r="H75" s="65"/>
      <c r="I75" s="70"/>
    </row>
    <row r="76" spans="2:9" ht="50" x14ac:dyDescent="0.25">
      <c r="B76" s="96" t="s">
        <v>204</v>
      </c>
      <c r="C76" s="99"/>
      <c r="D76" s="97" t="s">
        <v>205</v>
      </c>
      <c r="E76" s="98" t="s">
        <v>114</v>
      </c>
      <c r="F76" s="63">
        <v>2</v>
      </c>
      <c r="G76" s="10"/>
      <c r="H76" s="65">
        <f>G76*F76</f>
        <v>0</v>
      </c>
      <c r="I76" s="70" t="s">
        <v>137</v>
      </c>
    </row>
    <row r="77" spans="2:9" ht="11.25" customHeight="1" x14ac:dyDescent="0.25">
      <c r="B77" s="99"/>
      <c r="C77" s="99"/>
      <c r="D77" s="104"/>
      <c r="E77" s="98"/>
      <c r="F77" s="95"/>
      <c r="G77" s="64"/>
      <c r="H77" s="65"/>
    </row>
    <row r="78" spans="2:9" ht="50" x14ac:dyDescent="0.25">
      <c r="B78" s="96" t="s">
        <v>206</v>
      </c>
      <c r="C78" s="99"/>
      <c r="D78" s="97" t="s">
        <v>207</v>
      </c>
      <c r="E78" s="98" t="s">
        <v>114</v>
      </c>
      <c r="F78" s="63">
        <v>1</v>
      </c>
      <c r="G78" s="10"/>
      <c r="H78" s="65">
        <f>G78*F78</f>
        <v>0</v>
      </c>
      <c r="I78" s="70"/>
    </row>
    <row r="79" spans="2:9" ht="11.25" customHeight="1" x14ac:dyDescent="0.25">
      <c r="B79" s="96"/>
      <c r="C79" s="99"/>
      <c r="D79" s="97"/>
      <c r="E79" s="98"/>
      <c r="F79" s="63"/>
      <c r="G79" s="64"/>
      <c r="H79" s="65"/>
      <c r="I79" s="70"/>
    </row>
    <row r="80" spans="2:9" ht="37.5" x14ac:dyDescent="0.25">
      <c r="B80" s="96" t="s">
        <v>208</v>
      </c>
      <c r="C80" s="99"/>
      <c r="D80" s="97" t="s">
        <v>209</v>
      </c>
      <c r="E80" s="98" t="s">
        <v>114</v>
      </c>
      <c r="F80" s="63">
        <v>1</v>
      </c>
      <c r="G80" s="10"/>
      <c r="H80" s="65">
        <f>G80*F80</f>
        <v>0</v>
      </c>
      <c r="I80" s="70" t="s">
        <v>210</v>
      </c>
    </row>
    <row r="81" spans="2:9" ht="9.75" customHeight="1" x14ac:dyDescent="0.25">
      <c r="B81" s="96"/>
      <c r="C81" s="99"/>
      <c r="D81" s="97"/>
      <c r="E81" s="98"/>
      <c r="F81" s="63"/>
      <c r="G81" s="64"/>
      <c r="H81" s="65"/>
      <c r="I81" s="70"/>
    </row>
    <row r="82" spans="2:9" ht="37.5" x14ac:dyDescent="0.25">
      <c r="B82" s="96" t="s">
        <v>211</v>
      </c>
      <c r="C82" s="99"/>
      <c r="D82" s="62" t="s">
        <v>212</v>
      </c>
      <c r="E82" s="98" t="s">
        <v>114</v>
      </c>
      <c r="F82" s="63">
        <v>1</v>
      </c>
      <c r="G82" s="10"/>
      <c r="H82" s="65">
        <f>G82*F82</f>
        <v>0</v>
      </c>
      <c r="I82" s="70" t="s">
        <v>210</v>
      </c>
    </row>
    <row r="83" spans="2:9" ht="10.5" customHeight="1" x14ac:dyDescent="0.25">
      <c r="B83" s="96"/>
      <c r="C83" s="99"/>
      <c r="D83" s="97"/>
      <c r="E83" s="98"/>
      <c r="F83" s="63"/>
      <c r="G83" s="64"/>
      <c r="H83" s="65"/>
      <c r="I83" s="70"/>
    </row>
    <row r="84" spans="2:9" ht="62.5" x14ac:dyDescent="0.25">
      <c r="B84" s="96" t="s">
        <v>213</v>
      </c>
      <c r="C84" s="99"/>
      <c r="D84" s="105" t="s">
        <v>214</v>
      </c>
      <c r="E84" s="98" t="s">
        <v>114</v>
      </c>
      <c r="F84" s="63">
        <v>1</v>
      </c>
      <c r="G84" s="10"/>
      <c r="H84" s="65">
        <f>G84*F84</f>
        <v>0</v>
      </c>
      <c r="I84" s="70" t="s">
        <v>137</v>
      </c>
    </row>
    <row r="85" spans="2:9" x14ac:dyDescent="0.25">
      <c r="B85" s="96"/>
      <c r="C85" s="99"/>
      <c r="D85" s="105"/>
      <c r="E85" s="98"/>
      <c r="F85" s="63"/>
      <c r="G85" s="64"/>
      <c r="H85" s="65"/>
      <c r="I85" s="70"/>
    </row>
    <row r="86" spans="2:9" ht="26" x14ac:dyDescent="0.25">
      <c r="B86" s="87"/>
      <c r="C86" s="87"/>
      <c r="D86" s="103" t="s">
        <v>215</v>
      </c>
      <c r="E86" s="89"/>
      <c r="F86" s="90" t="s">
        <v>173</v>
      </c>
      <c r="G86" s="91"/>
      <c r="H86" s="92"/>
      <c r="I86" s="54"/>
    </row>
    <row r="87" spans="2:9" ht="13" x14ac:dyDescent="0.25">
      <c r="B87" s="106"/>
      <c r="C87" s="106"/>
      <c r="D87" s="107"/>
      <c r="E87" s="86"/>
      <c r="F87" s="95"/>
      <c r="G87" s="108"/>
      <c r="H87" s="109"/>
    </row>
    <row r="88" spans="2:9" s="1" customFormat="1" ht="37.5" x14ac:dyDescent="0.25">
      <c r="B88" s="8" t="s">
        <v>216</v>
      </c>
      <c r="D88" s="110" t="s">
        <v>217</v>
      </c>
      <c r="E88" s="6" t="s">
        <v>114</v>
      </c>
      <c r="F88" s="19">
        <v>1</v>
      </c>
      <c r="G88" s="10"/>
      <c r="H88" s="64">
        <f>F88*G88</f>
        <v>0</v>
      </c>
    </row>
    <row r="89" spans="2:9" ht="13" x14ac:dyDescent="0.25">
      <c r="B89" s="111"/>
      <c r="C89" s="111"/>
      <c r="D89" s="112" t="s">
        <v>218</v>
      </c>
      <c r="E89" s="113"/>
      <c r="F89" s="90"/>
      <c r="G89" s="91"/>
      <c r="H89" s="92"/>
      <c r="I89" s="54"/>
    </row>
    <row r="90" spans="2:9" x14ac:dyDescent="0.25">
      <c r="B90" s="99"/>
      <c r="C90" s="99"/>
      <c r="D90" s="114"/>
      <c r="E90" s="98"/>
      <c r="F90" s="95"/>
      <c r="G90" s="64"/>
      <c r="H90" s="65"/>
    </row>
    <row r="91" spans="2:9" ht="75" x14ac:dyDescent="0.25">
      <c r="B91" s="96" t="s">
        <v>219</v>
      </c>
      <c r="C91" s="99"/>
      <c r="D91" s="101" t="s">
        <v>220</v>
      </c>
      <c r="E91" s="98" t="s">
        <v>114</v>
      </c>
      <c r="F91" s="63">
        <v>1</v>
      </c>
      <c r="G91" s="10"/>
      <c r="H91" s="65">
        <f>F91*G91</f>
        <v>0</v>
      </c>
      <c r="I91" s="70" t="s">
        <v>221</v>
      </c>
    </row>
    <row r="92" spans="2:9" x14ac:dyDescent="0.25">
      <c r="B92" s="99"/>
      <c r="C92" s="99"/>
      <c r="D92" s="101"/>
      <c r="E92" s="98"/>
      <c r="F92" s="95"/>
      <c r="G92" s="64"/>
      <c r="H92" s="65" t="s">
        <v>22</v>
      </c>
    </row>
    <row r="93" spans="2:9" ht="50" x14ac:dyDescent="0.25">
      <c r="B93" s="96" t="s">
        <v>222</v>
      </c>
      <c r="C93" s="99"/>
      <c r="D93" s="101" t="s">
        <v>223</v>
      </c>
      <c r="E93" s="98" t="s">
        <v>114</v>
      </c>
      <c r="F93" s="63">
        <v>1</v>
      </c>
      <c r="G93" s="10"/>
      <c r="H93" s="65">
        <f>F93*G93</f>
        <v>0</v>
      </c>
      <c r="I93" s="70" t="s">
        <v>221</v>
      </c>
    </row>
    <row r="94" spans="2:9" x14ac:dyDescent="0.25">
      <c r="B94" s="96"/>
      <c r="C94" s="99"/>
      <c r="D94" s="101"/>
      <c r="E94" s="98"/>
      <c r="F94" s="63"/>
      <c r="G94" s="64"/>
      <c r="H94" s="65" t="s">
        <v>22</v>
      </c>
      <c r="I94" s="70"/>
    </row>
    <row r="95" spans="2:9" ht="50" x14ac:dyDescent="0.25">
      <c r="B95" s="96" t="s">
        <v>224</v>
      </c>
      <c r="C95" s="99"/>
      <c r="D95" s="101" t="s">
        <v>225</v>
      </c>
      <c r="E95" s="98" t="s">
        <v>114</v>
      </c>
      <c r="F95" s="63">
        <v>1</v>
      </c>
      <c r="G95" s="10"/>
      <c r="H95" s="65">
        <f>G95*F95</f>
        <v>0</v>
      </c>
      <c r="I95" s="70" t="s">
        <v>221</v>
      </c>
    </row>
    <row r="96" spans="2:9" x14ac:dyDescent="0.25">
      <c r="B96" s="96"/>
      <c r="C96" s="99"/>
      <c r="D96" s="101"/>
      <c r="E96" s="98"/>
      <c r="F96" s="63"/>
      <c r="G96" s="64"/>
      <c r="H96" s="65" t="s">
        <v>22</v>
      </c>
      <c r="I96" s="70"/>
    </row>
    <row r="97" spans="2:9" ht="37.5" x14ac:dyDescent="0.25">
      <c r="B97" s="96" t="s">
        <v>226</v>
      </c>
      <c r="C97" s="99"/>
      <c r="D97" s="62" t="s">
        <v>227</v>
      </c>
      <c r="E97" s="98" t="s">
        <v>114</v>
      </c>
      <c r="F97" s="63">
        <v>1</v>
      </c>
      <c r="G97" s="10"/>
      <c r="H97" s="65">
        <f>G97*F97</f>
        <v>0</v>
      </c>
      <c r="I97" s="70" t="s">
        <v>228</v>
      </c>
    </row>
    <row r="98" spans="2:9" x14ac:dyDescent="0.25">
      <c r="B98" s="99"/>
      <c r="C98" s="99"/>
      <c r="D98" s="101"/>
      <c r="E98" s="98"/>
      <c r="F98" s="95"/>
      <c r="G98" s="64"/>
      <c r="H98" s="65" t="s">
        <v>22</v>
      </c>
    </row>
    <row r="99" spans="2:9" ht="50" x14ac:dyDescent="0.25">
      <c r="B99" s="115" t="s">
        <v>229</v>
      </c>
      <c r="C99" s="31"/>
      <c r="D99" s="62" t="s">
        <v>230</v>
      </c>
      <c r="E99" s="70" t="s">
        <v>112</v>
      </c>
      <c r="F99" s="63">
        <v>1</v>
      </c>
      <c r="G99" s="10"/>
      <c r="H99" s="65">
        <f>G99*F99</f>
        <v>0</v>
      </c>
      <c r="I99" s="70" t="s">
        <v>228</v>
      </c>
    </row>
    <row r="100" spans="2:9" x14ac:dyDescent="0.25">
      <c r="B100" s="115"/>
      <c r="C100" s="31"/>
      <c r="D100" s="62"/>
      <c r="E100" s="70"/>
      <c r="F100" s="63"/>
      <c r="G100" s="64"/>
      <c r="H100" s="65" t="s">
        <v>22</v>
      </c>
      <c r="I100" s="70"/>
    </row>
    <row r="101" spans="2:9" ht="37.5" x14ac:dyDescent="0.25">
      <c r="B101" s="96" t="s">
        <v>231</v>
      </c>
      <c r="C101" s="99"/>
      <c r="D101" s="62" t="s">
        <v>232</v>
      </c>
      <c r="E101" s="98" t="s">
        <v>114</v>
      </c>
      <c r="F101" s="63">
        <v>1</v>
      </c>
      <c r="G101" s="10"/>
      <c r="H101" s="65">
        <f>G101*F101</f>
        <v>0</v>
      </c>
      <c r="I101" s="70" t="s">
        <v>228</v>
      </c>
    </row>
    <row r="102" spans="2:9" x14ac:dyDescent="0.25">
      <c r="B102" s="99"/>
      <c r="C102" s="99"/>
      <c r="D102" s="101"/>
      <c r="E102" s="98"/>
      <c r="F102" s="95"/>
      <c r="G102" s="64"/>
      <c r="H102" s="65" t="s">
        <v>22</v>
      </c>
    </row>
    <row r="103" spans="2:9" ht="50" x14ac:dyDescent="0.25">
      <c r="B103" s="96" t="s">
        <v>233</v>
      </c>
      <c r="C103" s="99"/>
      <c r="D103" s="62" t="s">
        <v>234</v>
      </c>
      <c r="E103" s="98" t="s">
        <v>113</v>
      </c>
      <c r="F103" s="63">
        <v>22</v>
      </c>
      <c r="G103" s="10"/>
      <c r="H103" s="65">
        <f>G103*F103</f>
        <v>0</v>
      </c>
      <c r="I103" s="70"/>
    </row>
    <row r="104" spans="2:9" x14ac:dyDescent="0.25">
      <c r="B104" s="96"/>
      <c r="C104" s="99"/>
      <c r="D104" s="62"/>
      <c r="E104" s="98"/>
      <c r="F104" s="63"/>
      <c r="G104" s="116"/>
      <c r="H104" s="65"/>
      <c r="I104" s="70"/>
    </row>
    <row r="105" spans="2:9" x14ac:dyDescent="0.25">
      <c r="B105" s="96"/>
      <c r="C105" s="99"/>
      <c r="D105" s="62"/>
      <c r="E105" s="98"/>
      <c r="F105" s="63"/>
      <c r="G105" s="116"/>
      <c r="H105" s="65"/>
      <c r="I105" s="117"/>
    </row>
    <row r="106" spans="2:9" ht="13" x14ac:dyDescent="0.25">
      <c r="B106" s="118"/>
      <c r="C106" s="111"/>
      <c r="D106" s="112" t="s">
        <v>235</v>
      </c>
      <c r="E106" s="113"/>
      <c r="F106" s="119"/>
      <c r="G106" s="120"/>
      <c r="H106" s="92"/>
      <c r="I106" s="121"/>
    </row>
    <row r="107" spans="2:9" x14ac:dyDescent="0.25">
      <c r="B107" s="99"/>
      <c r="C107" s="99"/>
      <c r="D107" s="62"/>
      <c r="E107" s="98"/>
      <c r="F107" s="95"/>
      <c r="G107" s="122"/>
      <c r="H107" s="65"/>
    </row>
    <row r="108" spans="2:9" ht="37.5" x14ac:dyDescent="0.25">
      <c r="B108" s="96" t="s">
        <v>236</v>
      </c>
      <c r="C108" s="99"/>
      <c r="D108" s="62" t="s">
        <v>237</v>
      </c>
      <c r="E108" s="98" t="s">
        <v>114</v>
      </c>
      <c r="F108" s="63">
        <v>3</v>
      </c>
      <c r="G108" s="10"/>
      <c r="H108" s="65">
        <f>F108*G108</f>
        <v>0</v>
      </c>
    </row>
    <row r="109" spans="2:9" x14ac:dyDescent="0.25">
      <c r="B109" s="96"/>
      <c r="C109" s="99"/>
      <c r="D109" s="62"/>
      <c r="E109" s="98"/>
      <c r="F109" s="63"/>
      <c r="G109" s="116"/>
      <c r="H109" s="65"/>
    </row>
    <row r="110" spans="2:9" x14ac:dyDescent="0.25">
      <c r="B110" s="96"/>
      <c r="C110" s="99"/>
      <c r="D110" s="62"/>
      <c r="E110" s="98"/>
      <c r="F110" s="63"/>
      <c r="G110" s="116"/>
      <c r="H110" s="65"/>
    </row>
    <row r="111" spans="2:9" ht="13" x14ac:dyDescent="0.25">
      <c r="B111" s="123"/>
      <c r="C111" s="124"/>
      <c r="D111" s="125" t="s">
        <v>238</v>
      </c>
      <c r="E111" s="126"/>
      <c r="F111" s="127"/>
      <c r="G111" s="43" t="s">
        <v>239</v>
      </c>
      <c r="H111" s="44">
        <f>SUM(H112:H145)</f>
        <v>0</v>
      </c>
      <c r="I111" s="45"/>
    </row>
    <row r="112" spans="2:9" ht="13" x14ac:dyDescent="0.25">
      <c r="B112" s="96"/>
      <c r="C112" s="99"/>
      <c r="D112" s="128"/>
      <c r="E112" s="98"/>
      <c r="F112" s="63"/>
      <c r="G112" s="49"/>
      <c r="H112" s="50"/>
    </row>
    <row r="113" spans="2:9" ht="13" x14ac:dyDescent="0.25">
      <c r="B113" s="118"/>
      <c r="C113" s="111"/>
      <c r="D113" s="129" t="s">
        <v>240</v>
      </c>
      <c r="E113" s="113"/>
      <c r="F113" s="119"/>
      <c r="G113" s="55"/>
      <c r="H113" s="56"/>
      <c r="I113" s="54"/>
    </row>
    <row r="114" spans="2:9" ht="13" x14ac:dyDescent="0.25">
      <c r="B114" s="96"/>
      <c r="C114" s="99"/>
      <c r="D114" s="128"/>
      <c r="E114" s="98"/>
      <c r="F114" s="63"/>
      <c r="G114" s="49"/>
      <c r="H114" s="50"/>
    </row>
    <row r="115" spans="2:9" x14ac:dyDescent="0.25">
      <c r="B115" s="96" t="s">
        <v>241</v>
      </c>
      <c r="C115" s="62"/>
      <c r="D115" s="62" t="s">
        <v>242</v>
      </c>
      <c r="E115" s="70" t="s">
        <v>154</v>
      </c>
      <c r="F115" s="63">
        <v>5</v>
      </c>
      <c r="G115" s="10"/>
      <c r="H115" s="65">
        <f>F115*G115</f>
        <v>0</v>
      </c>
      <c r="I115" s="70" t="s">
        <v>243</v>
      </c>
    </row>
    <row r="116" spans="2:9" ht="13" x14ac:dyDescent="0.25">
      <c r="B116" s="96"/>
      <c r="C116" s="99"/>
      <c r="D116" s="128"/>
      <c r="E116" s="98"/>
      <c r="F116" s="63"/>
      <c r="G116" s="49"/>
      <c r="H116" s="50"/>
    </row>
    <row r="117" spans="2:9" ht="13" x14ac:dyDescent="0.25">
      <c r="B117" s="118"/>
      <c r="C117" s="111"/>
      <c r="D117" s="129" t="s">
        <v>244</v>
      </c>
      <c r="E117" s="113"/>
      <c r="F117" s="119"/>
      <c r="G117" s="55"/>
      <c r="H117" s="56"/>
      <c r="I117" s="54"/>
    </row>
    <row r="118" spans="2:9" ht="13" x14ac:dyDescent="0.25">
      <c r="B118" s="96"/>
      <c r="C118" s="99"/>
      <c r="D118" s="128"/>
      <c r="E118" s="98"/>
      <c r="F118" s="63"/>
      <c r="G118" s="49"/>
      <c r="H118" s="50"/>
    </row>
    <row r="119" spans="2:9" ht="37.5" x14ac:dyDescent="0.25">
      <c r="B119" s="96" t="s">
        <v>245</v>
      </c>
      <c r="C119" s="62"/>
      <c r="D119" s="62" t="s">
        <v>246</v>
      </c>
      <c r="E119" s="70" t="s">
        <v>247</v>
      </c>
      <c r="F119" s="63">
        <v>1100</v>
      </c>
      <c r="G119" s="10"/>
      <c r="H119" s="116">
        <f>F119*G119</f>
        <v>0</v>
      </c>
      <c r="I119" s="70" t="s">
        <v>248</v>
      </c>
    </row>
    <row r="120" spans="2:9" x14ac:dyDescent="0.25">
      <c r="B120" s="96"/>
      <c r="C120" s="62"/>
      <c r="D120" s="62"/>
      <c r="E120" s="70"/>
      <c r="F120" s="63"/>
      <c r="G120" s="116"/>
      <c r="H120" s="116"/>
    </row>
    <row r="121" spans="2:9" ht="13" x14ac:dyDescent="0.25">
      <c r="B121" s="118"/>
      <c r="C121" s="130"/>
      <c r="D121" s="129" t="s">
        <v>249</v>
      </c>
      <c r="E121" s="53"/>
      <c r="F121" s="119"/>
      <c r="G121" s="120"/>
      <c r="H121" s="120"/>
      <c r="I121" s="54"/>
    </row>
    <row r="122" spans="2:9" ht="13" x14ac:dyDescent="0.25">
      <c r="B122" s="96"/>
      <c r="C122" s="62"/>
      <c r="D122" s="128"/>
      <c r="E122" s="70"/>
      <c r="F122" s="63"/>
      <c r="G122" s="116"/>
      <c r="H122" s="116"/>
    </row>
    <row r="123" spans="2:9" ht="25" x14ac:dyDescent="0.25">
      <c r="B123" s="96" t="s">
        <v>250</v>
      </c>
      <c r="C123" s="62"/>
      <c r="D123" s="62" t="s">
        <v>251</v>
      </c>
      <c r="E123" s="70" t="s">
        <v>146</v>
      </c>
      <c r="F123" s="131">
        <v>2</v>
      </c>
      <c r="G123" s="10"/>
      <c r="H123" s="116">
        <f>G123*F123</f>
        <v>0</v>
      </c>
      <c r="I123" s="70" t="s">
        <v>252</v>
      </c>
    </row>
    <row r="124" spans="2:9" x14ac:dyDescent="0.25">
      <c r="B124" s="96"/>
      <c r="C124" s="62"/>
      <c r="D124" s="62"/>
      <c r="E124" s="70"/>
      <c r="F124" s="131"/>
      <c r="G124" s="116"/>
      <c r="H124" s="116" t="s">
        <v>22</v>
      </c>
      <c r="I124" s="70"/>
    </row>
    <row r="125" spans="2:9" ht="25" x14ac:dyDescent="0.25">
      <c r="B125" s="96" t="s">
        <v>253</v>
      </c>
      <c r="C125" s="62"/>
      <c r="D125" s="62" t="s">
        <v>254</v>
      </c>
      <c r="E125" s="70" t="s">
        <v>146</v>
      </c>
      <c r="F125" s="131">
        <v>15</v>
      </c>
      <c r="G125" s="10"/>
      <c r="H125" s="116">
        <f>G125*F125</f>
        <v>0</v>
      </c>
      <c r="I125" s="70"/>
    </row>
    <row r="126" spans="2:9" x14ac:dyDescent="0.25">
      <c r="B126" s="96"/>
      <c r="C126" s="62"/>
      <c r="D126" s="62"/>
      <c r="E126" s="70"/>
      <c r="F126" s="131"/>
      <c r="G126" s="116"/>
      <c r="H126" s="116" t="s">
        <v>22</v>
      </c>
      <c r="I126" s="70"/>
    </row>
    <row r="127" spans="2:9" ht="25" x14ac:dyDescent="0.25">
      <c r="B127" s="96" t="s">
        <v>255</v>
      </c>
      <c r="C127" s="62"/>
      <c r="D127" s="62" t="s">
        <v>256</v>
      </c>
      <c r="E127" s="70" t="s">
        <v>146</v>
      </c>
      <c r="F127" s="131">
        <v>15</v>
      </c>
      <c r="G127" s="10"/>
      <c r="H127" s="116">
        <f>G127*F127</f>
        <v>0</v>
      </c>
      <c r="I127" s="70" t="s">
        <v>257</v>
      </c>
    </row>
    <row r="128" spans="2:9" x14ac:dyDescent="0.25">
      <c r="B128" s="96"/>
      <c r="C128" s="62"/>
      <c r="D128" s="62"/>
      <c r="E128" s="70"/>
      <c r="F128" s="131"/>
      <c r="G128" s="116"/>
      <c r="H128" s="116" t="s">
        <v>22</v>
      </c>
      <c r="I128" s="70"/>
    </row>
    <row r="129" spans="2:9" ht="37.5" x14ac:dyDescent="0.25">
      <c r="B129" s="11" t="s">
        <v>258</v>
      </c>
      <c r="C129" s="67"/>
      <c r="D129" s="62" t="s">
        <v>259</v>
      </c>
      <c r="E129" s="67" t="s">
        <v>114</v>
      </c>
      <c r="F129" s="131">
        <v>2</v>
      </c>
      <c r="G129" s="10"/>
      <c r="H129" s="116">
        <f>G129*F129</f>
        <v>0</v>
      </c>
      <c r="I129" s="70"/>
    </row>
    <row r="130" spans="2:9" ht="13" x14ac:dyDescent="0.25">
      <c r="B130" s="11"/>
      <c r="C130" s="132"/>
      <c r="D130" s="133"/>
      <c r="E130" s="132"/>
      <c r="F130" s="134"/>
      <c r="G130" s="135"/>
      <c r="H130" s="136"/>
      <c r="I130" s="137"/>
    </row>
    <row r="131" spans="2:9" ht="13" x14ac:dyDescent="0.25">
      <c r="B131" s="118"/>
      <c r="C131" s="130"/>
      <c r="D131" s="129" t="s">
        <v>260</v>
      </c>
      <c r="E131" s="53"/>
      <c r="F131" s="119"/>
      <c r="G131" s="120"/>
      <c r="H131" s="120"/>
      <c r="I131" s="54"/>
    </row>
    <row r="132" spans="2:9" ht="13" x14ac:dyDescent="0.25">
      <c r="B132" s="96"/>
      <c r="C132" s="62"/>
      <c r="D132" s="128"/>
      <c r="E132" s="70"/>
      <c r="F132" s="63"/>
      <c r="G132" s="116"/>
      <c r="H132" s="116"/>
    </row>
    <row r="133" spans="2:9" ht="62.5" x14ac:dyDescent="0.25">
      <c r="B133" s="11" t="s">
        <v>261</v>
      </c>
      <c r="C133" s="138"/>
      <c r="D133" s="105" t="s">
        <v>262</v>
      </c>
      <c r="E133" s="138" t="s">
        <v>186</v>
      </c>
      <c r="F133" s="63">
        <v>38</v>
      </c>
      <c r="G133" s="10"/>
      <c r="H133" s="116">
        <f>G133*F133</f>
        <v>0</v>
      </c>
      <c r="I133" s="70"/>
    </row>
    <row r="134" spans="2:9" x14ac:dyDescent="0.25">
      <c r="B134" s="11"/>
      <c r="C134" s="138"/>
      <c r="D134" s="105"/>
      <c r="E134" s="138"/>
      <c r="F134" s="63"/>
      <c r="G134" s="116"/>
      <c r="H134" s="116" t="s">
        <v>22</v>
      </c>
    </row>
    <row r="135" spans="2:9" ht="50" x14ac:dyDescent="0.25">
      <c r="B135" s="11" t="s">
        <v>263</v>
      </c>
      <c r="C135" s="138"/>
      <c r="D135" s="139" t="s">
        <v>264</v>
      </c>
      <c r="E135" s="138" t="s">
        <v>114</v>
      </c>
      <c r="F135" s="63">
        <v>1</v>
      </c>
      <c r="G135" s="10"/>
      <c r="H135" s="116">
        <f>G135*F135</f>
        <v>0</v>
      </c>
      <c r="I135" s="70" t="s">
        <v>265</v>
      </c>
    </row>
    <row r="136" spans="2:9" x14ac:dyDescent="0.25">
      <c r="B136" s="11"/>
      <c r="C136" s="138"/>
      <c r="D136" s="105"/>
      <c r="E136" s="138"/>
      <c r="F136" s="63"/>
      <c r="G136" s="116"/>
      <c r="H136" s="116" t="s">
        <v>22</v>
      </c>
    </row>
    <row r="137" spans="2:9" ht="37.5" x14ac:dyDescent="0.25">
      <c r="B137" s="11" t="s">
        <v>266</v>
      </c>
      <c r="C137" s="67"/>
      <c r="D137" s="140" t="s">
        <v>267</v>
      </c>
      <c r="E137" s="98" t="s">
        <v>114</v>
      </c>
      <c r="F137" s="63">
        <v>1</v>
      </c>
      <c r="G137" s="10"/>
      <c r="H137" s="116">
        <f>G137*F137</f>
        <v>0</v>
      </c>
    </row>
    <row r="138" spans="2:9" x14ac:dyDescent="0.25">
      <c r="B138" s="96"/>
      <c r="C138" s="67"/>
      <c r="D138" s="140"/>
      <c r="E138" s="98"/>
      <c r="F138" s="63"/>
      <c r="G138" s="141"/>
      <c r="H138" s="142"/>
    </row>
    <row r="139" spans="2:9" ht="13" x14ac:dyDescent="0.25">
      <c r="B139" s="143"/>
      <c r="C139" s="144"/>
      <c r="D139" s="145" t="s">
        <v>268</v>
      </c>
      <c r="E139" s="144"/>
      <c r="F139" s="119"/>
      <c r="G139" s="120"/>
      <c r="H139" s="120"/>
      <c r="I139" s="54"/>
    </row>
    <row r="140" spans="2:9" ht="13" x14ac:dyDescent="0.25">
      <c r="B140" s="11"/>
      <c r="C140" s="138"/>
      <c r="D140" s="146"/>
      <c r="E140" s="138"/>
      <c r="F140" s="63"/>
      <c r="G140" s="116"/>
      <c r="H140" s="116"/>
    </row>
    <row r="141" spans="2:9" ht="168.75" customHeight="1" x14ac:dyDescent="0.25">
      <c r="B141" s="11" t="s">
        <v>269</v>
      </c>
      <c r="C141" s="138"/>
      <c r="D141" s="105" t="s">
        <v>270</v>
      </c>
      <c r="E141" s="138" t="s">
        <v>114</v>
      </c>
      <c r="F141" s="63">
        <v>1</v>
      </c>
      <c r="G141" s="10"/>
      <c r="H141" s="116">
        <f>F141*G141</f>
        <v>0</v>
      </c>
      <c r="I141" s="70" t="s">
        <v>137</v>
      </c>
    </row>
    <row r="142" spans="2:9" x14ac:dyDescent="0.25">
      <c r="B142" s="11"/>
      <c r="C142" s="138"/>
      <c r="D142" s="105"/>
      <c r="E142" s="138"/>
      <c r="F142" s="63"/>
      <c r="G142" s="116"/>
      <c r="H142" s="116" t="s">
        <v>22</v>
      </c>
      <c r="I142" s="70"/>
    </row>
    <row r="143" spans="2:9" ht="50" x14ac:dyDescent="0.25">
      <c r="B143" s="11" t="s">
        <v>271</v>
      </c>
      <c r="C143" s="138"/>
      <c r="D143" s="139" t="s">
        <v>272</v>
      </c>
      <c r="E143" s="70" t="s">
        <v>186</v>
      </c>
      <c r="F143" s="131">
        <v>4</v>
      </c>
      <c r="G143" s="10"/>
      <c r="H143" s="116">
        <f>F143*G143</f>
        <v>0</v>
      </c>
      <c r="I143" s="70"/>
    </row>
    <row r="144" spans="2:9" ht="13" x14ac:dyDescent="0.25">
      <c r="B144" s="11"/>
      <c r="C144" s="138"/>
      <c r="D144" s="146"/>
      <c r="E144" s="138"/>
      <c r="F144" s="63"/>
      <c r="G144" s="116"/>
      <c r="H144" s="116" t="s">
        <v>22</v>
      </c>
    </row>
    <row r="145" spans="2:9" x14ac:dyDescent="0.25">
      <c r="B145" s="11" t="s">
        <v>273</v>
      </c>
      <c r="C145" s="138"/>
      <c r="D145" s="105" t="s">
        <v>274</v>
      </c>
      <c r="E145" s="138" t="s">
        <v>114</v>
      </c>
      <c r="F145" s="63">
        <v>1</v>
      </c>
      <c r="G145" s="10"/>
      <c r="H145" s="116">
        <f>F145*G145</f>
        <v>0</v>
      </c>
      <c r="I145" s="70"/>
    </row>
    <row r="146" spans="2:9" x14ac:dyDescent="0.25">
      <c r="B146" s="96"/>
      <c r="C146" s="99"/>
      <c r="D146" s="62"/>
      <c r="E146" s="98"/>
      <c r="F146" s="63"/>
      <c r="G146" s="116"/>
      <c r="H146" s="65"/>
    </row>
    <row r="147" spans="2:9" ht="13" x14ac:dyDescent="0.25">
      <c r="B147" s="123"/>
      <c r="C147" s="124"/>
      <c r="D147" s="125" t="s">
        <v>275</v>
      </c>
      <c r="E147" s="126"/>
      <c r="F147" s="147"/>
      <c r="G147" s="43" t="s">
        <v>276</v>
      </c>
      <c r="H147" s="44">
        <f>SUM(H148:H158)</f>
        <v>0</v>
      </c>
      <c r="I147" s="45"/>
    </row>
    <row r="148" spans="2:9" x14ac:dyDescent="0.25">
      <c r="B148" s="96"/>
      <c r="C148" s="99"/>
      <c r="D148" s="62"/>
      <c r="E148" s="98"/>
      <c r="F148" s="63"/>
      <c r="G148" s="116"/>
      <c r="H148" s="65"/>
    </row>
    <row r="149" spans="2:9" ht="37.5" x14ac:dyDescent="0.25">
      <c r="B149" s="67" t="s">
        <v>277</v>
      </c>
      <c r="C149" s="67"/>
      <c r="D149" s="62" t="s">
        <v>278</v>
      </c>
      <c r="E149" s="75" t="s">
        <v>146</v>
      </c>
      <c r="F149" s="76">
        <v>24.4</v>
      </c>
      <c r="G149" s="10"/>
      <c r="H149" s="79">
        <f>F149*G149</f>
        <v>0</v>
      </c>
    </row>
    <row r="150" spans="2:9" x14ac:dyDescent="0.25">
      <c r="B150" s="67"/>
      <c r="C150" s="67"/>
      <c r="D150" s="62"/>
      <c r="E150" s="75"/>
      <c r="F150" s="76"/>
      <c r="G150" s="9"/>
      <c r="H150" s="79" t="s">
        <v>22</v>
      </c>
    </row>
    <row r="151" spans="2:9" ht="25" x14ac:dyDescent="0.25">
      <c r="B151" s="67" t="s">
        <v>279</v>
      </c>
      <c r="C151" s="67"/>
      <c r="D151" s="62" t="s">
        <v>280</v>
      </c>
      <c r="E151" s="75" t="s">
        <v>154</v>
      </c>
      <c r="F151" s="76">
        <v>62</v>
      </c>
      <c r="G151" s="10"/>
      <c r="H151" s="79">
        <f>F151*G151</f>
        <v>0</v>
      </c>
    </row>
    <row r="152" spans="2:9" x14ac:dyDescent="0.25">
      <c r="B152" s="67"/>
      <c r="C152" s="67"/>
      <c r="D152" s="62"/>
      <c r="E152" s="75"/>
      <c r="F152" s="76"/>
      <c r="G152" s="9"/>
      <c r="H152" s="79" t="s">
        <v>22</v>
      </c>
    </row>
    <row r="153" spans="2:9" ht="25" x14ac:dyDescent="0.25">
      <c r="B153" s="67" t="s">
        <v>281</v>
      </c>
      <c r="C153" s="67"/>
      <c r="D153" s="62" t="s">
        <v>282</v>
      </c>
      <c r="E153" s="75" t="s">
        <v>154</v>
      </c>
      <c r="F153" s="76">
        <v>62</v>
      </c>
      <c r="G153" s="10"/>
      <c r="H153" s="79">
        <f>F153*G153</f>
        <v>0</v>
      </c>
    </row>
    <row r="154" spans="2:9" x14ac:dyDescent="0.25">
      <c r="B154" s="67"/>
      <c r="C154" s="67"/>
      <c r="D154" s="62"/>
      <c r="E154" s="75"/>
      <c r="F154" s="76"/>
      <c r="G154" s="9"/>
      <c r="H154" s="79" t="s">
        <v>22</v>
      </c>
    </row>
    <row r="155" spans="2:9" ht="37.5" x14ac:dyDescent="0.25">
      <c r="B155" s="67" t="s">
        <v>283</v>
      </c>
      <c r="C155" s="67"/>
      <c r="D155" s="62" t="s">
        <v>284</v>
      </c>
      <c r="E155" s="75" t="s">
        <v>154</v>
      </c>
      <c r="F155" s="76">
        <v>62</v>
      </c>
      <c r="G155" s="10"/>
      <c r="H155" s="79">
        <f>F155*G155</f>
        <v>0</v>
      </c>
    </row>
    <row r="156" spans="2:9" x14ac:dyDescent="0.25">
      <c r="B156" s="67"/>
      <c r="C156" s="67"/>
      <c r="D156" s="62"/>
      <c r="E156" s="75"/>
      <c r="F156" s="76"/>
      <c r="G156" s="9"/>
      <c r="H156" s="79" t="s">
        <v>22</v>
      </c>
    </row>
    <row r="157" spans="2:9" ht="37.5" x14ac:dyDescent="0.25">
      <c r="B157" s="67" t="s">
        <v>285</v>
      </c>
      <c r="C157" s="67"/>
      <c r="D157" s="62" t="s">
        <v>286</v>
      </c>
      <c r="E157" s="75" t="s">
        <v>186</v>
      </c>
      <c r="F157" s="76">
        <v>34</v>
      </c>
      <c r="G157" s="10"/>
      <c r="H157" s="79">
        <f>F157*G157</f>
        <v>0</v>
      </c>
      <c r="I157" s="17"/>
    </row>
    <row r="158" spans="2:9" ht="13" x14ac:dyDescent="0.25">
      <c r="B158" s="67"/>
      <c r="C158" s="67"/>
      <c r="D158" s="62"/>
      <c r="E158" s="77"/>
      <c r="F158" s="4"/>
      <c r="G158" s="7"/>
      <c r="H158" s="148"/>
    </row>
    <row r="159" spans="2:9" ht="13" x14ac:dyDescent="0.3">
      <c r="B159" s="149"/>
      <c r="C159" s="150"/>
      <c r="D159" s="151" t="s">
        <v>287</v>
      </c>
      <c r="E159" s="126"/>
      <c r="F159" s="147"/>
      <c r="G159" s="43" t="s">
        <v>288</v>
      </c>
      <c r="H159" s="44">
        <f>SUM(H161:H167)</f>
        <v>0</v>
      </c>
      <c r="I159" s="45"/>
    </row>
    <row r="160" spans="2:9" ht="13" x14ac:dyDescent="0.25">
      <c r="B160" s="99"/>
      <c r="C160" s="99"/>
      <c r="D160" s="94"/>
      <c r="E160" s="98"/>
      <c r="F160" s="95"/>
      <c r="G160" s="64"/>
      <c r="H160" s="65"/>
    </row>
    <row r="161" spans="2:9" x14ac:dyDescent="0.25">
      <c r="B161" s="99" t="s">
        <v>289</v>
      </c>
      <c r="C161" s="99"/>
      <c r="D161" s="152" t="s">
        <v>290</v>
      </c>
      <c r="E161" s="98" t="s">
        <v>291</v>
      </c>
      <c r="F161" s="95">
        <v>6</v>
      </c>
      <c r="G161" s="10"/>
      <c r="H161" s="65">
        <f>G161*F161</f>
        <v>0</v>
      </c>
    </row>
    <row r="162" spans="2:9" x14ac:dyDescent="0.25">
      <c r="B162" s="99"/>
      <c r="C162" s="99"/>
      <c r="D162" s="152"/>
      <c r="E162" s="98"/>
      <c r="F162" s="95"/>
      <c r="G162" s="64"/>
      <c r="H162" s="65" t="s">
        <v>22</v>
      </c>
    </row>
    <row r="163" spans="2:9" x14ac:dyDescent="0.25">
      <c r="B163" s="67" t="s">
        <v>292</v>
      </c>
      <c r="C163" s="67"/>
      <c r="D163" s="62" t="s">
        <v>293</v>
      </c>
      <c r="E163" s="153" t="s">
        <v>291</v>
      </c>
      <c r="F163" s="141">
        <v>6</v>
      </c>
      <c r="G163" s="10"/>
      <c r="H163" s="65">
        <f>F163*G163</f>
        <v>0</v>
      </c>
    </row>
    <row r="164" spans="2:9" x14ac:dyDescent="0.25">
      <c r="B164" s="67"/>
      <c r="C164" s="67"/>
      <c r="D164" s="62"/>
      <c r="E164" s="153"/>
      <c r="F164" s="141"/>
      <c r="G164" s="64"/>
      <c r="H164" s="65" t="s">
        <v>22</v>
      </c>
    </row>
    <row r="165" spans="2:9" x14ac:dyDescent="0.25">
      <c r="B165" s="67" t="s">
        <v>294</v>
      </c>
      <c r="C165" s="67"/>
      <c r="D165" s="62" t="s">
        <v>106</v>
      </c>
      <c r="E165" s="153" t="s">
        <v>114</v>
      </c>
      <c r="F165" s="141">
        <v>1</v>
      </c>
      <c r="G165" s="10"/>
      <c r="H165" s="65">
        <f>F165*G165</f>
        <v>0</v>
      </c>
    </row>
    <row r="166" spans="2:9" x14ac:dyDescent="0.25">
      <c r="B166" s="67"/>
      <c r="C166" s="67"/>
      <c r="D166" s="62"/>
      <c r="E166" s="153"/>
      <c r="F166" s="141"/>
      <c r="G166" s="64"/>
      <c r="H166" s="65" t="s">
        <v>22</v>
      </c>
    </row>
    <row r="167" spans="2:9" ht="37.5" x14ac:dyDescent="0.25">
      <c r="B167" s="67" t="s">
        <v>295</v>
      </c>
      <c r="C167" s="67"/>
      <c r="D167" s="62" t="s">
        <v>296</v>
      </c>
      <c r="E167" s="153" t="s">
        <v>114</v>
      </c>
      <c r="F167" s="154">
        <v>1</v>
      </c>
      <c r="G167" s="10"/>
      <c r="H167" s="65">
        <f>G167*F167</f>
        <v>0</v>
      </c>
    </row>
    <row r="168" spans="2:9" x14ac:dyDescent="0.25">
      <c r="B168" s="99"/>
      <c r="C168" s="99"/>
      <c r="D168" s="152"/>
      <c r="E168" s="98"/>
      <c r="F168" s="95"/>
      <c r="G168" s="64"/>
      <c r="H168" s="65"/>
    </row>
    <row r="169" spans="2:9" ht="13" x14ac:dyDescent="0.3">
      <c r="B169" s="149"/>
      <c r="C169" s="150"/>
      <c r="D169" s="151" t="s">
        <v>297</v>
      </c>
      <c r="E169" s="126"/>
      <c r="F169" s="147"/>
      <c r="G169" s="43" t="s">
        <v>298</v>
      </c>
      <c r="H169" s="44">
        <f>SUM(H171)</f>
        <v>0</v>
      </c>
      <c r="I169" s="45"/>
    </row>
    <row r="170" spans="2:9" ht="13" x14ac:dyDescent="0.3">
      <c r="B170" s="93"/>
      <c r="C170" s="93"/>
      <c r="D170" s="94"/>
      <c r="E170" s="98"/>
      <c r="F170" s="95"/>
      <c r="G170" s="64"/>
      <c r="H170" s="65"/>
    </row>
    <row r="171" spans="2:9" ht="25" x14ac:dyDescent="0.3">
      <c r="B171" s="96" t="s">
        <v>299</v>
      </c>
      <c r="C171" s="93"/>
      <c r="D171" s="62" t="s">
        <v>300</v>
      </c>
      <c r="E171" s="98" t="s">
        <v>154</v>
      </c>
      <c r="F171" s="63">
        <v>105</v>
      </c>
      <c r="G171" s="10"/>
      <c r="H171" s="65">
        <f>G171*F171</f>
        <v>0</v>
      </c>
    </row>
    <row r="172" spans="2:9" s="32" customFormat="1" x14ac:dyDescent="0.25">
      <c r="C172" s="99"/>
      <c r="D172" s="114"/>
      <c r="E172" s="152"/>
      <c r="F172" s="95"/>
      <c r="G172" s="141"/>
      <c r="H172" s="155"/>
    </row>
    <row r="173" spans="2:9" s="32" customFormat="1" ht="13" x14ac:dyDescent="0.25">
      <c r="C173" s="99"/>
      <c r="D173" s="156" t="str">
        <f>D9</f>
        <v>1 PREDDELA</v>
      </c>
      <c r="E173" s="12">
        <f>H9</f>
        <v>0</v>
      </c>
      <c r="F173" s="95"/>
      <c r="G173" s="141"/>
      <c r="H173" s="155"/>
    </row>
    <row r="174" spans="2:9" s="32" customFormat="1" ht="13" x14ac:dyDescent="0.25">
      <c r="C174" s="99"/>
      <c r="D174" s="156" t="str">
        <f>D19</f>
        <v>2 ZEMELJSKA DELA</v>
      </c>
      <c r="E174" s="12">
        <f>H19</f>
        <v>0</v>
      </c>
      <c r="F174" s="95"/>
      <c r="G174" s="141"/>
      <c r="H174" s="155"/>
    </row>
    <row r="175" spans="2:9" s="32" customFormat="1" ht="13" x14ac:dyDescent="0.25">
      <c r="C175" s="99"/>
      <c r="D175" s="157" t="str">
        <f>D44</f>
        <v>3 ČRPALIŠČE</v>
      </c>
      <c r="E175" s="12">
        <f>H44</f>
        <v>0</v>
      </c>
      <c r="F175" s="95"/>
      <c r="G175" s="141"/>
      <c r="H175" s="155"/>
    </row>
    <row r="176" spans="2:9" s="32" customFormat="1" ht="13" x14ac:dyDescent="0.25">
      <c r="C176" s="99"/>
      <c r="D176" s="158" t="str">
        <f>D111</f>
        <v>4 GRADBENA IN OBRTNIŠKA DELA</v>
      </c>
      <c r="E176" s="13">
        <f>H111</f>
        <v>0</v>
      </c>
      <c r="F176" s="95"/>
      <c r="G176" s="141"/>
      <c r="H176" s="155"/>
    </row>
    <row r="177" spans="2:9" s="32" customFormat="1" ht="13" x14ac:dyDescent="0.25">
      <c r="C177" s="99"/>
      <c r="D177" s="158" t="str">
        <f>D147</f>
        <v>5 VOZIŠČNE KONSTRUKCIJE</v>
      </c>
      <c r="E177" s="13">
        <f>H147</f>
        <v>0</v>
      </c>
      <c r="F177" s="95"/>
      <c r="G177" s="141"/>
      <c r="H177" s="155"/>
    </row>
    <row r="178" spans="2:9" s="32" customFormat="1" ht="13" x14ac:dyDescent="0.25">
      <c r="C178" s="99"/>
      <c r="D178" s="158" t="str">
        <f>D159</f>
        <v>6 TUJE STORITVE</v>
      </c>
      <c r="E178" s="13">
        <f>H159</f>
        <v>0</v>
      </c>
      <c r="F178" s="95"/>
      <c r="G178" s="141"/>
      <c r="H178" s="155"/>
    </row>
    <row r="179" spans="2:9" s="32" customFormat="1" ht="13" x14ac:dyDescent="0.25">
      <c r="C179" s="99"/>
      <c r="D179" s="158" t="str">
        <f>D169</f>
        <v>7 ZAKLJUČNA DELA</v>
      </c>
      <c r="E179" s="13">
        <f>H169</f>
        <v>0</v>
      </c>
      <c r="F179" s="95"/>
      <c r="G179" s="141"/>
      <c r="H179" s="155"/>
    </row>
    <row r="180" spans="2:9" ht="7" customHeight="1" x14ac:dyDescent="0.25">
      <c r="C180" s="159"/>
      <c r="D180" s="160"/>
      <c r="E180" s="161"/>
      <c r="F180" s="159"/>
      <c r="G180" s="159"/>
      <c r="H180" s="159"/>
      <c r="I180" s="159"/>
    </row>
    <row r="181" spans="2:9" ht="13" x14ac:dyDescent="0.3">
      <c r="C181" s="162"/>
      <c r="D181" s="163" t="s">
        <v>301</v>
      </c>
      <c r="E181" s="164">
        <f>+SUM(E173:E179)</f>
        <v>0</v>
      </c>
      <c r="F181" s="165"/>
    </row>
    <row r="182" spans="2:9" ht="7" customHeight="1" x14ac:dyDescent="0.25">
      <c r="C182" s="166"/>
      <c r="D182" s="14"/>
      <c r="E182" s="15"/>
      <c r="F182" s="167"/>
    </row>
    <row r="183" spans="2:9" ht="13" x14ac:dyDescent="0.25">
      <c r="C183" s="166"/>
      <c r="D183" s="16" t="s">
        <v>302</v>
      </c>
      <c r="E183" s="13">
        <f>0.22*E181</f>
        <v>0</v>
      </c>
      <c r="F183" s="167"/>
    </row>
    <row r="184" spans="2:9" ht="7" customHeight="1" x14ac:dyDescent="0.25">
      <c r="C184" s="166"/>
      <c r="D184" s="14"/>
      <c r="E184" s="15"/>
      <c r="F184" s="167"/>
    </row>
    <row r="185" spans="2:9" ht="13" x14ac:dyDescent="0.25">
      <c r="C185" s="166"/>
      <c r="D185" s="168" t="s">
        <v>303</v>
      </c>
      <c r="E185" s="169">
        <f>+SUM(E181:E183)</f>
        <v>0</v>
      </c>
      <c r="F185" s="167"/>
    </row>
    <row r="186" spans="2:9" x14ac:dyDescent="0.25">
      <c r="B186" s="170"/>
      <c r="C186" s="166"/>
      <c r="D186" s="32"/>
      <c r="E186" s="32"/>
      <c r="F186" s="167"/>
    </row>
    <row r="187" spans="2:9" x14ac:dyDescent="0.25">
      <c r="C187" s="171"/>
      <c r="D187" s="171"/>
      <c r="E187" s="171"/>
      <c r="F187" s="171"/>
      <c r="G187" s="171"/>
      <c r="H187" s="172"/>
      <c r="I187" s="172"/>
    </row>
    <row r="188" spans="2:9" ht="13" x14ac:dyDescent="0.25">
      <c r="C188" s="173"/>
      <c r="D188" s="174"/>
      <c r="E188" s="174"/>
      <c r="F188" s="175"/>
      <c r="G188" s="176"/>
      <c r="H188" s="177"/>
      <c r="I188" s="177"/>
    </row>
    <row r="189" spans="2:9" x14ac:dyDescent="0.25">
      <c r="C189" s="166"/>
      <c r="D189" s="32"/>
      <c r="E189" s="32"/>
      <c r="F189" s="167"/>
    </row>
    <row r="190" spans="2:9" x14ac:dyDescent="0.25">
      <c r="C190" s="166"/>
      <c r="D190" s="32"/>
      <c r="E190" s="32"/>
      <c r="F190" s="167"/>
    </row>
    <row r="191" spans="2:9" x14ac:dyDescent="0.25">
      <c r="C191" s="166"/>
      <c r="D191" s="32"/>
      <c r="E191" s="32"/>
      <c r="F191" s="167"/>
    </row>
  </sheetData>
  <sheetProtection algorithmName="SHA-512" hashValue="XDRE6kSDWqDuaKRRaHnt3i0vy9y7C3I5KAJONzvY6lc2L306H7kq9XXkJQ0+Acw33SDn6Cxao+MCrhSpScc1RQ==" saltValue="KSFJnq9UQD4x2T1p4gciLg==" spinCount="100000" sheet="1" objects="1" scenarios="1"/>
  <mergeCells count="3">
    <mergeCell ref="D6:H6"/>
    <mergeCell ref="C3:H3"/>
    <mergeCell ref="C4:F4"/>
  </mergeCells>
  <conditionalFormatting sqref="G13">
    <cfRule type="cellIs" dxfId="157" priority="62" operator="lessThanOrEqual">
      <formula>0</formula>
    </cfRule>
  </conditionalFormatting>
  <conditionalFormatting sqref="G15">
    <cfRule type="cellIs" dxfId="156" priority="61" operator="lessThanOrEqual">
      <formula>0</formula>
    </cfRule>
  </conditionalFormatting>
  <conditionalFormatting sqref="G17">
    <cfRule type="cellIs" dxfId="155" priority="60" operator="lessThanOrEqual">
      <formula>0</formula>
    </cfRule>
  </conditionalFormatting>
  <conditionalFormatting sqref="G21">
    <cfRule type="cellIs" dxfId="154" priority="59" operator="lessThanOrEqual">
      <formula>0</formula>
    </cfRule>
  </conditionalFormatting>
  <conditionalFormatting sqref="G23">
    <cfRule type="cellIs" dxfId="153" priority="58" operator="lessThanOrEqual">
      <formula>0</formula>
    </cfRule>
  </conditionalFormatting>
  <conditionalFormatting sqref="G25">
    <cfRule type="cellIs" dxfId="152" priority="57" operator="lessThanOrEqual">
      <formula>0</formula>
    </cfRule>
  </conditionalFormatting>
  <conditionalFormatting sqref="G27">
    <cfRule type="cellIs" dxfId="151" priority="56" operator="lessThanOrEqual">
      <formula>0</formula>
    </cfRule>
  </conditionalFormatting>
  <conditionalFormatting sqref="G29">
    <cfRule type="cellIs" dxfId="150" priority="55" operator="lessThanOrEqual">
      <formula>0</formula>
    </cfRule>
  </conditionalFormatting>
  <conditionalFormatting sqref="G31">
    <cfRule type="cellIs" dxfId="149" priority="54" operator="lessThanOrEqual">
      <formula>0</formula>
    </cfRule>
  </conditionalFormatting>
  <conditionalFormatting sqref="G33">
    <cfRule type="cellIs" dxfId="148" priority="53" operator="lessThanOrEqual">
      <formula>0</formula>
    </cfRule>
  </conditionalFormatting>
  <conditionalFormatting sqref="G35">
    <cfRule type="cellIs" dxfId="147" priority="52" operator="lessThanOrEqual">
      <formula>0</formula>
    </cfRule>
  </conditionalFormatting>
  <conditionalFormatting sqref="G37">
    <cfRule type="cellIs" dxfId="146" priority="51" operator="lessThanOrEqual">
      <formula>0</formula>
    </cfRule>
  </conditionalFormatting>
  <conditionalFormatting sqref="G39">
    <cfRule type="cellIs" dxfId="145" priority="50" operator="lessThanOrEqual">
      <formula>0</formula>
    </cfRule>
  </conditionalFormatting>
  <conditionalFormatting sqref="G41">
    <cfRule type="cellIs" dxfId="144" priority="49" operator="lessThanOrEqual">
      <formula>0</formula>
    </cfRule>
  </conditionalFormatting>
  <conditionalFormatting sqref="G48">
    <cfRule type="cellIs" dxfId="143" priority="48" operator="lessThanOrEqual">
      <formula>0</formula>
    </cfRule>
  </conditionalFormatting>
  <conditionalFormatting sqref="G50">
    <cfRule type="cellIs" dxfId="142" priority="47" operator="lessThanOrEqual">
      <formula>0</formula>
    </cfRule>
  </conditionalFormatting>
  <conditionalFormatting sqref="G54">
    <cfRule type="cellIs" dxfId="141" priority="46" operator="lessThanOrEqual">
      <formula>0</formula>
    </cfRule>
  </conditionalFormatting>
  <conditionalFormatting sqref="G56">
    <cfRule type="cellIs" dxfId="140" priority="45" operator="lessThanOrEqual">
      <formula>0</formula>
    </cfRule>
  </conditionalFormatting>
  <conditionalFormatting sqref="G58">
    <cfRule type="cellIs" dxfId="139" priority="44" operator="lessThanOrEqual">
      <formula>0</formula>
    </cfRule>
  </conditionalFormatting>
  <conditionalFormatting sqref="G60">
    <cfRule type="cellIs" dxfId="138" priority="43" operator="lessThanOrEqual">
      <formula>0</formula>
    </cfRule>
  </conditionalFormatting>
  <conditionalFormatting sqref="G62">
    <cfRule type="cellIs" dxfId="137" priority="42" operator="lessThanOrEqual">
      <formula>0</formula>
    </cfRule>
  </conditionalFormatting>
  <conditionalFormatting sqref="G64">
    <cfRule type="cellIs" dxfId="136" priority="41" operator="lessThanOrEqual">
      <formula>0</formula>
    </cfRule>
  </conditionalFormatting>
  <conditionalFormatting sqref="G66">
    <cfRule type="cellIs" dxfId="135" priority="40" operator="lessThanOrEqual">
      <formula>0</formula>
    </cfRule>
  </conditionalFormatting>
  <conditionalFormatting sqref="G68">
    <cfRule type="cellIs" dxfId="134" priority="39" operator="lessThanOrEqual">
      <formula>0</formula>
    </cfRule>
  </conditionalFormatting>
  <conditionalFormatting sqref="G72">
    <cfRule type="cellIs" dxfId="133" priority="38" operator="lessThanOrEqual">
      <formula>0</formula>
    </cfRule>
  </conditionalFormatting>
  <conditionalFormatting sqref="G74">
    <cfRule type="cellIs" dxfId="132" priority="37" operator="lessThanOrEqual">
      <formula>0</formula>
    </cfRule>
  </conditionalFormatting>
  <conditionalFormatting sqref="G76">
    <cfRule type="cellIs" dxfId="131" priority="36" operator="lessThanOrEqual">
      <formula>0</formula>
    </cfRule>
  </conditionalFormatting>
  <conditionalFormatting sqref="G78">
    <cfRule type="cellIs" dxfId="130" priority="35" operator="lessThanOrEqual">
      <formula>0</formula>
    </cfRule>
  </conditionalFormatting>
  <conditionalFormatting sqref="G80">
    <cfRule type="cellIs" dxfId="129" priority="34" operator="lessThanOrEqual">
      <formula>0</formula>
    </cfRule>
  </conditionalFormatting>
  <conditionalFormatting sqref="G82">
    <cfRule type="cellIs" dxfId="128" priority="33" operator="lessThanOrEqual">
      <formula>0</formula>
    </cfRule>
  </conditionalFormatting>
  <conditionalFormatting sqref="G84">
    <cfRule type="cellIs" dxfId="127" priority="32" operator="lessThanOrEqual">
      <formula>0</formula>
    </cfRule>
  </conditionalFormatting>
  <conditionalFormatting sqref="G88">
    <cfRule type="cellIs" dxfId="126" priority="31" operator="lessThanOrEqual">
      <formula>0</formula>
    </cfRule>
  </conditionalFormatting>
  <conditionalFormatting sqref="G91">
    <cfRule type="cellIs" dxfId="125" priority="30" operator="lessThanOrEqual">
      <formula>0</formula>
    </cfRule>
  </conditionalFormatting>
  <conditionalFormatting sqref="G93">
    <cfRule type="cellIs" dxfId="124" priority="29" operator="lessThanOrEqual">
      <formula>0</formula>
    </cfRule>
  </conditionalFormatting>
  <conditionalFormatting sqref="G95">
    <cfRule type="cellIs" dxfId="123" priority="28" operator="lessThanOrEqual">
      <formula>0</formula>
    </cfRule>
  </conditionalFormatting>
  <conditionalFormatting sqref="G97">
    <cfRule type="cellIs" dxfId="122" priority="27" operator="lessThanOrEqual">
      <formula>0</formula>
    </cfRule>
  </conditionalFormatting>
  <conditionalFormatting sqref="G99">
    <cfRule type="cellIs" dxfId="121" priority="26" operator="lessThanOrEqual">
      <formula>0</formula>
    </cfRule>
  </conditionalFormatting>
  <conditionalFormatting sqref="G101">
    <cfRule type="cellIs" dxfId="120" priority="25" operator="lessThanOrEqual">
      <formula>0</formula>
    </cfRule>
  </conditionalFormatting>
  <conditionalFormatting sqref="G103">
    <cfRule type="cellIs" dxfId="119" priority="24" operator="lessThanOrEqual">
      <formula>0</formula>
    </cfRule>
  </conditionalFormatting>
  <conditionalFormatting sqref="G108">
    <cfRule type="cellIs" dxfId="118" priority="23" operator="lessThanOrEqual">
      <formula>0</formula>
    </cfRule>
  </conditionalFormatting>
  <conditionalFormatting sqref="G115">
    <cfRule type="cellIs" dxfId="117" priority="22" operator="lessThanOrEqual">
      <formula>0</formula>
    </cfRule>
  </conditionalFormatting>
  <conditionalFormatting sqref="G119">
    <cfRule type="cellIs" dxfId="116" priority="21" operator="lessThanOrEqual">
      <formula>0</formula>
    </cfRule>
  </conditionalFormatting>
  <conditionalFormatting sqref="G123">
    <cfRule type="cellIs" dxfId="115" priority="20" operator="lessThanOrEqual">
      <formula>0</formula>
    </cfRule>
  </conditionalFormatting>
  <conditionalFormatting sqref="G125">
    <cfRule type="cellIs" dxfId="114" priority="19" operator="lessThanOrEqual">
      <formula>0</formula>
    </cfRule>
  </conditionalFormatting>
  <conditionalFormatting sqref="G127">
    <cfRule type="cellIs" dxfId="113" priority="18" operator="lessThanOrEqual">
      <formula>0</formula>
    </cfRule>
  </conditionalFormatting>
  <conditionalFormatting sqref="G129">
    <cfRule type="cellIs" dxfId="112" priority="17" operator="lessThanOrEqual">
      <formula>0</formula>
    </cfRule>
  </conditionalFormatting>
  <conditionalFormatting sqref="G133">
    <cfRule type="cellIs" dxfId="111" priority="16" operator="lessThanOrEqual">
      <formula>0</formula>
    </cfRule>
  </conditionalFormatting>
  <conditionalFormatting sqref="G135">
    <cfRule type="cellIs" dxfId="110" priority="15" operator="lessThanOrEqual">
      <formula>0</formula>
    </cfRule>
  </conditionalFormatting>
  <conditionalFormatting sqref="G137">
    <cfRule type="cellIs" dxfId="109" priority="14" operator="lessThanOrEqual">
      <formula>0</formula>
    </cfRule>
  </conditionalFormatting>
  <conditionalFormatting sqref="G141">
    <cfRule type="cellIs" dxfId="108" priority="13" operator="lessThanOrEqual">
      <formula>0</formula>
    </cfRule>
  </conditionalFormatting>
  <conditionalFormatting sqref="G143">
    <cfRule type="cellIs" dxfId="107" priority="12" operator="lessThanOrEqual">
      <formula>0</formula>
    </cfRule>
  </conditionalFormatting>
  <conditionalFormatting sqref="G145">
    <cfRule type="cellIs" dxfId="106" priority="11" operator="lessThanOrEqual">
      <formula>0</formula>
    </cfRule>
  </conditionalFormatting>
  <conditionalFormatting sqref="G149">
    <cfRule type="cellIs" dxfId="105" priority="10" operator="lessThanOrEqual">
      <formula>0</formula>
    </cfRule>
  </conditionalFormatting>
  <conditionalFormatting sqref="G151">
    <cfRule type="cellIs" dxfId="104" priority="9" operator="lessThanOrEqual">
      <formula>0</formula>
    </cfRule>
  </conditionalFormatting>
  <conditionalFormatting sqref="G153">
    <cfRule type="cellIs" dxfId="103" priority="8" operator="lessThanOrEqual">
      <formula>0</formula>
    </cfRule>
  </conditionalFormatting>
  <conditionalFormatting sqref="G155">
    <cfRule type="cellIs" dxfId="102" priority="7" operator="lessThanOrEqual">
      <formula>0</formula>
    </cfRule>
  </conditionalFormatting>
  <conditionalFormatting sqref="G157">
    <cfRule type="cellIs" dxfId="101" priority="6" operator="lessThanOrEqual">
      <formula>0</formula>
    </cfRule>
  </conditionalFormatting>
  <conditionalFormatting sqref="G161">
    <cfRule type="cellIs" dxfId="100" priority="5" operator="lessThanOrEqual">
      <formula>0</formula>
    </cfRule>
  </conditionalFormatting>
  <conditionalFormatting sqref="G163">
    <cfRule type="cellIs" dxfId="99" priority="4" operator="lessThanOrEqual">
      <formula>0</formula>
    </cfRule>
  </conditionalFormatting>
  <conditionalFormatting sqref="G165">
    <cfRule type="cellIs" dxfId="98" priority="3" operator="lessThanOrEqual">
      <formula>0</formula>
    </cfRule>
  </conditionalFormatting>
  <conditionalFormatting sqref="G167">
    <cfRule type="cellIs" dxfId="97" priority="2" operator="lessThanOrEqual">
      <formula>0</formula>
    </cfRule>
  </conditionalFormatting>
  <conditionalFormatting sqref="G171">
    <cfRule type="cellIs" dxfId="96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98"/>
  <sheetViews>
    <sheetView showZeros="0" view="pageBreakPreview" zoomScaleNormal="100" zoomScaleSheetLayoutView="100" workbookViewId="0">
      <pane ySplit="7" topLeftCell="A65" activePane="bottomLeft" state="frozen"/>
      <selection activeCell="B19" sqref="B19"/>
      <selection pane="bottomLeft" activeCell="B19" sqref="B19"/>
    </sheetView>
  </sheetViews>
  <sheetFormatPr defaultColWidth="9.1796875" defaultRowHeight="12.5" x14ac:dyDescent="0.35"/>
  <cols>
    <col min="1" max="1" width="9.1796875" style="180"/>
    <col min="2" max="3" width="10.7265625" style="425" customWidth="1"/>
    <col min="4" max="4" width="50.1796875" style="403" customWidth="1"/>
    <col min="5" max="5" width="14.7265625" style="425" customWidth="1"/>
    <col min="6" max="6" width="12.7265625" style="427" customWidth="1"/>
    <col min="7" max="7" width="15.7265625" style="446" customWidth="1"/>
    <col min="8" max="8" width="15.7265625" style="461" customWidth="1"/>
    <col min="9" max="9" width="10.54296875" style="403" customWidth="1"/>
    <col min="10" max="16384" width="9.1796875" style="180"/>
  </cols>
  <sheetData>
    <row r="2" spans="1:9" ht="13" x14ac:dyDescent="0.25">
      <c r="B2" s="318" t="s">
        <v>0</v>
      </c>
      <c r="C2" s="398" t="s">
        <v>128</v>
      </c>
      <c r="D2" s="399"/>
      <c r="E2" s="400"/>
      <c r="F2" s="401"/>
      <c r="G2" s="402"/>
      <c r="H2" s="402"/>
    </row>
    <row r="3" spans="1:9" ht="13" x14ac:dyDescent="0.35">
      <c r="B3" s="318" t="s">
        <v>2</v>
      </c>
      <c r="C3" s="487" t="s">
        <v>129</v>
      </c>
      <c r="D3" s="487"/>
      <c r="E3" s="487"/>
      <c r="F3" s="487"/>
      <c r="G3" s="487"/>
      <c r="H3" s="487"/>
    </row>
    <row r="4" spans="1:9" ht="13" x14ac:dyDescent="0.25">
      <c r="B4" s="318" t="s">
        <v>4</v>
      </c>
      <c r="C4" s="481" t="s">
        <v>130</v>
      </c>
      <c r="D4" s="481"/>
      <c r="E4" s="481"/>
      <c r="F4" s="481"/>
      <c r="G4" s="402"/>
      <c r="H4" s="402"/>
    </row>
    <row r="5" spans="1:9" ht="13" x14ac:dyDescent="0.25">
      <c r="B5" s="318" t="s">
        <v>6</v>
      </c>
      <c r="C5" s="319" t="s">
        <v>7</v>
      </c>
      <c r="D5" s="319"/>
      <c r="E5" s="319"/>
      <c r="F5" s="319"/>
      <c r="G5" s="402"/>
      <c r="H5" s="402"/>
    </row>
    <row r="6" spans="1:9" s="404" customFormat="1" ht="61" customHeight="1" x14ac:dyDescent="0.35">
      <c r="B6" s="405"/>
      <c r="C6" s="406"/>
      <c r="D6" s="486" t="s">
        <v>304</v>
      </c>
      <c r="E6" s="486"/>
      <c r="F6" s="486"/>
      <c r="G6" s="486"/>
      <c r="H6" s="486"/>
    </row>
    <row r="7" spans="1:9" s="407" customFormat="1" ht="32.15" customHeight="1" thickBot="1" x14ac:dyDescent="0.4">
      <c r="B7" s="408" t="s">
        <v>8</v>
      </c>
      <c r="C7" s="408" t="s">
        <v>111</v>
      </c>
      <c r="D7" s="409" t="s">
        <v>9</v>
      </c>
      <c r="E7" s="408" t="s">
        <v>10</v>
      </c>
      <c r="F7" s="410" t="s">
        <v>11</v>
      </c>
      <c r="G7" s="411" t="s">
        <v>12</v>
      </c>
      <c r="H7" s="411" t="s">
        <v>13</v>
      </c>
      <c r="I7" s="409" t="s">
        <v>14</v>
      </c>
    </row>
    <row r="8" spans="1:9" s="412" customFormat="1" ht="15.5" x14ac:dyDescent="0.35">
      <c r="B8" s="413"/>
      <c r="C8" s="413"/>
      <c r="D8" s="414"/>
      <c r="E8" s="413"/>
      <c r="F8" s="415"/>
      <c r="G8" s="416"/>
      <c r="H8" s="417"/>
      <c r="I8" s="414"/>
    </row>
    <row r="9" spans="1:9" ht="13" x14ac:dyDescent="0.35">
      <c r="B9" s="181"/>
      <c r="C9" s="182"/>
      <c r="D9" s="183" t="s">
        <v>132</v>
      </c>
      <c r="E9" s="182"/>
      <c r="F9" s="418"/>
      <c r="G9" s="419" t="s">
        <v>133</v>
      </c>
      <c r="H9" s="419">
        <f>SUM(H13:H18)</f>
        <v>0</v>
      </c>
      <c r="I9" s="420"/>
    </row>
    <row r="10" spans="1:9" s="184" customFormat="1" ht="13" x14ac:dyDescent="0.35">
      <c r="B10" s="185"/>
      <c r="C10" s="185"/>
      <c r="D10" s="186"/>
      <c r="E10" s="185"/>
      <c r="F10" s="188"/>
    </row>
    <row r="11" spans="1:9" ht="13" x14ac:dyDescent="0.35">
      <c r="B11" s="421"/>
      <c r="C11" s="421"/>
      <c r="D11" s="422" t="s">
        <v>305</v>
      </c>
      <c r="E11" s="421"/>
      <c r="F11" s="423"/>
      <c r="G11" s="424"/>
      <c r="H11" s="424"/>
      <c r="I11" s="424"/>
    </row>
    <row r="12" spans="1:9" ht="13" x14ac:dyDescent="0.35">
      <c r="D12" s="426"/>
      <c r="G12" s="180"/>
      <c r="H12" s="184"/>
      <c r="I12" s="184"/>
    </row>
    <row r="13" spans="1:9" s="436" customFormat="1" ht="50" x14ac:dyDescent="0.35">
      <c r="A13" s="428"/>
      <c r="B13" s="429" t="s">
        <v>135</v>
      </c>
      <c r="C13" s="430"/>
      <c r="D13" s="431" t="s">
        <v>306</v>
      </c>
      <c r="E13" s="432" t="s">
        <v>186</v>
      </c>
      <c r="F13" s="433">
        <v>15</v>
      </c>
      <c r="G13" s="10"/>
      <c r="H13" s="435">
        <f>F13*G13</f>
        <v>0</v>
      </c>
      <c r="I13" s="428"/>
    </row>
    <row r="14" spans="1:9" s="436" customFormat="1" x14ac:dyDescent="0.35">
      <c r="A14" s="428"/>
      <c r="B14" s="429"/>
      <c r="C14" s="430"/>
      <c r="D14" s="431"/>
      <c r="E14" s="432"/>
      <c r="F14" s="433"/>
      <c r="G14" s="434"/>
      <c r="H14" s="435"/>
      <c r="I14" s="428"/>
    </row>
    <row r="15" spans="1:9" s="436" customFormat="1" ht="37.5" x14ac:dyDescent="0.35">
      <c r="A15" s="428"/>
      <c r="B15" s="429" t="s">
        <v>138</v>
      </c>
      <c r="C15" s="430"/>
      <c r="D15" s="431" t="s">
        <v>139</v>
      </c>
      <c r="E15" s="437" t="s">
        <v>112</v>
      </c>
      <c r="F15" s="433">
        <v>6</v>
      </c>
      <c r="G15" s="10"/>
      <c r="H15" s="435">
        <f>F15*G15</f>
        <v>0</v>
      </c>
      <c r="I15" s="428"/>
    </row>
    <row r="16" spans="1:9" s="436" customFormat="1" x14ac:dyDescent="0.35">
      <c r="A16" s="428"/>
      <c r="B16" s="429"/>
      <c r="C16" s="430"/>
      <c r="D16" s="431"/>
      <c r="E16" s="437"/>
      <c r="F16" s="433"/>
      <c r="G16" s="434"/>
      <c r="H16" s="435"/>
      <c r="I16" s="428"/>
    </row>
    <row r="17" spans="1:9" s="436" customFormat="1" ht="37.5" x14ac:dyDescent="0.35">
      <c r="A17" s="428"/>
      <c r="B17" s="429" t="s">
        <v>140</v>
      </c>
      <c r="C17" s="430"/>
      <c r="D17" s="431" t="s">
        <v>141</v>
      </c>
      <c r="E17" s="432" t="s">
        <v>112</v>
      </c>
      <c r="F17" s="433">
        <v>1</v>
      </c>
      <c r="G17" s="10"/>
      <c r="H17" s="435">
        <f>F17*G17</f>
        <v>0</v>
      </c>
      <c r="I17" s="428"/>
    </row>
    <row r="18" spans="1:9" s="436" customFormat="1" x14ac:dyDescent="0.35">
      <c r="A18" s="428"/>
      <c r="B18" s="429"/>
      <c r="C18" s="430"/>
      <c r="D18" s="431"/>
      <c r="E18" s="432"/>
      <c r="F18" s="433"/>
      <c r="G18" s="434"/>
      <c r="H18" s="435"/>
      <c r="I18" s="428"/>
    </row>
    <row r="19" spans="1:9" ht="13" x14ac:dyDescent="0.35">
      <c r="B19" s="181"/>
      <c r="C19" s="182"/>
      <c r="D19" s="183" t="s">
        <v>307</v>
      </c>
      <c r="E19" s="182"/>
      <c r="F19" s="418"/>
      <c r="G19" s="419" t="s">
        <v>308</v>
      </c>
      <c r="H19" s="438">
        <f>+SUM(H20:H39)</f>
        <v>0</v>
      </c>
      <c r="I19" s="439"/>
    </row>
    <row r="20" spans="1:9" s="184" customFormat="1" ht="13" x14ac:dyDescent="0.35">
      <c r="B20" s="185"/>
      <c r="C20" s="185"/>
      <c r="D20" s="186"/>
      <c r="E20" s="185"/>
      <c r="F20" s="188"/>
      <c r="G20" s="440"/>
      <c r="H20" s="441"/>
      <c r="I20" s="187"/>
    </row>
    <row r="21" spans="1:9" s="436" customFormat="1" ht="37.5" x14ac:dyDescent="0.35">
      <c r="B21" s="437" t="s">
        <v>144</v>
      </c>
      <c r="C21" s="430"/>
      <c r="D21" s="431" t="s">
        <v>309</v>
      </c>
      <c r="E21" s="430" t="s">
        <v>146</v>
      </c>
      <c r="F21" s="188">
        <v>21</v>
      </c>
      <c r="G21" s="10"/>
      <c r="H21" s="443">
        <f>F21*G21</f>
        <v>0</v>
      </c>
    </row>
    <row r="22" spans="1:9" s="436" customFormat="1" x14ac:dyDescent="0.35">
      <c r="B22" s="437"/>
      <c r="C22" s="430"/>
      <c r="D22" s="431"/>
      <c r="E22" s="430"/>
      <c r="F22" s="188"/>
      <c r="G22" s="442"/>
      <c r="H22" s="443"/>
    </row>
    <row r="23" spans="1:9" s="436" customFormat="1" ht="25" x14ac:dyDescent="0.35">
      <c r="B23" s="437" t="s">
        <v>147</v>
      </c>
      <c r="C23" s="430"/>
      <c r="D23" s="431" t="s">
        <v>40</v>
      </c>
      <c r="E23" s="430" t="s">
        <v>154</v>
      </c>
      <c r="F23" s="188">
        <v>15</v>
      </c>
      <c r="G23" s="10"/>
      <c r="H23" s="443">
        <f>F23*G23</f>
        <v>0</v>
      </c>
    </row>
    <row r="24" spans="1:9" s="436" customFormat="1" x14ac:dyDescent="0.35">
      <c r="B24" s="437"/>
      <c r="C24" s="430"/>
      <c r="D24" s="431"/>
      <c r="E24" s="430"/>
      <c r="F24" s="188"/>
      <c r="G24" s="442"/>
      <c r="H24" s="443"/>
    </row>
    <row r="25" spans="1:9" s="436" customFormat="1" ht="62.5" x14ac:dyDescent="0.35">
      <c r="B25" s="437" t="s">
        <v>150</v>
      </c>
      <c r="C25" s="430"/>
      <c r="D25" s="431" t="s">
        <v>42</v>
      </c>
      <c r="E25" s="430" t="s">
        <v>146</v>
      </c>
      <c r="F25" s="188">
        <v>2</v>
      </c>
      <c r="G25" s="10"/>
      <c r="H25" s="443">
        <f>F25*G25</f>
        <v>0</v>
      </c>
    </row>
    <row r="26" spans="1:9" s="436" customFormat="1" x14ac:dyDescent="0.35">
      <c r="B26" s="437"/>
      <c r="C26" s="430"/>
      <c r="D26" s="431"/>
      <c r="E26" s="430"/>
      <c r="F26" s="188"/>
      <c r="G26" s="442"/>
      <c r="H26" s="443"/>
    </row>
    <row r="27" spans="1:9" s="436" customFormat="1" ht="53.25" customHeight="1" x14ac:dyDescent="0.35">
      <c r="B27" s="437" t="s">
        <v>152</v>
      </c>
      <c r="C27" s="430"/>
      <c r="D27" s="431" t="s">
        <v>310</v>
      </c>
      <c r="E27" s="430" t="s">
        <v>146</v>
      </c>
      <c r="F27" s="188">
        <v>5</v>
      </c>
      <c r="G27" s="10"/>
      <c r="H27" s="443">
        <f>F27*G27</f>
        <v>0</v>
      </c>
    </row>
    <row r="28" spans="1:9" s="436" customFormat="1" x14ac:dyDescent="0.35">
      <c r="B28" s="437"/>
      <c r="C28" s="430"/>
      <c r="D28" s="431"/>
      <c r="E28" s="430"/>
      <c r="F28" s="188"/>
      <c r="G28" s="442"/>
      <c r="H28" s="443"/>
    </row>
    <row r="29" spans="1:9" s="436" customFormat="1" ht="87.5" x14ac:dyDescent="0.35">
      <c r="B29" s="437" t="s">
        <v>155</v>
      </c>
      <c r="C29" s="430"/>
      <c r="D29" s="431" t="s">
        <v>311</v>
      </c>
      <c r="E29" s="430" t="s">
        <v>146</v>
      </c>
      <c r="F29" s="188">
        <v>14</v>
      </c>
      <c r="G29" s="10"/>
      <c r="H29" s="443">
        <f>F29*G29</f>
        <v>0</v>
      </c>
    </row>
    <row r="30" spans="1:9" s="436" customFormat="1" x14ac:dyDescent="0.35">
      <c r="B30" s="437"/>
      <c r="C30" s="430"/>
      <c r="D30" s="431"/>
      <c r="E30" s="430"/>
      <c r="F30" s="188"/>
      <c r="G30" s="442"/>
      <c r="H30" s="443"/>
    </row>
    <row r="31" spans="1:9" s="436" customFormat="1" ht="37.5" x14ac:dyDescent="0.35">
      <c r="B31" s="437" t="s">
        <v>157</v>
      </c>
      <c r="C31" s="430"/>
      <c r="D31" s="431" t="s">
        <v>162</v>
      </c>
      <c r="E31" s="430" t="s">
        <v>146</v>
      </c>
      <c r="F31" s="188">
        <v>21</v>
      </c>
      <c r="G31" s="10"/>
      <c r="H31" s="443">
        <f>F31*G31</f>
        <v>0</v>
      </c>
    </row>
    <row r="32" spans="1:9" s="436" customFormat="1" x14ac:dyDescent="0.35">
      <c r="B32" s="437"/>
      <c r="C32" s="430"/>
      <c r="D32" s="431"/>
      <c r="E32" s="430"/>
      <c r="F32" s="188"/>
      <c r="G32" s="442"/>
      <c r="H32" s="443"/>
    </row>
    <row r="33" spans="2:9" s="436" customFormat="1" ht="37.5" x14ac:dyDescent="0.35">
      <c r="B33" s="437" t="s">
        <v>159</v>
      </c>
      <c r="C33" s="430"/>
      <c r="D33" s="431" t="s">
        <v>259</v>
      </c>
      <c r="E33" s="430" t="s">
        <v>114</v>
      </c>
      <c r="F33" s="188">
        <v>4</v>
      </c>
      <c r="G33" s="10"/>
      <c r="H33" s="443">
        <f>F33*G33</f>
        <v>0</v>
      </c>
    </row>
    <row r="34" spans="2:9" s="436" customFormat="1" x14ac:dyDescent="0.35">
      <c r="B34" s="437"/>
      <c r="C34" s="430"/>
      <c r="D34" s="431"/>
      <c r="E34" s="430"/>
      <c r="F34" s="188"/>
      <c r="G34" s="442"/>
      <c r="H34" s="443"/>
    </row>
    <row r="35" spans="2:9" s="436" customFormat="1" x14ac:dyDescent="0.35">
      <c r="B35" s="437" t="s">
        <v>161</v>
      </c>
      <c r="C35" s="430"/>
      <c r="D35" s="431" t="s">
        <v>312</v>
      </c>
      <c r="E35" s="430" t="s">
        <v>114</v>
      </c>
      <c r="F35" s="188">
        <v>1</v>
      </c>
      <c r="G35" s="10"/>
      <c r="H35" s="443">
        <f>F35*G35</f>
        <v>0</v>
      </c>
    </row>
    <row r="36" spans="2:9" s="436" customFormat="1" x14ac:dyDescent="0.35">
      <c r="B36" s="437"/>
      <c r="C36" s="430"/>
      <c r="D36" s="431"/>
      <c r="E36" s="430"/>
      <c r="F36" s="188"/>
      <c r="G36" s="442"/>
      <c r="H36" s="443"/>
    </row>
    <row r="37" spans="2:9" s="436" customFormat="1" ht="37.5" x14ac:dyDescent="0.35">
      <c r="B37" s="437" t="s">
        <v>163</v>
      </c>
      <c r="C37" s="430"/>
      <c r="D37" s="431" t="s">
        <v>313</v>
      </c>
      <c r="E37" s="430" t="s">
        <v>114</v>
      </c>
      <c r="F37" s="188">
        <v>1</v>
      </c>
      <c r="G37" s="10"/>
      <c r="H37" s="443">
        <f>F37*G37</f>
        <v>0</v>
      </c>
    </row>
    <row r="38" spans="2:9" s="436" customFormat="1" x14ac:dyDescent="0.35">
      <c r="B38" s="437"/>
      <c r="C38" s="430"/>
      <c r="D38" s="431"/>
      <c r="E38" s="430"/>
      <c r="F38" s="188"/>
      <c r="G38" s="442"/>
      <c r="H38" s="443"/>
    </row>
    <row r="39" spans="2:9" s="436" customFormat="1" ht="25" x14ac:dyDescent="0.35">
      <c r="B39" s="429" t="s">
        <v>166</v>
      </c>
      <c r="C39" s="430"/>
      <c r="D39" s="444" t="s">
        <v>314</v>
      </c>
      <c r="E39" s="430" t="s">
        <v>186</v>
      </c>
      <c r="F39" s="445">
        <v>15</v>
      </c>
      <c r="G39" s="10"/>
      <c r="H39" s="443">
        <f>F39*G39</f>
        <v>0</v>
      </c>
    </row>
    <row r="40" spans="2:9" s="184" customFormat="1" x14ac:dyDescent="0.35">
      <c r="B40" s="185"/>
      <c r="C40" s="185"/>
      <c r="D40" s="187"/>
      <c r="E40" s="185"/>
      <c r="F40" s="188"/>
      <c r="G40" s="442"/>
      <c r="H40" s="443"/>
      <c r="I40" s="187"/>
    </row>
    <row r="41" spans="2:9" ht="13" x14ac:dyDescent="0.35">
      <c r="B41" s="181"/>
      <c r="C41" s="182"/>
      <c r="D41" s="183" t="s">
        <v>315</v>
      </c>
      <c r="E41" s="182"/>
      <c r="F41" s="418"/>
      <c r="G41" s="419" t="s">
        <v>316</v>
      </c>
      <c r="H41" s="438">
        <f>+SUM(H43:H44)</f>
        <v>0</v>
      </c>
      <c r="I41" s="439"/>
    </row>
    <row r="42" spans="2:9" s="184" customFormat="1" ht="13" x14ac:dyDescent="0.35">
      <c r="B42" s="185"/>
      <c r="C42" s="185"/>
      <c r="D42" s="186"/>
      <c r="E42" s="185"/>
      <c r="F42" s="188"/>
      <c r="G42" s="440"/>
      <c r="H42" s="441"/>
      <c r="I42" s="187"/>
    </row>
    <row r="43" spans="2:9" s="436" customFormat="1" ht="37.5" x14ac:dyDescent="0.35">
      <c r="B43" s="429" t="s">
        <v>168</v>
      </c>
      <c r="C43" s="430"/>
      <c r="D43" s="447" t="s">
        <v>317</v>
      </c>
      <c r="E43" s="430" t="s">
        <v>112</v>
      </c>
      <c r="F43" s="445">
        <v>1</v>
      </c>
      <c r="G43" s="10"/>
      <c r="H43" s="443">
        <f>F43*G43</f>
        <v>0</v>
      </c>
      <c r="I43" s="437" t="s">
        <v>137</v>
      </c>
    </row>
    <row r="44" spans="2:9" s="436" customFormat="1" x14ac:dyDescent="0.35">
      <c r="B44" s="430"/>
      <c r="C44" s="430"/>
      <c r="D44" s="444"/>
      <c r="E44" s="430"/>
      <c r="F44" s="445"/>
      <c r="G44" s="446"/>
      <c r="H44" s="443"/>
    </row>
    <row r="45" spans="2:9" s="184" customFormat="1" ht="13" x14ac:dyDescent="0.35">
      <c r="B45" s="181"/>
      <c r="C45" s="182"/>
      <c r="D45" s="183" t="s">
        <v>318</v>
      </c>
      <c r="E45" s="182"/>
      <c r="F45" s="418"/>
      <c r="G45" s="419" t="s">
        <v>319</v>
      </c>
      <c r="H45" s="438">
        <f>SUM(H47:H61)</f>
        <v>0</v>
      </c>
      <c r="I45" s="439"/>
    </row>
    <row r="46" spans="2:9" s="184" customFormat="1" ht="13" x14ac:dyDescent="0.35">
      <c r="B46" s="185"/>
      <c r="C46" s="185"/>
      <c r="D46" s="186"/>
      <c r="E46" s="185"/>
      <c r="F46" s="427"/>
      <c r="G46" s="448"/>
      <c r="H46" s="443"/>
      <c r="I46" s="187"/>
    </row>
    <row r="47" spans="2:9" s="184" customFormat="1" ht="50" x14ac:dyDescent="0.35">
      <c r="B47" s="430" t="s">
        <v>174</v>
      </c>
      <c r="C47" s="430"/>
      <c r="D47" s="444" t="s">
        <v>320</v>
      </c>
      <c r="E47" s="185"/>
      <c r="F47" s="427"/>
      <c r="G47" s="448"/>
      <c r="H47" s="443"/>
      <c r="I47" s="187"/>
    </row>
    <row r="48" spans="2:9" s="184" customFormat="1" x14ac:dyDescent="0.35">
      <c r="B48" s="185"/>
      <c r="C48" s="185"/>
      <c r="D48" s="431" t="s">
        <v>321</v>
      </c>
      <c r="E48" s="449" t="s">
        <v>186</v>
      </c>
      <c r="F48" s="427">
        <v>15</v>
      </c>
      <c r="G48" s="10"/>
      <c r="H48" s="443">
        <f>F48*G48</f>
        <v>0</v>
      </c>
      <c r="I48" s="187"/>
    </row>
    <row r="49" spans="2:9" s="184" customFormat="1" ht="13" x14ac:dyDescent="0.35">
      <c r="B49" s="185"/>
      <c r="C49" s="185"/>
      <c r="D49" s="186"/>
      <c r="E49" s="185"/>
      <c r="F49" s="427"/>
      <c r="G49" s="448"/>
      <c r="H49" s="443"/>
      <c r="I49" s="187"/>
    </row>
    <row r="50" spans="2:9" s="184" customFormat="1" ht="13" x14ac:dyDescent="0.35">
      <c r="B50" s="430" t="s">
        <v>177</v>
      </c>
      <c r="C50" s="430"/>
      <c r="D50" s="431" t="s">
        <v>322</v>
      </c>
      <c r="E50" s="449"/>
      <c r="F50" s="188"/>
      <c r="G50" s="440"/>
      <c r="H50" s="443"/>
      <c r="I50" s="187"/>
    </row>
    <row r="51" spans="2:9" s="184" customFormat="1" x14ac:dyDescent="0.35">
      <c r="B51" s="430"/>
      <c r="C51" s="430"/>
      <c r="D51" s="431" t="s">
        <v>323</v>
      </c>
      <c r="E51" s="449" t="s">
        <v>186</v>
      </c>
      <c r="F51" s="188">
        <v>15</v>
      </c>
      <c r="G51" s="10"/>
      <c r="H51" s="443">
        <f>F51*G51</f>
        <v>0</v>
      </c>
      <c r="I51" s="187"/>
    </row>
    <row r="52" spans="2:9" s="184" customFormat="1" ht="13" x14ac:dyDescent="0.35">
      <c r="B52" s="185"/>
      <c r="C52" s="185"/>
      <c r="D52" s="186"/>
      <c r="E52" s="185"/>
      <c r="F52" s="427"/>
      <c r="G52" s="448"/>
      <c r="H52" s="443"/>
      <c r="I52" s="187"/>
    </row>
    <row r="53" spans="2:9" s="184" customFormat="1" ht="25" x14ac:dyDescent="0.35">
      <c r="B53" s="452" t="s">
        <v>179</v>
      </c>
      <c r="C53" s="452"/>
      <c r="D53" s="431" t="s">
        <v>324</v>
      </c>
      <c r="E53" s="449"/>
      <c r="F53" s="427"/>
      <c r="G53" s="450"/>
      <c r="H53" s="443"/>
      <c r="I53" s="187"/>
    </row>
    <row r="54" spans="2:9" s="184" customFormat="1" x14ac:dyDescent="0.35">
      <c r="B54" s="452"/>
      <c r="C54" s="452"/>
      <c r="D54" s="431" t="s">
        <v>325</v>
      </c>
      <c r="E54" s="449" t="s">
        <v>112</v>
      </c>
      <c r="F54" s="188">
        <v>1</v>
      </c>
      <c r="G54" s="10"/>
      <c r="H54" s="443">
        <f>F54*G54</f>
        <v>0</v>
      </c>
      <c r="I54" s="187"/>
    </row>
    <row r="55" spans="2:9" s="184" customFormat="1" x14ac:dyDescent="0.35">
      <c r="B55" s="452"/>
      <c r="C55" s="452"/>
      <c r="D55" s="431"/>
      <c r="E55" s="449"/>
      <c r="F55" s="188"/>
      <c r="G55" s="451"/>
      <c r="H55" s="443"/>
      <c r="I55" s="187"/>
    </row>
    <row r="56" spans="2:9" s="184" customFormat="1" x14ac:dyDescent="0.35">
      <c r="B56" s="452" t="s">
        <v>182</v>
      </c>
      <c r="C56" s="452"/>
      <c r="D56" s="431" t="s">
        <v>326</v>
      </c>
      <c r="E56" s="449"/>
      <c r="F56" s="188"/>
      <c r="G56" s="451"/>
      <c r="H56" s="443"/>
      <c r="I56" s="187"/>
    </row>
    <row r="57" spans="2:9" s="184" customFormat="1" x14ac:dyDescent="0.35">
      <c r="B57" s="452"/>
      <c r="C57" s="452"/>
      <c r="D57" s="431" t="s">
        <v>327</v>
      </c>
      <c r="E57" s="449" t="s">
        <v>112</v>
      </c>
      <c r="F57" s="188">
        <v>2</v>
      </c>
      <c r="G57" s="10"/>
      <c r="H57" s="443">
        <f>F57*G57</f>
        <v>0</v>
      </c>
      <c r="I57" s="187"/>
    </row>
    <row r="58" spans="2:9" s="184" customFormat="1" x14ac:dyDescent="0.35">
      <c r="B58" s="452"/>
      <c r="C58" s="452"/>
      <c r="D58" s="431" t="s">
        <v>328</v>
      </c>
      <c r="E58" s="449" t="s">
        <v>112</v>
      </c>
      <c r="F58" s="188">
        <v>1</v>
      </c>
      <c r="G58" s="10"/>
      <c r="H58" s="443">
        <f>F58*G58</f>
        <v>0</v>
      </c>
      <c r="I58" s="187"/>
    </row>
    <row r="59" spans="2:9" s="184" customFormat="1" x14ac:dyDescent="0.35">
      <c r="B59" s="452"/>
      <c r="C59" s="452"/>
      <c r="D59" s="431" t="s">
        <v>329</v>
      </c>
      <c r="E59" s="449" t="s">
        <v>112</v>
      </c>
      <c r="F59" s="188">
        <v>1</v>
      </c>
      <c r="G59" s="10"/>
      <c r="H59" s="443">
        <f>F59*G59</f>
        <v>0</v>
      </c>
      <c r="I59" s="187"/>
    </row>
    <row r="60" spans="2:9" s="184" customFormat="1" x14ac:dyDescent="0.35">
      <c r="B60" s="452"/>
      <c r="C60" s="452"/>
      <c r="D60" s="431" t="s">
        <v>330</v>
      </c>
      <c r="E60" s="449" t="s">
        <v>112</v>
      </c>
      <c r="F60" s="188">
        <v>1</v>
      </c>
      <c r="G60" s="10"/>
      <c r="H60" s="443">
        <f>F60*G60</f>
        <v>0</v>
      </c>
      <c r="I60" s="187"/>
    </row>
    <row r="61" spans="2:9" s="184" customFormat="1" x14ac:dyDescent="0.35">
      <c r="B61" s="452"/>
      <c r="C61" s="452"/>
      <c r="D61" s="453"/>
      <c r="E61" s="449"/>
      <c r="F61" s="188"/>
      <c r="G61" s="442"/>
      <c r="H61" s="443"/>
      <c r="I61" s="187"/>
    </row>
    <row r="62" spans="2:9" s="184" customFormat="1" x14ac:dyDescent="0.35">
      <c r="B62" s="185"/>
      <c r="C62" s="185"/>
      <c r="D62" s="187"/>
      <c r="E62" s="185"/>
      <c r="F62" s="427"/>
      <c r="G62" s="446"/>
      <c r="H62" s="443"/>
      <c r="I62" s="187"/>
    </row>
    <row r="63" spans="2:9" ht="13" x14ac:dyDescent="0.35">
      <c r="B63" s="181"/>
      <c r="C63" s="182"/>
      <c r="D63" s="183" t="s">
        <v>331</v>
      </c>
      <c r="E63" s="182"/>
      <c r="F63" s="418"/>
      <c r="G63" s="419" t="s">
        <v>288</v>
      </c>
      <c r="H63" s="438">
        <f>SUM(H65:H77)</f>
        <v>0</v>
      </c>
      <c r="I63" s="439"/>
    </row>
    <row r="64" spans="2:9" ht="13" x14ac:dyDescent="0.35">
      <c r="D64" s="186"/>
      <c r="G64" s="448"/>
      <c r="H64" s="441"/>
      <c r="I64" s="187"/>
    </row>
    <row r="65" spans="2:9" s="436" customFormat="1" x14ac:dyDescent="0.35">
      <c r="B65" s="437" t="s">
        <v>187</v>
      </c>
      <c r="C65" s="430"/>
      <c r="D65" s="431" t="s">
        <v>100</v>
      </c>
      <c r="E65" s="454" t="s">
        <v>291</v>
      </c>
      <c r="F65" s="427">
        <v>8</v>
      </c>
      <c r="G65" s="10"/>
      <c r="H65" s="443">
        <f>F65*G65</f>
        <v>0</v>
      </c>
    </row>
    <row r="66" spans="2:9" s="436" customFormat="1" x14ac:dyDescent="0.35">
      <c r="B66" s="437"/>
      <c r="C66" s="430"/>
      <c r="D66" s="431"/>
      <c r="E66" s="454"/>
      <c r="F66" s="427"/>
      <c r="G66" s="446"/>
      <c r="H66" s="443"/>
    </row>
    <row r="67" spans="2:9" s="436" customFormat="1" x14ac:dyDescent="0.35">
      <c r="B67" s="437" t="s">
        <v>189</v>
      </c>
      <c r="C67" s="430"/>
      <c r="D67" s="431" t="s">
        <v>332</v>
      </c>
      <c r="E67" s="454" t="s">
        <v>291</v>
      </c>
      <c r="F67" s="427">
        <v>4</v>
      </c>
      <c r="G67" s="10"/>
      <c r="H67" s="443">
        <f>F67*G67</f>
        <v>0</v>
      </c>
    </row>
    <row r="68" spans="2:9" s="436" customFormat="1" x14ac:dyDescent="0.35">
      <c r="B68" s="437"/>
      <c r="C68" s="430"/>
      <c r="D68" s="431"/>
      <c r="E68" s="454"/>
      <c r="F68" s="427"/>
      <c r="G68" s="446"/>
      <c r="H68" s="443"/>
    </row>
    <row r="69" spans="2:9" s="455" customFormat="1" x14ac:dyDescent="0.35">
      <c r="B69" s="437" t="s">
        <v>191</v>
      </c>
      <c r="C69" s="430"/>
      <c r="D69" s="431" t="s">
        <v>106</v>
      </c>
      <c r="E69" s="454" t="s">
        <v>114</v>
      </c>
      <c r="F69" s="427">
        <v>1</v>
      </c>
      <c r="G69" s="10"/>
      <c r="H69" s="443">
        <f>F69*G69</f>
        <v>0</v>
      </c>
      <c r="I69" s="447"/>
    </row>
    <row r="70" spans="2:9" s="455" customFormat="1" x14ac:dyDescent="0.35">
      <c r="B70" s="437"/>
      <c r="C70" s="430"/>
      <c r="D70" s="431"/>
      <c r="E70" s="454"/>
      <c r="F70" s="427"/>
      <c r="G70" s="446"/>
      <c r="H70" s="443"/>
      <c r="I70" s="447"/>
    </row>
    <row r="71" spans="2:9" s="436" customFormat="1" ht="25" x14ac:dyDescent="0.35">
      <c r="B71" s="437" t="s">
        <v>193</v>
      </c>
      <c r="C71" s="430"/>
      <c r="D71" s="431" t="s">
        <v>333</v>
      </c>
      <c r="E71" s="454" t="s">
        <v>186</v>
      </c>
      <c r="F71" s="188">
        <v>15</v>
      </c>
      <c r="G71" s="10"/>
      <c r="H71" s="443">
        <f>F71*G71</f>
        <v>0</v>
      </c>
    </row>
    <row r="72" spans="2:9" s="436" customFormat="1" x14ac:dyDescent="0.35">
      <c r="B72" s="437"/>
      <c r="C72" s="430"/>
      <c r="D72" s="431"/>
      <c r="E72" s="454"/>
      <c r="F72" s="188"/>
      <c r="G72" s="442"/>
      <c r="H72" s="443"/>
    </row>
    <row r="73" spans="2:9" s="436" customFormat="1" x14ac:dyDescent="0.35">
      <c r="B73" s="437" t="s">
        <v>195</v>
      </c>
      <c r="C73" s="430"/>
      <c r="D73" s="431" t="s">
        <v>334</v>
      </c>
      <c r="E73" s="454" t="s">
        <v>114</v>
      </c>
      <c r="F73" s="188">
        <v>1</v>
      </c>
      <c r="G73" s="10"/>
      <c r="H73" s="443">
        <f>F73*G73</f>
        <v>0</v>
      </c>
    </row>
    <row r="74" spans="2:9" s="436" customFormat="1" x14ac:dyDescent="0.35">
      <c r="B74" s="437"/>
      <c r="C74" s="430"/>
      <c r="D74" s="431"/>
      <c r="E74" s="454"/>
      <c r="F74" s="188"/>
      <c r="G74" s="442"/>
      <c r="H74" s="443"/>
    </row>
    <row r="75" spans="2:9" s="436" customFormat="1" ht="25" x14ac:dyDescent="0.35">
      <c r="B75" s="437" t="s">
        <v>197</v>
      </c>
      <c r="C75" s="430"/>
      <c r="D75" s="431" t="s">
        <v>335</v>
      </c>
      <c r="E75" s="454" t="s">
        <v>186</v>
      </c>
      <c r="F75" s="188">
        <v>15</v>
      </c>
      <c r="G75" s="10"/>
      <c r="H75" s="443">
        <f>F75*G75</f>
        <v>0</v>
      </c>
    </row>
    <row r="76" spans="2:9" s="436" customFormat="1" x14ac:dyDescent="0.35">
      <c r="B76" s="437"/>
      <c r="C76" s="430"/>
      <c r="D76" s="431"/>
      <c r="E76" s="454"/>
      <c r="F76" s="188"/>
      <c r="G76" s="442"/>
      <c r="H76" s="443"/>
    </row>
    <row r="77" spans="2:9" s="436" customFormat="1" ht="37.5" x14ac:dyDescent="0.35">
      <c r="B77" s="437" t="s">
        <v>200</v>
      </c>
      <c r="C77" s="430"/>
      <c r="D77" s="431" t="s">
        <v>336</v>
      </c>
      <c r="E77" s="454" t="s">
        <v>114</v>
      </c>
      <c r="F77" s="188">
        <v>1</v>
      </c>
      <c r="G77" s="10"/>
      <c r="H77" s="443">
        <f>F77*G77</f>
        <v>0</v>
      </c>
    </row>
    <row r="78" spans="2:9" x14ac:dyDescent="0.35">
      <c r="D78" s="187"/>
      <c r="H78" s="443"/>
      <c r="I78" s="187"/>
    </row>
    <row r="79" spans="2:9" ht="13" x14ac:dyDescent="0.35">
      <c r="B79" s="181"/>
      <c r="C79" s="182"/>
      <c r="D79" s="183" t="s">
        <v>337</v>
      </c>
      <c r="E79" s="182"/>
      <c r="F79" s="418"/>
      <c r="G79" s="419" t="s">
        <v>298</v>
      </c>
      <c r="H79" s="438">
        <f>SUM(H81:H82)</f>
        <v>0</v>
      </c>
      <c r="I79" s="439"/>
    </row>
    <row r="80" spans="2:9" ht="13" x14ac:dyDescent="0.35">
      <c r="D80" s="186"/>
      <c r="G80" s="448"/>
      <c r="H80" s="443"/>
      <c r="I80" s="187"/>
    </row>
    <row r="81" spans="2:9" s="458" customFormat="1" ht="25" x14ac:dyDescent="0.35">
      <c r="B81" s="449" t="s">
        <v>202</v>
      </c>
      <c r="C81" s="452"/>
      <c r="D81" s="431" t="s">
        <v>82</v>
      </c>
      <c r="E81" s="456" t="s">
        <v>154</v>
      </c>
      <c r="F81" s="188">
        <v>35</v>
      </c>
      <c r="G81" s="10"/>
      <c r="H81" s="443">
        <f>F81*G81</f>
        <v>0</v>
      </c>
      <c r="I81" s="457"/>
    </row>
    <row r="82" spans="2:9" s="458" customFormat="1" x14ac:dyDescent="0.35">
      <c r="B82" s="449"/>
      <c r="C82" s="452"/>
      <c r="D82" s="431"/>
      <c r="E82" s="456"/>
      <c r="F82" s="188"/>
      <c r="G82" s="442"/>
      <c r="H82" s="443"/>
      <c r="I82" s="457"/>
    </row>
    <row r="83" spans="2:9" x14ac:dyDescent="0.35">
      <c r="D83" s="187"/>
      <c r="H83" s="443"/>
      <c r="I83" s="187"/>
    </row>
    <row r="84" spans="2:9" ht="13" x14ac:dyDescent="0.35">
      <c r="D84" s="459" t="str">
        <f>D9</f>
        <v>1 PREDDELA</v>
      </c>
      <c r="E84" s="460">
        <f>H9</f>
        <v>0</v>
      </c>
    </row>
    <row r="85" spans="2:9" ht="13" x14ac:dyDescent="0.35">
      <c r="D85" s="459" t="str">
        <f>D19</f>
        <v>2 ZEMELJSKA DELA IN TEMELJENJE</v>
      </c>
      <c r="E85" s="460">
        <f>H19</f>
        <v>0</v>
      </c>
    </row>
    <row r="86" spans="2:9" ht="13" x14ac:dyDescent="0.35">
      <c r="D86" s="459" t="str">
        <f>D41</f>
        <v>3 VODOMER</v>
      </c>
      <c r="E86" s="460">
        <f>H41</f>
        <v>0</v>
      </c>
    </row>
    <row r="87" spans="2:9" ht="13" x14ac:dyDescent="0.35">
      <c r="D87" s="459" t="str">
        <f>D45</f>
        <v>4 STROJNI DEL</v>
      </c>
      <c r="E87" s="460">
        <f>H45</f>
        <v>0</v>
      </c>
    </row>
    <row r="88" spans="2:9" ht="13" x14ac:dyDescent="0.35">
      <c r="D88" s="462" t="str">
        <f>D63</f>
        <v>5 TUJE STORITVE</v>
      </c>
      <c r="E88" s="463">
        <f>H63</f>
        <v>0</v>
      </c>
    </row>
    <row r="89" spans="2:9" ht="13" x14ac:dyDescent="0.35">
      <c r="D89" s="464" t="str">
        <f>D79</f>
        <v>6 ZAKLJUČNA DELA</v>
      </c>
      <c r="E89" s="463">
        <f>H79</f>
        <v>0</v>
      </c>
    </row>
    <row r="90" spans="2:9" ht="13" x14ac:dyDescent="0.35">
      <c r="D90" s="465"/>
      <c r="E90" s="466"/>
    </row>
    <row r="91" spans="2:9" ht="13" x14ac:dyDescent="0.35">
      <c r="D91" s="467" t="s">
        <v>301</v>
      </c>
      <c r="E91" s="468">
        <f>+SUM(E84:E89)</f>
        <v>0</v>
      </c>
    </row>
    <row r="92" spans="2:9" ht="13" x14ac:dyDescent="0.35">
      <c r="D92" s="469"/>
      <c r="E92" s="470"/>
    </row>
    <row r="93" spans="2:9" ht="13" x14ac:dyDescent="0.35">
      <c r="D93" s="464" t="s">
        <v>302</v>
      </c>
      <c r="E93" s="463">
        <f>0.22*E91</f>
        <v>0</v>
      </c>
    </row>
    <row r="94" spans="2:9" ht="13" x14ac:dyDescent="0.35">
      <c r="D94" s="469"/>
      <c r="E94" s="470"/>
    </row>
    <row r="95" spans="2:9" ht="13" x14ac:dyDescent="0.35">
      <c r="D95" s="471" t="s">
        <v>303</v>
      </c>
      <c r="E95" s="472">
        <f>+SUM(E91:E93)</f>
        <v>0</v>
      </c>
    </row>
    <row r="96" spans="2:9" x14ac:dyDescent="0.25">
      <c r="H96" s="473"/>
    </row>
    <row r="97" spans="2:9" ht="13" x14ac:dyDescent="0.35">
      <c r="B97" s="474"/>
      <c r="C97" s="475"/>
      <c r="D97" s="180"/>
      <c r="E97" s="180"/>
      <c r="F97" s="476"/>
      <c r="G97" s="448"/>
      <c r="H97" s="477"/>
      <c r="I97" s="180"/>
    </row>
    <row r="98" spans="2:9" ht="18" customHeight="1" x14ac:dyDescent="0.35">
      <c r="F98" s="477"/>
    </row>
  </sheetData>
  <sheetProtection algorithmName="SHA-512" hashValue="vv77DjHFs0cQzRm9RT5Py/Pd3R6reYOzzKU4O8PeMj73TYlvHBP4PvvCVZp7CpsH0zkwa/LhSdNEHwyyqoWDmw==" saltValue="jKLK8hP4eb8eEIBHxJ6z5w==" spinCount="100000" sheet="1" objects="1" scenarios="1"/>
  <mergeCells count="3">
    <mergeCell ref="D6:H6"/>
    <mergeCell ref="C3:H3"/>
    <mergeCell ref="C4:F4"/>
  </mergeCells>
  <conditionalFormatting sqref="G13">
    <cfRule type="cellIs" dxfId="95" priority="29" operator="lessThanOrEqual">
      <formula>0</formula>
    </cfRule>
  </conditionalFormatting>
  <conditionalFormatting sqref="G15">
    <cfRule type="cellIs" dxfId="94" priority="28" operator="lessThanOrEqual">
      <formula>0</formula>
    </cfRule>
  </conditionalFormatting>
  <conditionalFormatting sqref="G17">
    <cfRule type="cellIs" dxfId="93" priority="27" operator="lessThanOrEqual">
      <formula>0</formula>
    </cfRule>
  </conditionalFormatting>
  <conditionalFormatting sqref="G21">
    <cfRule type="cellIs" dxfId="92" priority="26" operator="lessThanOrEqual">
      <formula>0</formula>
    </cfRule>
  </conditionalFormatting>
  <conditionalFormatting sqref="G23">
    <cfRule type="cellIs" dxfId="91" priority="25" operator="lessThanOrEqual">
      <formula>0</formula>
    </cfRule>
  </conditionalFormatting>
  <conditionalFormatting sqref="G25">
    <cfRule type="cellIs" dxfId="90" priority="24" operator="lessThanOrEqual">
      <formula>0</formula>
    </cfRule>
  </conditionalFormatting>
  <conditionalFormatting sqref="G27">
    <cfRule type="cellIs" dxfId="89" priority="23" operator="lessThanOrEqual">
      <formula>0</formula>
    </cfRule>
  </conditionalFormatting>
  <conditionalFormatting sqref="G29">
    <cfRule type="cellIs" dxfId="88" priority="22" operator="lessThanOrEqual">
      <formula>0</formula>
    </cfRule>
  </conditionalFormatting>
  <conditionalFormatting sqref="G31">
    <cfRule type="cellIs" dxfId="87" priority="21" operator="lessThanOrEqual">
      <formula>0</formula>
    </cfRule>
  </conditionalFormatting>
  <conditionalFormatting sqref="G33">
    <cfRule type="cellIs" dxfId="86" priority="20" operator="lessThanOrEqual">
      <formula>0</formula>
    </cfRule>
  </conditionalFormatting>
  <conditionalFormatting sqref="G35">
    <cfRule type="cellIs" dxfId="85" priority="19" operator="lessThanOrEqual">
      <formula>0</formula>
    </cfRule>
  </conditionalFormatting>
  <conditionalFormatting sqref="G37">
    <cfRule type="cellIs" dxfId="84" priority="18" operator="lessThanOrEqual">
      <formula>0</formula>
    </cfRule>
  </conditionalFormatting>
  <conditionalFormatting sqref="G39">
    <cfRule type="cellIs" dxfId="83" priority="17" operator="lessThanOrEqual">
      <formula>0</formula>
    </cfRule>
  </conditionalFormatting>
  <conditionalFormatting sqref="G43">
    <cfRule type="cellIs" dxfId="82" priority="16" operator="lessThanOrEqual">
      <formula>0</formula>
    </cfRule>
  </conditionalFormatting>
  <conditionalFormatting sqref="G48">
    <cfRule type="cellIs" dxfId="81" priority="15" operator="lessThanOrEqual">
      <formula>0</formula>
    </cfRule>
  </conditionalFormatting>
  <conditionalFormatting sqref="G51">
    <cfRule type="cellIs" dxfId="80" priority="14" operator="lessThanOrEqual">
      <formula>0</formula>
    </cfRule>
  </conditionalFormatting>
  <conditionalFormatting sqref="G54">
    <cfRule type="cellIs" dxfId="79" priority="13" operator="lessThanOrEqual">
      <formula>0</formula>
    </cfRule>
  </conditionalFormatting>
  <conditionalFormatting sqref="G57">
    <cfRule type="cellIs" dxfId="78" priority="12" operator="lessThanOrEqual">
      <formula>0</formula>
    </cfRule>
  </conditionalFormatting>
  <conditionalFormatting sqref="G58">
    <cfRule type="cellIs" dxfId="77" priority="11" operator="lessThanOrEqual">
      <formula>0</formula>
    </cfRule>
  </conditionalFormatting>
  <conditionalFormatting sqref="G59">
    <cfRule type="cellIs" dxfId="76" priority="10" operator="lessThanOrEqual">
      <formula>0</formula>
    </cfRule>
  </conditionalFormatting>
  <conditionalFormatting sqref="G60">
    <cfRule type="cellIs" dxfId="75" priority="9" operator="lessThanOrEqual">
      <formula>0</formula>
    </cfRule>
  </conditionalFormatting>
  <conditionalFormatting sqref="G65">
    <cfRule type="cellIs" dxfId="74" priority="8" operator="lessThanOrEqual">
      <formula>0</formula>
    </cfRule>
  </conditionalFormatting>
  <conditionalFormatting sqref="G67">
    <cfRule type="cellIs" dxfId="73" priority="7" operator="lessThanOrEqual">
      <formula>0</formula>
    </cfRule>
  </conditionalFormatting>
  <conditionalFormatting sqref="G69">
    <cfRule type="cellIs" dxfId="72" priority="6" operator="lessThanOrEqual">
      <formula>0</formula>
    </cfRule>
  </conditionalFormatting>
  <conditionalFormatting sqref="G71">
    <cfRule type="cellIs" dxfId="71" priority="5" operator="lessThanOrEqual">
      <formula>0</formula>
    </cfRule>
  </conditionalFormatting>
  <conditionalFormatting sqref="G73">
    <cfRule type="cellIs" dxfId="70" priority="4" operator="lessThanOrEqual">
      <formula>0</formula>
    </cfRule>
  </conditionalFormatting>
  <conditionalFormatting sqref="G75">
    <cfRule type="cellIs" dxfId="69" priority="3" operator="lessThanOrEqual">
      <formula>0</formula>
    </cfRule>
  </conditionalFormatting>
  <conditionalFormatting sqref="G77">
    <cfRule type="cellIs" dxfId="68" priority="2" operator="lessThanOrEqual">
      <formula>0</formula>
    </cfRule>
  </conditionalFormatting>
  <conditionalFormatting sqref="G81">
    <cfRule type="cellIs" dxfId="67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6"/>
  <sheetViews>
    <sheetView view="pageBreakPreview" topLeftCell="A37" zoomScaleNormal="100" zoomScaleSheetLayoutView="100" zoomScalePageLayoutView="115" workbookViewId="0">
      <selection activeCell="B9" sqref="B9:F9"/>
    </sheetView>
  </sheetViews>
  <sheetFormatPr defaultColWidth="10.26953125" defaultRowHeight="14" x14ac:dyDescent="0.35"/>
  <cols>
    <col min="1" max="1" width="7.26953125" style="216" customWidth="1"/>
    <col min="2" max="2" width="46" style="215" customWidth="1"/>
    <col min="3" max="3" width="6.1796875" style="214" customWidth="1"/>
    <col min="4" max="4" width="8" style="213" customWidth="1"/>
    <col min="5" max="5" width="12" style="212" customWidth="1"/>
    <col min="6" max="6" width="14" style="212" customWidth="1"/>
    <col min="7" max="16384" width="10.26953125" style="211"/>
  </cols>
  <sheetData>
    <row r="1" spans="1:6" x14ac:dyDescent="0.35">
      <c r="A1" s="304"/>
      <c r="B1" s="280"/>
      <c r="C1" s="279"/>
      <c r="D1" s="278"/>
    </row>
    <row r="2" spans="1:6" s="301" customFormat="1" x14ac:dyDescent="0.3">
      <c r="A2" s="303" t="s">
        <v>342</v>
      </c>
      <c r="B2" s="489" t="s">
        <v>343</v>
      </c>
      <c r="C2" s="489"/>
      <c r="D2" s="489"/>
      <c r="E2" s="489"/>
      <c r="F2" s="489"/>
    </row>
    <row r="3" spans="1:6" s="301" customFormat="1" x14ac:dyDescent="0.3">
      <c r="A3" s="303"/>
      <c r="B3" s="314"/>
      <c r="C3" s="302"/>
      <c r="D3" s="263"/>
      <c r="E3" s="257"/>
      <c r="F3" s="257"/>
    </row>
    <row r="4" spans="1:6" s="225" customFormat="1" x14ac:dyDescent="0.3">
      <c r="A4" s="300" t="s">
        <v>344</v>
      </c>
      <c r="B4" s="299" t="s">
        <v>345</v>
      </c>
      <c r="C4" s="298" t="s">
        <v>346</v>
      </c>
      <c r="D4" s="297" t="s">
        <v>11</v>
      </c>
      <c r="E4" s="296" t="s">
        <v>347</v>
      </c>
      <c r="F4" s="296" t="s">
        <v>348</v>
      </c>
    </row>
    <row r="5" spans="1:6" s="225" customFormat="1" x14ac:dyDescent="0.3">
      <c r="A5" s="218"/>
      <c r="B5" s="217"/>
      <c r="C5" s="261"/>
      <c r="D5" s="313"/>
      <c r="E5" s="256"/>
      <c r="F5" s="256"/>
    </row>
    <row r="6" spans="1:6" x14ac:dyDescent="0.35">
      <c r="B6" s="280" t="s">
        <v>349</v>
      </c>
      <c r="C6" s="279"/>
      <c r="D6" s="278"/>
      <c r="E6" s="277"/>
      <c r="F6" s="277"/>
    </row>
    <row r="7" spans="1:6" s="237" customFormat="1" ht="33.75" customHeight="1" x14ac:dyDescent="0.3">
      <c r="A7" s="240"/>
      <c r="B7" s="490" t="s">
        <v>350</v>
      </c>
      <c r="C7" s="490"/>
      <c r="D7" s="490"/>
      <c r="E7" s="490"/>
      <c r="F7" s="490"/>
    </row>
    <row r="8" spans="1:6" s="237" customFormat="1" ht="42.75" customHeight="1" x14ac:dyDescent="0.3">
      <c r="A8" s="240"/>
      <c r="B8" s="491" t="s">
        <v>351</v>
      </c>
      <c r="C8" s="491"/>
      <c r="D8" s="491"/>
      <c r="E8" s="491"/>
      <c r="F8" s="491"/>
    </row>
    <row r="9" spans="1:6" s="237" customFormat="1" ht="185.25" customHeight="1" x14ac:dyDescent="0.3">
      <c r="A9" s="240"/>
      <c r="B9" s="491" t="s">
        <v>352</v>
      </c>
      <c r="C9" s="491"/>
      <c r="D9" s="491"/>
      <c r="E9" s="491"/>
      <c r="F9" s="491"/>
    </row>
    <row r="10" spans="1:6" s="237" customFormat="1" x14ac:dyDescent="0.3">
      <c r="A10" s="240"/>
      <c r="B10" s="293"/>
      <c r="C10" s="248"/>
      <c r="D10" s="292"/>
      <c r="E10" s="268"/>
      <c r="F10" s="249"/>
    </row>
    <row r="11" spans="1:6" ht="56" x14ac:dyDescent="0.35">
      <c r="A11" s="216" t="s">
        <v>116</v>
      </c>
      <c r="B11" s="215" t="s">
        <v>353</v>
      </c>
      <c r="C11" s="279"/>
      <c r="D11" s="278"/>
      <c r="E11" s="277"/>
      <c r="F11" s="277"/>
    </row>
    <row r="12" spans="1:6" s="237" customFormat="1" ht="112" x14ac:dyDescent="0.3">
      <c r="A12" s="240"/>
      <c r="B12" s="315" t="s">
        <v>354</v>
      </c>
      <c r="C12" s="295"/>
      <c r="D12" s="295"/>
      <c r="E12" s="294"/>
      <c r="F12" s="260"/>
    </row>
    <row r="13" spans="1:6" s="237" customFormat="1" x14ac:dyDescent="0.3">
      <c r="A13" s="240"/>
      <c r="B13" s="293"/>
      <c r="C13" s="248"/>
      <c r="D13" s="292"/>
      <c r="E13" s="268"/>
      <c r="F13" s="249"/>
    </row>
    <row r="14" spans="1:6" x14ac:dyDescent="0.35">
      <c r="B14" s="215" t="s">
        <v>355</v>
      </c>
      <c r="C14" s="216"/>
      <c r="D14" s="216"/>
      <c r="F14" s="212" t="str">
        <f>IF(E14=0," ",D14*E14)</f>
        <v xml:space="preserve"> </v>
      </c>
    </row>
    <row r="15" spans="1:6" ht="70" x14ac:dyDescent="0.35">
      <c r="A15" s="214" t="s">
        <v>356</v>
      </c>
      <c r="B15" s="215" t="s">
        <v>357</v>
      </c>
      <c r="C15" s="213" t="s">
        <v>112</v>
      </c>
      <c r="D15" s="213">
        <v>1</v>
      </c>
      <c r="F15" s="212" t="str">
        <f>IF(E15=0," ",D15*E15)</f>
        <v xml:space="preserve"> </v>
      </c>
    </row>
    <row r="16" spans="1:6" ht="70" x14ac:dyDescent="0.35">
      <c r="A16" s="214" t="s">
        <v>356</v>
      </c>
      <c r="B16" s="215" t="s">
        <v>358</v>
      </c>
      <c r="C16" s="213" t="s">
        <v>112</v>
      </c>
      <c r="D16" s="213">
        <v>1</v>
      </c>
      <c r="F16" s="212" t="str">
        <f>IF(E16=0," ",D16*E16)</f>
        <v xml:space="preserve"> </v>
      </c>
    </row>
    <row r="17" spans="1:6" ht="70" x14ac:dyDescent="0.35">
      <c r="A17" s="214" t="s">
        <v>356</v>
      </c>
      <c r="B17" s="215" t="s">
        <v>359</v>
      </c>
      <c r="C17" s="213" t="s">
        <v>115</v>
      </c>
      <c r="D17" s="213">
        <v>1</v>
      </c>
      <c r="E17" s="212" t="s">
        <v>360</v>
      </c>
    </row>
    <row r="18" spans="1:6" ht="70" x14ac:dyDescent="0.35">
      <c r="A18" s="214" t="s">
        <v>356</v>
      </c>
      <c r="B18" s="215" t="s">
        <v>361</v>
      </c>
      <c r="C18" s="213" t="s">
        <v>115</v>
      </c>
      <c r="D18" s="213">
        <v>2</v>
      </c>
      <c r="E18" s="212" t="s">
        <v>360</v>
      </c>
    </row>
    <row r="19" spans="1:6" s="290" customFormat="1" ht="28" x14ac:dyDescent="0.35">
      <c r="A19" s="214" t="s">
        <v>356</v>
      </c>
      <c r="B19" s="215" t="s">
        <v>362</v>
      </c>
      <c r="C19" s="291" t="s">
        <v>112</v>
      </c>
      <c r="D19" s="213">
        <v>1</v>
      </c>
      <c r="E19" s="196"/>
      <c r="F19" s="197" t="str">
        <f>IF(E19&gt;0,E19*D19," ")</f>
        <v xml:space="preserve"> </v>
      </c>
    </row>
    <row r="20" spans="1:6" s="290" customFormat="1" ht="28" x14ac:dyDescent="0.35">
      <c r="A20" s="214" t="s">
        <v>356</v>
      </c>
      <c r="B20" s="215" t="s">
        <v>363</v>
      </c>
      <c r="C20" s="291" t="s">
        <v>112</v>
      </c>
      <c r="D20" s="213">
        <v>1</v>
      </c>
      <c r="E20" s="196"/>
      <c r="F20" s="197" t="str">
        <f>IF(E20&gt;0,E20*D20," ")</f>
        <v xml:space="preserve"> </v>
      </c>
    </row>
    <row r="21" spans="1:6" ht="28" x14ac:dyDescent="0.35">
      <c r="A21" s="214" t="s">
        <v>356</v>
      </c>
      <c r="B21" s="215" t="s">
        <v>364</v>
      </c>
      <c r="C21" s="213" t="s">
        <v>112</v>
      </c>
      <c r="D21" s="213">
        <v>2</v>
      </c>
      <c r="F21" s="212" t="str">
        <f t="shared" ref="F21:F52" si="0">IF(E21=0," ",D21*E21)</f>
        <v xml:space="preserve"> </v>
      </c>
    </row>
    <row r="22" spans="1:6" ht="28" x14ac:dyDescent="0.35">
      <c r="A22" s="214" t="s">
        <v>356</v>
      </c>
      <c r="B22" s="215" t="s">
        <v>365</v>
      </c>
      <c r="C22" s="213" t="s">
        <v>112</v>
      </c>
      <c r="D22" s="213">
        <v>2</v>
      </c>
      <c r="F22" s="212" t="str">
        <f t="shared" si="0"/>
        <v xml:space="preserve"> </v>
      </c>
    </row>
    <row r="23" spans="1:6" ht="42" x14ac:dyDescent="0.35">
      <c r="A23" s="214" t="s">
        <v>356</v>
      </c>
      <c r="B23" s="215" t="s">
        <v>366</v>
      </c>
      <c r="C23" s="213" t="s">
        <v>112</v>
      </c>
      <c r="D23" s="213">
        <v>2</v>
      </c>
      <c r="F23" s="212" t="str">
        <f t="shared" si="0"/>
        <v xml:space="preserve"> </v>
      </c>
    </row>
    <row r="24" spans="1:6" ht="28.5" x14ac:dyDescent="0.35">
      <c r="A24" s="214" t="s">
        <v>356</v>
      </c>
      <c r="B24" s="215" t="s">
        <v>367</v>
      </c>
      <c r="C24" s="213" t="s">
        <v>112</v>
      </c>
      <c r="D24" s="213">
        <v>2</v>
      </c>
      <c r="F24" s="212" t="str">
        <f t="shared" si="0"/>
        <v xml:space="preserve"> </v>
      </c>
    </row>
    <row r="25" spans="1:6" ht="29" x14ac:dyDescent="0.35">
      <c r="A25" s="214" t="s">
        <v>356</v>
      </c>
      <c r="B25" s="215" t="s">
        <v>368</v>
      </c>
      <c r="C25" s="213" t="s">
        <v>112</v>
      </c>
      <c r="D25" s="213">
        <v>4</v>
      </c>
      <c r="F25" s="212" t="str">
        <f t="shared" si="0"/>
        <v xml:space="preserve"> </v>
      </c>
    </row>
    <row r="26" spans="1:6" s="286" customFormat="1" ht="59.25" customHeight="1" x14ac:dyDescent="0.35">
      <c r="A26" s="214" t="s">
        <v>356</v>
      </c>
      <c r="B26" s="215" t="s">
        <v>369</v>
      </c>
      <c r="C26" s="213" t="s">
        <v>112</v>
      </c>
      <c r="D26" s="213">
        <v>1</v>
      </c>
      <c r="E26" s="212"/>
      <c r="F26" s="287" t="str">
        <f t="shared" si="0"/>
        <v xml:space="preserve"> </v>
      </c>
    </row>
    <row r="27" spans="1:6" s="286" customFormat="1" ht="42" x14ac:dyDescent="0.35">
      <c r="A27" s="214" t="s">
        <v>356</v>
      </c>
      <c r="B27" s="215" t="s">
        <v>370</v>
      </c>
      <c r="C27" s="213" t="s">
        <v>112</v>
      </c>
      <c r="D27" s="213">
        <v>1</v>
      </c>
      <c r="E27" s="212"/>
      <c r="F27" s="287" t="str">
        <f t="shared" si="0"/>
        <v xml:space="preserve"> </v>
      </c>
    </row>
    <row r="28" spans="1:6" ht="28" x14ac:dyDescent="0.35">
      <c r="A28" s="214" t="s">
        <v>356</v>
      </c>
      <c r="B28" s="215" t="s">
        <v>371</v>
      </c>
      <c r="C28" s="213" t="s">
        <v>112</v>
      </c>
      <c r="D28" s="213">
        <v>1</v>
      </c>
      <c r="F28" s="212" t="str">
        <f t="shared" si="0"/>
        <v xml:space="preserve"> </v>
      </c>
    </row>
    <row r="29" spans="1:6" ht="28" x14ac:dyDescent="0.35">
      <c r="A29" s="214" t="s">
        <v>356</v>
      </c>
      <c r="B29" s="215" t="s">
        <v>372</v>
      </c>
      <c r="C29" s="213" t="s">
        <v>112</v>
      </c>
      <c r="D29" s="213">
        <v>1</v>
      </c>
      <c r="F29" s="212" t="str">
        <f t="shared" si="0"/>
        <v xml:space="preserve"> </v>
      </c>
    </row>
    <row r="30" spans="1:6" ht="42" x14ac:dyDescent="0.35">
      <c r="A30" s="214" t="s">
        <v>356</v>
      </c>
      <c r="B30" s="215" t="s">
        <v>373</v>
      </c>
      <c r="C30" s="213" t="s">
        <v>112</v>
      </c>
      <c r="D30" s="213">
        <v>1</v>
      </c>
      <c r="F30" s="212" t="str">
        <f t="shared" si="0"/>
        <v xml:space="preserve"> </v>
      </c>
    </row>
    <row r="31" spans="1:6" x14ac:dyDescent="0.35">
      <c r="A31" s="214" t="s">
        <v>356</v>
      </c>
      <c r="B31" s="215" t="s">
        <v>374</v>
      </c>
      <c r="C31" s="213" t="s">
        <v>112</v>
      </c>
      <c r="D31" s="213">
        <v>1</v>
      </c>
      <c r="F31" s="212" t="str">
        <f t="shared" si="0"/>
        <v xml:space="preserve"> </v>
      </c>
    </row>
    <row r="32" spans="1:6" x14ac:dyDescent="0.35">
      <c r="A32" s="214" t="s">
        <v>356</v>
      </c>
      <c r="B32" s="215" t="s">
        <v>375</v>
      </c>
      <c r="C32" s="213" t="s">
        <v>112</v>
      </c>
      <c r="D32" s="213">
        <v>2</v>
      </c>
      <c r="F32" s="212" t="str">
        <f t="shared" si="0"/>
        <v xml:space="preserve"> </v>
      </c>
    </row>
    <row r="33" spans="1:6" ht="28" x14ac:dyDescent="0.35">
      <c r="A33" s="214" t="s">
        <v>356</v>
      </c>
      <c r="B33" s="215" t="s">
        <v>376</v>
      </c>
      <c r="C33" s="213" t="s">
        <v>112</v>
      </c>
      <c r="D33" s="213">
        <v>1</v>
      </c>
      <c r="F33" s="212" t="str">
        <f t="shared" si="0"/>
        <v xml:space="preserve"> </v>
      </c>
    </row>
    <row r="34" spans="1:6" ht="28" x14ac:dyDescent="0.35">
      <c r="A34" s="214" t="s">
        <v>356</v>
      </c>
      <c r="B34" s="215" t="s">
        <v>377</v>
      </c>
      <c r="C34" s="213" t="s">
        <v>112</v>
      </c>
      <c r="D34" s="213">
        <v>1</v>
      </c>
      <c r="F34" s="212" t="str">
        <f t="shared" si="0"/>
        <v xml:space="preserve"> </v>
      </c>
    </row>
    <row r="35" spans="1:6" ht="28" x14ac:dyDescent="0.35">
      <c r="A35" s="214" t="s">
        <v>356</v>
      </c>
      <c r="B35" s="215" t="s">
        <v>378</v>
      </c>
      <c r="C35" s="213" t="s">
        <v>112</v>
      </c>
      <c r="D35" s="213">
        <v>7</v>
      </c>
      <c r="F35" s="212" t="str">
        <f t="shared" si="0"/>
        <v xml:space="preserve"> </v>
      </c>
    </row>
    <row r="36" spans="1:6" ht="28" x14ac:dyDescent="0.35">
      <c r="A36" s="214" t="s">
        <v>356</v>
      </c>
      <c r="B36" s="215" t="s">
        <v>379</v>
      </c>
      <c r="C36" s="213" t="s">
        <v>112</v>
      </c>
      <c r="D36" s="213">
        <v>7</v>
      </c>
      <c r="F36" s="212" t="str">
        <f t="shared" si="0"/>
        <v xml:space="preserve"> </v>
      </c>
    </row>
    <row r="37" spans="1:6" ht="28" x14ac:dyDescent="0.35">
      <c r="A37" s="214" t="s">
        <v>356</v>
      </c>
      <c r="B37" s="215" t="s">
        <v>380</v>
      </c>
      <c r="C37" s="213" t="s">
        <v>112</v>
      </c>
      <c r="D37" s="213">
        <v>5</v>
      </c>
      <c r="F37" s="212" t="str">
        <f t="shared" si="0"/>
        <v xml:space="preserve"> </v>
      </c>
    </row>
    <row r="38" spans="1:6" ht="28" x14ac:dyDescent="0.35">
      <c r="A38" s="214" t="s">
        <v>356</v>
      </c>
      <c r="B38" s="215" t="s">
        <v>381</v>
      </c>
      <c r="C38" s="213" t="s">
        <v>112</v>
      </c>
      <c r="D38" s="213">
        <v>2</v>
      </c>
      <c r="F38" s="212" t="str">
        <f t="shared" si="0"/>
        <v xml:space="preserve"> </v>
      </c>
    </row>
    <row r="39" spans="1:6" ht="28" x14ac:dyDescent="0.35">
      <c r="A39" s="214" t="s">
        <v>356</v>
      </c>
      <c r="B39" s="215" t="s">
        <v>382</v>
      </c>
      <c r="C39" s="213" t="s">
        <v>112</v>
      </c>
      <c r="D39" s="213">
        <v>2</v>
      </c>
      <c r="F39" s="212" t="str">
        <f t="shared" si="0"/>
        <v xml:space="preserve"> </v>
      </c>
    </row>
    <row r="40" spans="1:6" ht="28" x14ac:dyDescent="0.35">
      <c r="A40" s="214" t="s">
        <v>356</v>
      </c>
      <c r="B40" s="215" t="s">
        <v>383</v>
      </c>
      <c r="C40" s="213" t="s">
        <v>112</v>
      </c>
      <c r="D40" s="213">
        <v>2</v>
      </c>
      <c r="F40" s="212" t="str">
        <f t="shared" si="0"/>
        <v xml:space="preserve"> </v>
      </c>
    </row>
    <row r="41" spans="1:6" ht="42" x14ac:dyDescent="0.35">
      <c r="A41" s="214" t="s">
        <v>356</v>
      </c>
      <c r="B41" s="215" t="s">
        <v>384</v>
      </c>
      <c r="C41" s="213" t="s">
        <v>112</v>
      </c>
      <c r="D41" s="213">
        <v>2</v>
      </c>
      <c r="F41" s="212" t="str">
        <f t="shared" si="0"/>
        <v xml:space="preserve"> </v>
      </c>
    </row>
    <row r="42" spans="1:6" ht="28" x14ac:dyDescent="0.35">
      <c r="A42" s="214" t="s">
        <v>356</v>
      </c>
      <c r="B42" s="215" t="s">
        <v>385</v>
      </c>
      <c r="C42" s="213" t="s">
        <v>112</v>
      </c>
      <c r="D42" s="213">
        <v>1</v>
      </c>
      <c r="F42" s="212" t="str">
        <f t="shared" si="0"/>
        <v xml:space="preserve"> </v>
      </c>
    </row>
    <row r="43" spans="1:6" ht="43.5" customHeight="1" x14ac:dyDescent="0.35">
      <c r="A43" s="214" t="s">
        <v>356</v>
      </c>
      <c r="B43" s="215" t="s">
        <v>386</v>
      </c>
      <c r="C43" s="213" t="s">
        <v>112</v>
      </c>
      <c r="D43" s="213">
        <v>8</v>
      </c>
      <c r="F43" s="212" t="str">
        <f t="shared" si="0"/>
        <v xml:space="preserve"> </v>
      </c>
    </row>
    <row r="44" spans="1:6" ht="56" x14ac:dyDescent="0.35">
      <c r="A44" s="214" t="s">
        <v>356</v>
      </c>
      <c r="B44" s="215" t="s">
        <v>387</v>
      </c>
      <c r="C44" s="213" t="s">
        <v>112</v>
      </c>
      <c r="D44" s="213">
        <v>1</v>
      </c>
      <c r="F44" s="212" t="str">
        <f t="shared" si="0"/>
        <v xml:space="preserve"> </v>
      </c>
    </row>
    <row r="45" spans="1:6" ht="28" x14ac:dyDescent="0.35">
      <c r="A45" s="214" t="s">
        <v>356</v>
      </c>
      <c r="B45" s="215" t="s">
        <v>388</v>
      </c>
      <c r="C45" s="213" t="s">
        <v>112</v>
      </c>
      <c r="D45" s="213">
        <v>5</v>
      </c>
      <c r="F45" s="212" t="str">
        <f t="shared" si="0"/>
        <v xml:space="preserve"> </v>
      </c>
    </row>
    <row r="46" spans="1:6" ht="28" x14ac:dyDescent="0.35">
      <c r="A46" s="214" t="s">
        <v>356</v>
      </c>
      <c r="B46" s="215" t="s">
        <v>389</v>
      </c>
      <c r="C46" s="213" t="s">
        <v>112</v>
      </c>
      <c r="D46" s="213">
        <v>3</v>
      </c>
      <c r="F46" s="212" t="str">
        <f t="shared" si="0"/>
        <v xml:space="preserve"> </v>
      </c>
    </row>
    <row r="47" spans="1:6" ht="28" x14ac:dyDescent="0.35">
      <c r="A47" s="214" t="s">
        <v>356</v>
      </c>
      <c r="B47" s="215" t="s">
        <v>390</v>
      </c>
      <c r="C47" s="213" t="s">
        <v>112</v>
      </c>
      <c r="D47" s="213">
        <v>2</v>
      </c>
      <c r="F47" s="212" t="str">
        <f t="shared" si="0"/>
        <v xml:space="preserve"> </v>
      </c>
    </row>
    <row r="48" spans="1:6" x14ac:dyDescent="0.35">
      <c r="A48" s="214" t="s">
        <v>356</v>
      </c>
      <c r="B48" s="215" t="s">
        <v>391</v>
      </c>
      <c r="C48" s="213" t="s">
        <v>112</v>
      </c>
      <c r="D48" s="213">
        <v>8</v>
      </c>
      <c r="F48" s="212" t="str">
        <f t="shared" si="0"/>
        <v xml:space="preserve"> </v>
      </c>
    </row>
    <row r="49" spans="1:6" ht="28" x14ac:dyDescent="0.35">
      <c r="A49" s="214" t="s">
        <v>356</v>
      </c>
      <c r="B49" s="215" t="s">
        <v>392</v>
      </c>
      <c r="C49" s="213" t="s">
        <v>112</v>
      </c>
      <c r="D49" s="213">
        <v>4</v>
      </c>
      <c r="F49" s="212" t="str">
        <f t="shared" si="0"/>
        <v xml:space="preserve"> </v>
      </c>
    </row>
    <row r="50" spans="1:6" ht="28" x14ac:dyDescent="0.35">
      <c r="A50" s="214" t="s">
        <v>356</v>
      </c>
      <c r="B50" s="215" t="s">
        <v>393</v>
      </c>
      <c r="C50" s="213" t="s">
        <v>112</v>
      </c>
      <c r="D50" s="213">
        <v>1</v>
      </c>
      <c r="F50" s="212" t="str">
        <f t="shared" si="0"/>
        <v xml:space="preserve"> </v>
      </c>
    </row>
    <row r="51" spans="1:6" ht="28" x14ac:dyDescent="0.35">
      <c r="A51" s="214" t="s">
        <v>356</v>
      </c>
      <c r="B51" s="215" t="s">
        <v>394</v>
      </c>
      <c r="C51" s="213" t="s">
        <v>112</v>
      </c>
      <c r="D51" s="213">
        <v>2</v>
      </c>
      <c r="F51" s="212" t="str">
        <f t="shared" si="0"/>
        <v xml:space="preserve"> </v>
      </c>
    </row>
    <row r="52" spans="1:6" ht="28" x14ac:dyDescent="0.35">
      <c r="A52" s="214" t="s">
        <v>356</v>
      </c>
      <c r="B52" s="215" t="s">
        <v>395</v>
      </c>
      <c r="C52" s="213" t="s">
        <v>112</v>
      </c>
      <c r="D52" s="213">
        <v>2</v>
      </c>
      <c r="F52" s="212" t="str">
        <f t="shared" si="0"/>
        <v xml:space="preserve"> </v>
      </c>
    </row>
    <row r="53" spans="1:6" ht="28" x14ac:dyDescent="0.35">
      <c r="A53" s="214" t="s">
        <v>356</v>
      </c>
      <c r="B53" s="215" t="s">
        <v>396</v>
      </c>
      <c r="C53" s="213" t="s">
        <v>112</v>
      </c>
      <c r="D53" s="213">
        <v>2</v>
      </c>
      <c r="F53" s="212" t="str">
        <f t="shared" ref="F53:F69" si="1">IF(E53=0," ",D53*E53)</f>
        <v xml:space="preserve"> </v>
      </c>
    </row>
    <row r="54" spans="1:6" ht="28" x14ac:dyDescent="0.35">
      <c r="A54" s="214" t="s">
        <v>356</v>
      </c>
      <c r="B54" s="215" t="s">
        <v>397</v>
      </c>
      <c r="C54" s="213" t="s">
        <v>112</v>
      </c>
      <c r="D54" s="213">
        <v>2</v>
      </c>
      <c r="F54" s="212" t="str">
        <f t="shared" si="1"/>
        <v xml:space="preserve"> </v>
      </c>
    </row>
    <row r="55" spans="1:6" s="286" customFormat="1" ht="42" x14ac:dyDescent="0.35">
      <c r="A55" s="214" t="s">
        <v>356</v>
      </c>
      <c r="B55" s="215" t="s">
        <v>398</v>
      </c>
      <c r="C55" s="288" t="s">
        <v>112</v>
      </c>
      <c r="D55" s="213">
        <v>2</v>
      </c>
      <c r="E55" s="212"/>
      <c r="F55" s="287" t="str">
        <f t="shared" si="1"/>
        <v xml:space="preserve"> </v>
      </c>
    </row>
    <row r="56" spans="1:6" s="286" customFormat="1" ht="42" x14ac:dyDescent="0.35">
      <c r="A56" s="214" t="s">
        <v>356</v>
      </c>
      <c r="B56" s="215" t="s">
        <v>399</v>
      </c>
      <c r="C56" s="288" t="s">
        <v>112</v>
      </c>
      <c r="D56" s="213">
        <v>2</v>
      </c>
      <c r="E56" s="212"/>
      <c r="F56" s="287" t="str">
        <f t="shared" si="1"/>
        <v xml:space="preserve"> </v>
      </c>
    </row>
    <row r="57" spans="1:6" s="286" customFormat="1" ht="56" x14ac:dyDescent="0.35">
      <c r="A57" s="214" t="s">
        <v>356</v>
      </c>
      <c r="B57" s="289" t="s">
        <v>400</v>
      </c>
      <c r="C57" s="288" t="s">
        <v>112</v>
      </c>
      <c r="D57" s="213">
        <v>2</v>
      </c>
      <c r="E57" s="212"/>
      <c r="F57" s="287" t="str">
        <f t="shared" si="1"/>
        <v xml:space="preserve"> </v>
      </c>
    </row>
    <row r="58" spans="1:6" s="286" customFormat="1" ht="28" x14ac:dyDescent="0.35">
      <c r="A58" s="214" t="s">
        <v>356</v>
      </c>
      <c r="B58" s="215" t="s">
        <v>401</v>
      </c>
      <c r="C58" s="288" t="s">
        <v>112</v>
      </c>
      <c r="D58" s="213">
        <v>2</v>
      </c>
      <c r="E58" s="212"/>
      <c r="F58" s="287" t="str">
        <f t="shared" si="1"/>
        <v xml:space="preserve"> </v>
      </c>
    </row>
    <row r="59" spans="1:6" s="286" customFormat="1" ht="28" x14ac:dyDescent="0.35">
      <c r="A59" s="214" t="s">
        <v>356</v>
      </c>
      <c r="B59" s="215" t="s">
        <v>402</v>
      </c>
      <c r="C59" s="288" t="s">
        <v>112</v>
      </c>
      <c r="D59" s="213">
        <v>2</v>
      </c>
      <c r="E59" s="212"/>
      <c r="F59" s="287" t="str">
        <f t="shared" si="1"/>
        <v xml:space="preserve"> </v>
      </c>
    </row>
    <row r="60" spans="1:6" s="286" customFormat="1" ht="28" x14ac:dyDescent="0.35">
      <c r="A60" s="214" t="s">
        <v>356</v>
      </c>
      <c r="B60" s="215" t="s">
        <v>403</v>
      </c>
      <c r="C60" s="288" t="s">
        <v>112</v>
      </c>
      <c r="D60" s="213">
        <v>2</v>
      </c>
      <c r="E60" s="212"/>
      <c r="F60" s="287" t="str">
        <f t="shared" si="1"/>
        <v xml:space="preserve"> </v>
      </c>
    </row>
    <row r="61" spans="1:6" s="286" customFormat="1" ht="28" x14ac:dyDescent="0.35">
      <c r="A61" s="214" t="s">
        <v>356</v>
      </c>
      <c r="B61" s="215" t="s">
        <v>404</v>
      </c>
      <c r="C61" s="288" t="s">
        <v>112</v>
      </c>
      <c r="D61" s="213">
        <v>2</v>
      </c>
      <c r="E61" s="212"/>
      <c r="F61" s="287" t="str">
        <f t="shared" si="1"/>
        <v xml:space="preserve"> </v>
      </c>
    </row>
    <row r="62" spans="1:6" s="286" customFormat="1" ht="30" customHeight="1" x14ac:dyDescent="0.35">
      <c r="A62" s="214" t="s">
        <v>356</v>
      </c>
      <c r="B62" s="215" t="s">
        <v>405</v>
      </c>
      <c r="C62" s="288" t="s">
        <v>112</v>
      </c>
      <c r="D62" s="213">
        <v>2</v>
      </c>
      <c r="E62" s="212"/>
      <c r="F62" s="287" t="str">
        <f t="shared" si="1"/>
        <v xml:space="preserve"> </v>
      </c>
    </row>
    <row r="63" spans="1:6" s="286" customFormat="1" ht="28" x14ac:dyDescent="0.35">
      <c r="A63" s="214" t="s">
        <v>356</v>
      </c>
      <c r="B63" s="215" t="s">
        <v>406</v>
      </c>
      <c r="C63" s="213" t="s">
        <v>112</v>
      </c>
      <c r="D63" s="213">
        <v>2</v>
      </c>
      <c r="E63" s="212"/>
      <c r="F63" s="287" t="str">
        <f t="shared" si="1"/>
        <v xml:space="preserve"> </v>
      </c>
    </row>
    <row r="64" spans="1:6" s="286" customFormat="1" ht="28" x14ac:dyDescent="0.35">
      <c r="A64" s="214" t="s">
        <v>356</v>
      </c>
      <c r="B64" s="215" t="s">
        <v>407</v>
      </c>
      <c r="C64" s="213" t="s">
        <v>112</v>
      </c>
      <c r="D64" s="213">
        <v>12</v>
      </c>
      <c r="E64" s="212"/>
      <c r="F64" s="287" t="str">
        <f t="shared" si="1"/>
        <v xml:space="preserve"> </v>
      </c>
    </row>
    <row r="65" spans="1:7" s="286" customFormat="1" ht="28" x14ac:dyDescent="0.35">
      <c r="A65" s="214" t="s">
        <v>356</v>
      </c>
      <c r="B65" s="215" t="s">
        <v>408</v>
      </c>
      <c r="C65" s="213" t="s">
        <v>112</v>
      </c>
      <c r="D65" s="213">
        <v>8</v>
      </c>
      <c r="E65" s="212"/>
      <c r="F65" s="287" t="str">
        <f t="shared" si="1"/>
        <v xml:space="preserve"> </v>
      </c>
    </row>
    <row r="66" spans="1:7" s="286" customFormat="1" ht="28" x14ac:dyDescent="0.35">
      <c r="A66" s="214" t="s">
        <v>356</v>
      </c>
      <c r="B66" s="215" t="s">
        <v>409</v>
      </c>
      <c r="C66" s="213" t="s">
        <v>112</v>
      </c>
      <c r="D66" s="213">
        <v>8</v>
      </c>
      <c r="E66" s="212"/>
      <c r="F66" s="287" t="str">
        <f t="shared" si="1"/>
        <v xml:space="preserve"> </v>
      </c>
    </row>
    <row r="67" spans="1:7" ht="28.5" x14ac:dyDescent="0.35">
      <c r="A67" s="214" t="s">
        <v>356</v>
      </c>
      <c r="B67" s="215" t="s">
        <v>410</v>
      </c>
      <c r="C67" s="213" t="s">
        <v>115</v>
      </c>
      <c r="D67" s="213">
        <v>1</v>
      </c>
      <c r="F67" s="212" t="str">
        <f t="shared" si="1"/>
        <v xml:space="preserve"> </v>
      </c>
    </row>
    <row r="68" spans="1:7" ht="42" x14ac:dyDescent="0.35">
      <c r="A68" s="214" t="s">
        <v>356</v>
      </c>
      <c r="B68" s="285" t="s">
        <v>411</v>
      </c>
      <c r="C68" s="283" t="s">
        <v>115</v>
      </c>
      <c r="D68" s="283">
        <v>1</v>
      </c>
      <c r="E68" s="282"/>
      <c r="F68" s="282" t="str">
        <f t="shared" si="1"/>
        <v xml:space="preserve"> </v>
      </c>
    </row>
    <row r="69" spans="1:7" x14ac:dyDescent="0.35">
      <c r="C69" s="213" t="s">
        <v>115</v>
      </c>
      <c r="D69" s="213">
        <v>1</v>
      </c>
      <c r="E69" s="10"/>
      <c r="F69" s="212" t="str">
        <f t="shared" si="1"/>
        <v xml:space="preserve"> </v>
      </c>
    </row>
    <row r="71" spans="1:7" ht="84.5" x14ac:dyDescent="0.35">
      <c r="A71" s="216" t="s">
        <v>117</v>
      </c>
      <c r="B71" s="215" t="s">
        <v>412</v>
      </c>
      <c r="C71" s="279"/>
      <c r="D71" s="278"/>
      <c r="E71" s="277"/>
      <c r="F71" s="277"/>
      <c r="G71" s="281"/>
    </row>
    <row r="72" spans="1:7" x14ac:dyDescent="0.35">
      <c r="A72" s="214" t="s">
        <v>356</v>
      </c>
      <c r="B72" s="215" t="s">
        <v>413</v>
      </c>
      <c r="F72" s="212" t="str">
        <f t="shared" ref="F72:F79" si="2">IF(E72=0," ",D72*E72)</f>
        <v xml:space="preserve"> </v>
      </c>
      <c r="G72" s="276"/>
    </row>
    <row r="73" spans="1:7" x14ac:dyDescent="0.35">
      <c r="A73" s="214" t="s">
        <v>356</v>
      </c>
      <c r="B73" s="215" t="s">
        <v>414</v>
      </c>
      <c r="F73" s="212" t="str">
        <f t="shared" si="2"/>
        <v xml:space="preserve"> </v>
      </c>
      <c r="G73" s="276"/>
    </row>
    <row r="74" spans="1:7" x14ac:dyDescent="0.35">
      <c r="A74" s="214" t="s">
        <v>356</v>
      </c>
      <c r="B74" s="215" t="s">
        <v>415</v>
      </c>
      <c r="F74" s="212" t="str">
        <f t="shared" si="2"/>
        <v xml:space="preserve"> </v>
      </c>
      <c r="G74" s="276"/>
    </row>
    <row r="75" spans="1:7" ht="28" x14ac:dyDescent="0.35">
      <c r="A75" s="214" t="s">
        <v>356</v>
      </c>
      <c r="B75" s="215" t="s">
        <v>416</v>
      </c>
      <c r="F75" s="212" t="str">
        <f t="shared" si="2"/>
        <v xml:space="preserve"> </v>
      </c>
      <c r="G75" s="276"/>
    </row>
    <row r="76" spans="1:7" x14ac:dyDescent="0.35">
      <c r="A76" s="214" t="s">
        <v>356</v>
      </c>
      <c r="B76" s="215" t="s">
        <v>417</v>
      </c>
      <c r="F76" s="212" t="str">
        <f t="shared" si="2"/>
        <v xml:space="preserve"> </v>
      </c>
      <c r="G76" s="276"/>
    </row>
    <row r="77" spans="1:7" x14ac:dyDescent="0.35">
      <c r="A77" s="214" t="s">
        <v>356</v>
      </c>
      <c r="B77" s="215" t="s">
        <v>418</v>
      </c>
      <c r="F77" s="212" t="str">
        <f t="shared" si="2"/>
        <v xml:space="preserve"> </v>
      </c>
      <c r="G77" s="276"/>
    </row>
    <row r="78" spans="1:7" ht="28" x14ac:dyDescent="0.35">
      <c r="A78" s="214" t="s">
        <v>356</v>
      </c>
      <c r="B78" s="285" t="s">
        <v>419</v>
      </c>
      <c r="C78" s="284"/>
      <c r="D78" s="283"/>
      <c r="E78" s="282"/>
      <c r="F78" s="282" t="str">
        <f t="shared" si="2"/>
        <v xml:space="preserve"> </v>
      </c>
      <c r="G78" s="276"/>
    </row>
    <row r="79" spans="1:7" x14ac:dyDescent="0.35">
      <c r="A79" s="214"/>
      <c r="C79" s="213" t="s">
        <v>115</v>
      </c>
      <c r="D79" s="213">
        <v>1</v>
      </c>
      <c r="E79" s="10"/>
      <c r="F79" s="212" t="str">
        <f t="shared" si="2"/>
        <v xml:space="preserve"> </v>
      </c>
      <c r="G79" s="276"/>
    </row>
    <row r="80" spans="1:7" x14ac:dyDescent="0.35">
      <c r="A80" s="214"/>
      <c r="G80" s="276"/>
    </row>
    <row r="81" spans="1:7" ht="84" x14ac:dyDescent="0.35">
      <c r="A81" s="216" t="s">
        <v>118</v>
      </c>
      <c r="B81" s="215" t="s">
        <v>420</v>
      </c>
      <c r="C81" s="214" t="s">
        <v>115</v>
      </c>
      <c r="D81" s="213">
        <v>1</v>
      </c>
      <c r="E81" s="10"/>
      <c r="F81" s="212" t="str">
        <f>IF(E81=0," ",D81*E81)</f>
        <v xml:space="preserve"> </v>
      </c>
      <c r="G81" s="281"/>
    </row>
    <row r="82" spans="1:7" x14ac:dyDescent="0.35">
      <c r="G82" s="281"/>
    </row>
    <row r="83" spans="1:7" ht="70" x14ac:dyDescent="0.35">
      <c r="A83" s="216" t="s">
        <v>119</v>
      </c>
      <c r="B83" s="215" t="s">
        <v>421</v>
      </c>
      <c r="C83" s="214" t="s">
        <v>115</v>
      </c>
      <c r="D83" s="213">
        <v>1</v>
      </c>
      <c r="E83" s="10"/>
      <c r="F83" s="212" t="str">
        <f>IF(E83=0," ",D83*E83)</f>
        <v xml:space="preserve"> </v>
      </c>
      <c r="G83" s="281"/>
    </row>
    <row r="84" spans="1:7" x14ac:dyDescent="0.35">
      <c r="F84" s="212" t="str">
        <f>IF(E84=0," ",D84*E84)</f>
        <v xml:space="preserve"> </v>
      </c>
      <c r="G84" s="276"/>
    </row>
    <row r="85" spans="1:7" ht="70" x14ac:dyDescent="0.35">
      <c r="A85" s="216" t="s">
        <v>422</v>
      </c>
      <c r="B85" s="215" t="s">
        <v>423</v>
      </c>
      <c r="C85" s="214" t="s">
        <v>115</v>
      </c>
      <c r="D85" s="213">
        <v>1</v>
      </c>
      <c r="E85" s="10"/>
      <c r="F85" s="212" t="str">
        <f>IF(E85=0," ",D85*E85)</f>
        <v xml:space="preserve"> </v>
      </c>
      <c r="G85" s="281"/>
    </row>
    <row r="86" spans="1:7" x14ac:dyDescent="0.35">
      <c r="F86" s="212" t="str">
        <f>IF(E86=0," ",D86*E86)</f>
        <v xml:space="preserve"> </v>
      </c>
      <c r="G86" s="276"/>
    </row>
    <row r="87" spans="1:7" x14ac:dyDescent="0.35">
      <c r="B87" s="280" t="s">
        <v>349</v>
      </c>
      <c r="C87" s="279"/>
      <c r="D87" s="278"/>
      <c r="E87" s="277"/>
      <c r="F87" s="277"/>
    </row>
    <row r="88" spans="1:7" s="237" customFormat="1" ht="120.75" customHeight="1" x14ac:dyDescent="0.3">
      <c r="A88" s="240"/>
      <c r="B88" s="492" t="s">
        <v>424</v>
      </c>
      <c r="C88" s="492"/>
      <c r="D88" s="492"/>
      <c r="E88" s="492"/>
      <c r="F88" s="492"/>
    </row>
    <row r="89" spans="1:7" x14ac:dyDescent="0.35">
      <c r="F89" s="212" t="str">
        <f>IF(E89=0," ",D89*E89)</f>
        <v xml:space="preserve"> </v>
      </c>
      <c r="G89" s="276"/>
    </row>
    <row r="90" spans="1:7" ht="126" x14ac:dyDescent="0.35">
      <c r="A90" s="216" t="s">
        <v>425</v>
      </c>
      <c r="B90" s="215" t="s">
        <v>426</v>
      </c>
      <c r="C90" s="214" t="s">
        <v>427</v>
      </c>
      <c r="D90" s="213">
        <v>1</v>
      </c>
      <c r="E90" s="10"/>
      <c r="F90" s="212" t="str">
        <f>IF(E90=0," ",D90*E90)</f>
        <v xml:space="preserve"> </v>
      </c>
      <c r="G90" s="276"/>
    </row>
    <row r="91" spans="1:7" x14ac:dyDescent="0.35">
      <c r="G91" s="276"/>
    </row>
    <row r="92" spans="1:7" ht="70" x14ac:dyDescent="0.35">
      <c r="A92" s="216" t="s">
        <v>428</v>
      </c>
      <c r="B92" s="215" t="s">
        <v>429</v>
      </c>
      <c r="C92" s="214" t="s">
        <v>427</v>
      </c>
      <c r="D92" s="213">
        <v>1</v>
      </c>
      <c r="E92" s="10"/>
      <c r="F92" s="212" t="str">
        <f>IF(E92=0," ",D92*E92)</f>
        <v xml:space="preserve"> </v>
      </c>
      <c r="G92" s="276"/>
    </row>
    <row r="93" spans="1:7" x14ac:dyDescent="0.35">
      <c r="G93" s="276"/>
    </row>
    <row r="94" spans="1:7" ht="98" x14ac:dyDescent="0.35">
      <c r="A94" s="216" t="s">
        <v>430</v>
      </c>
      <c r="B94" s="215" t="s">
        <v>431</v>
      </c>
      <c r="C94" s="214" t="s">
        <v>112</v>
      </c>
      <c r="D94" s="213">
        <v>1</v>
      </c>
      <c r="E94" s="10"/>
      <c r="F94" s="212" t="str">
        <f>IF(E94=0," ",D94*E94)</f>
        <v xml:space="preserve"> </v>
      </c>
      <c r="G94" s="212"/>
    </row>
    <row r="95" spans="1:7" x14ac:dyDescent="0.35">
      <c r="F95" s="212" t="str">
        <f>IF(E95=0," ",D95*E95)</f>
        <v xml:space="preserve"> </v>
      </c>
      <c r="G95" s="212"/>
    </row>
    <row r="96" spans="1:7" s="237" customFormat="1" ht="112" x14ac:dyDescent="0.3">
      <c r="A96" s="240" t="s">
        <v>432</v>
      </c>
      <c r="B96" s="315" t="s">
        <v>433</v>
      </c>
      <c r="C96" s="275" t="s">
        <v>115</v>
      </c>
      <c r="D96" s="274">
        <v>1</v>
      </c>
      <c r="E96" s="10"/>
      <c r="F96" s="273"/>
    </row>
    <row r="97" spans="1:6" s="237" customFormat="1" x14ac:dyDescent="0.3">
      <c r="A97" s="240"/>
      <c r="B97" s="248" t="s">
        <v>434</v>
      </c>
      <c r="C97" s="238"/>
      <c r="D97" s="247"/>
      <c r="E97" s="246" t="str">
        <f>IF(C97=0," ",C97*D97)</f>
        <v xml:space="preserve"> </v>
      </c>
      <c r="F97" s="249"/>
    </row>
    <row r="98" spans="1:6" s="237" customFormat="1" ht="70" x14ac:dyDescent="0.3">
      <c r="A98" s="239" t="s">
        <v>435</v>
      </c>
      <c r="B98" s="240" t="s">
        <v>436</v>
      </c>
      <c r="C98" s="239" t="s">
        <v>112</v>
      </c>
      <c r="D98" s="238">
        <v>1</v>
      </c>
      <c r="E98" s="10"/>
      <c r="F98" s="249"/>
    </row>
    <row r="99" spans="1:6" s="237" customFormat="1" ht="42" x14ac:dyDescent="0.3">
      <c r="A99" s="239" t="s">
        <v>435</v>
      </c>
      <c r="B99" s="248" t="s">
        <v>437</v>
      </c>
      <c r="C99" s="239" t="s">
        <v>112</v>
      </c>
      <c r="D99" s="238">
        <v>1</v>
      </c>
      <c r="E99" s="10"/>
      <c r="F99" s="249"/>
    </row>
    <row r="100" spans="1:6" s="237" customFormat="1" ht="28" x14ac:dyDescent="0.3">
      <c r="A100" s="239" t="s">
        <v>435</v>
      </c>
      <c r="B100" s="240" t="s">
        <v>438</v>
      </c>
      <c r="C100" s="239" t="s">
        <v>112</v>
      </c>
      <c r="D100" s="238">
        <v>1</v>
      </c>
      <c r="E100" s="10"/>
      <c r="F100" s="249"/>
    </row>
    <row r="101" spans="1:6" s="237" customFormat="1" x14ac:dyDescent="0.3">
      <c r="A101" s="239" t="s">
        <v>435</v>
      </c>
      <c r="B101" s="240" t="s">
        <v>439</v>
      </c>
      <c r="C101" s="239" t="s">
        <v>112</v>
      </c>
      <c r="D101" s="238">
        <v>1</v>
      </c>
      <c r="E101" s="10"/>
      <c r="F101" s="249"/>
    </row>
    <row r="102" spans="1:6" s="237" customFormat="1" x14ac:dyDescent="0.3">
      <c r="A102" s="239" t="s">
        <v>435</v>
      </c>
      <c r="B102" s="272" t="s">
        <v>440</v>
      </c>
      <c r="C102" s="271" t="s">
        <v>112</v>
      </c>
      <c r="D102" s="270">
        <v>1</v>
      </c>
      <c r="E102" s="10"/>
      <c r="F102" s="269"/>
    </row>
    <row r="103" spans="1:6" s="237" customFormat="1" x14ac:dyDescent="0.3">
      <c r="A103" s="240"/>
      <c r="B103" s="240"/>
      <c r="C103" s="238" t="s">
        <v>115</v>
      </c>
      <c r="D103" s="238">
        <v>1</v>
      </c>
      <c r="E103" s="10"/>
      <c r="F103" s="212" t="str">
        <f>IF(E103=0," ",D103*E103)</f>
        <v xml:space="preserve"> </v>
      </c>
    </row>
    <row r="104" spans="1:6" s="237" customFormat="1" x14ac:dyDescent="0.3">
      <c r="A104" s="240"/>
      <c r="B104" s="240"/>
      <c r="C104" s="238"/>
      <c r="D104" s="247"/>
      <c r="E104" s="246"/>
      <c r="F104" s="249"/>
    </row>
    <row r="105" spans="1:6" s="237" customFormat="1" ht="56" x14ac:dyDescent="0.3">
      <c r="A105" s="240" t="s">
        <v>441</v>
      </c>
      <c r="B105" s="240" t="s">
        <v>442</v>
      </c>
      <c r="C105" s="239" t="s">
        <v>113</v>
      </c>
      <c r="D105" s="238">
        <v>8</v>
      </c>
      <c r="E105" s="10"/>
      <c r="F105" s="212" t="str">
        <f>IF(E105=0," ",D105*E105)</f>
        <v xml:space="preserve"> </v>
      </c>
    </row>
    <row r="106" spans="1:6" s="237" customFormat="1" x14ac:dyDescent="0.3">
      <c r="A106" s="240"/>
      <c r="B106" s="248"/>
      <c r="C106" s="239"/>
      <c r="D106" s="247"/>
      <c r="E106" s="246" t="str">
        <f>IF(C106=0," ",C106*D106)</f>
        <v xml:space="preserve"> </v>
      </c>
      <c r="F106" s="249"/>
    </row>
    <row r="107" spans="1:6" s="237" customFormat="1" ht="56" x14ac:dyDescent="0.3">
      <c r="A107" s="240" t="s">
        <v>443</v>
      </c>
      <c r="B107" s="240" t="s">
        <v>444</v>
      </c>
      <c r="C107" s="239" t="s">
        <v>113</v>
      </c>
      <c r="D107" s="238">
        <v>25</v>
      </c>
      <c r="E107" s="10"/>
      <c r="F107" s="212" t="str">
        <f>IF(E107=0," ",D107*E107)</f>
        <v xml:space="preserve"> </v>
      </c>
    </row>
    <row r="108" spans="1:6" s="237" customFormat="1" x14ac:dyDescent="0.3">
      <c r="A108" s="240"/>
      <c r="C108" s="248"/>
      <c r="D108" s="248"/>
      <c r="E108" s="239"/>
      <c r="F108" s="249"/>
    </row>
    <row r="109" spans="1:6" s="237" customFormat="1" ht="28" x14ac:dyDescent="0.3">
      <c r="A109" s="240" t="s">
        <v>445</v>
      </c>
      <c r="B109" s="240" t="s">
        <v>446</v>
      </c>
      <c r="C109" s="238"/>
      <c r="D109" s="248"/>
      <c r="E109" s="246" t="str">
        <f>IF(C109=0," ",C109*D109)</f>
        <v xml:space="preserve"> </v>
      </c>
      <c r="F109" s="239"/>
    </row>
    <row r="110" spans="1:6" s="237" customFormat="1" x14ac:dyDescent="0.3">
      <c r="A110" s="240"/>
      <c r="B110" s="240"/>
      <c r="C110" s="238"/>
      <c r="D110" s="248"/>
      <c r="E110" s="246" t="str">
        <f>IF(C110=0," ",C110*D110)</f>
        <v xml:space="preserve"> </v>
      </c>
      <c r="F110" s="239"/>
    </row>
    <row r="111" spans="1:6" s="237" customFormat="1" ht="70" x14ac:dyDescent="0.3">
      <c r="A111" s="239" t="s">
        <v>435</v>
      </c>
      <c r="B111" s="315" t="s">
        <v>447</v>
      </c>
      <c r="C111" s="239" t="s">
        <v>112</v>
      </c>
      <c r="D111" s="238">
        <v>2</v>
      </c>
      <c r="E111" s="10"/>
      <c r="F111" s="212" t="str">
        <f>IF(E111=0," ",D111*E111)</f>
        <v xml:space="preserve"> </v>
      </c>
    </row>
    <row r="112" spans="1:6" s="237" customFormat="1" x14ac:dyDescent="0.3">
      <c r="A112" s="239"/>
      <c r="C112" s="239"/>
      <c r="D112" s="248"/>
      <c r="E112" s="239"/>
      <c r="F112" s="249"/>
    </row>
    <row r="113" spans="1:6" s="237" customFormat="1" ht="42" x14ac:dyDescent="0.3">
      <c r="A113" s="239" t="s">
        <v>435</v>
      </c>
      <c r="B113" s="240" t="s">
        <v>448</v>
      </c>
      <c r="C113" s="239" t="s">
        <v>112</v>
      </c>
      <c r="D113" s="238">
        <v>1</v>
      </c>
      <c r="E113" s="10"/>
      <c r="F113" s="212" t="str">
        <f>IF(E113=0," ",D113*E113)</f>
        <v xml:space="preserve"> </v>
      </c>
    </row>
    <row r="114" spans="1:6" s="237" customFormat="1" x14ac:dyDescent="0.3">
      <c r="A114" s="239"/>
      <c r="B114" s="248"/>
      <c r="C114" s="239"/>
      <c r="D114" s="247"/>
      <c r="E114" s="246" t="str">
        <f>IF(C114=0," ",C114*D114)</f>
        <v xml:space="preserve"> </v>
      </c>
      <c r="F114" s="249"/>
    </row>
    <row r="115" spans="1:6" s="237" customFormat="1" ht="56" x14ac:dyDescent="0.3">
      <c r="A115" s="239" t="s">
        <v>435</v>
      </c>
      <c r="B115" s="240" t="s">
        <v>449</v>
      </c>
      <c r="C115" s="239" t="s">
        <v>112</v>
      </c>
      <c r="D115" s="238">
        <v>1</v>
      </c>
      <c r="E115" s="10"/>
      <c r="F115" s="212" t="str">
        <f>IF(E115=0," ",D115*E115)</f>
        <v xml:space="preserve"> </v>
      </c>
    </row>
    <row r="116" spans="1:6" s="237" customFormat="1" x14ac:dyDescent="0.3">
      <c r="A116" s="240"/>
      <c r="B116" s="248"/>
      <c r="C116" s="239"/>
      <c r="D116" s="247"/>
      <c r="E116" s="246" t="str">
        <f>IF(C116=0," ",C116*D116)</f>
        <v xml:space="preserve"> </v>
      </c>
      <c r="F116" s="249"/>
    </row>
    <row r="117" spans="1:6" s="237" customFormat="1" ht="28" x14ac:dyDescent="0.3">
      <c r="A117" s="240" t="s">
        <v>450</v>
      </c>
      <c r="B117" s="240" t="s">
        <v>451</v>
      </c>
      <c r="C117" s="239" t="s">
        <v>112</v>
      </c>
      <c r="D117" s="238">
        <v>1</v>
      </c>
      <c r="E117" s="10"/>
      <c r="F117" s="212" t="str">
        <f>IF(E117=0," ",D117*E117)</f>
        <v xml:space="preserve"> </v>
      </c>
    </row>
    <row r="118" spans="1:6" s="237" customFormat="1" x14ac:dyDescent="0.3">
      <c r="A118" s="240"/>
      <c r="B118" s="248"/>
      <c r="C118" s="239"/>
      <c r="D118" s="247"/>
      <c r="E118" s="246"/>
      <c r="F118" s="249"/>
    </row>
    <row r="119" spans="1:6" s="237" customFormat="1" ht="70.5" x14ac:dyDescent="0.3">
      <c r="A119" s="240" t="s">
        <v>452</v>
      </c>
      <c r="B119" s="240" t="s">
        <v>453</v>
      </c>
      <c r="C119" s="239" t="s">
        <v>112</v>
      </c>
      <c r="D119" s="238">
        <v>1</v>
      </c>
      <c r="E119" s="10"/>
      <c r="F119" s="212" t="str">
        <f>IF(E119=0," ",D119*E119)</f>
        <v xml:space="preserve"> </v>
      </c>
    </row>
    <row r="120" spans="1:6" s="237" customFormat="1" x14ac:dyDescent="0.3">
      <c r="A120" s="240"/>
      <c r="C120" s="239"/>
      <c r="D120" s="248"/>
      <c r="E120" s="239"/>
      <c r="F120" s="249"/>
    </row>
    <row r="121" spans="1:6" s="237" customFormat="1" ht="28" x14ac:dyDescent="0.3">
      <c r="A121" s="240" t="s">
        <v>454</v>
      </c>
      <c r="B121" s="240" t="s">
        <v>455</v>
      </c>
      <c r="C121" s="239" t="s">
        <v>112</v>
      </c>
      <c r="D121" s="238">
        <v>1</v>
      </c>
      <c r="E121" s="10"/>
      <c r="F121" s="212" t="str">
        <f>IF(E121=0," ",D121*E121)</f>
        <v xml:space="preserve"> </v>
      </c>
    </row>
    <row r="122" spans="1:6" s="237" customFormat="1" x14ac:dyDescent="0.3">
      <c r="A122" s="240"/>
      <c r="C122" s="239"/>
      <c r="D122" s="248"/>
      <c r="E122" s="239"/>
      <c r="F122" s="212"/>
    </row>
    <row r="123" spans="1:6" s="237" customFormat="1" ht="42" x14ac:dyDescent="0.3">
      <c r="A123" s="240" t="s">
        <v>456</v>
      </c>
      <c r="B123" s="240" t="s">
        <v>457</v>
      </c>
      <c r="C123" s="239"/>
      <c r="D123" s="248"/>
      <c r="E123" s="246"/>
      <c r="F123" s="212" t="str">
        <f>IF(E123=0," ",D123*E123)</f>
        <v xml:space="preserve"> </v>
      </c>
    </row>
    <row r="124" spans="1:6" s="237" customFormat="1" x14ac:dyDescent="0.3">
      <c r="A124" s="239" t="s">
        <v>435</v>
      </c>
      <c r="B124" s="240" t="s">
        <v>458</v>
      </c>
      <c r="C124" s="239" t="s">
        <v>112</v>
      </c>
      <c r="D124" s="238">
        <v>3</v>
      </c>
      <c r="E124" s="10"/>
      <c r="F124" s="212" t="str">
        <f>IF(E124=0," ",D124*E124)</f>
        <v xml:space="preserve"> </v>
      </c>
    </row>
    <row r="125" spans="1:6" s="237" customFormat="1" x14ac:dyDescent="0.3">
      <c r="A125" s="239" t="s">
        <v>435</v>
      </c>
      <c r="B125" s="240" t="s">
        <v>459</v>
      </c>
      <c r="C125" s="239" t="s">
        <v>112</v>
      </c>
      <c r="D125" s="238">
        <v>1</v>
      </c>
      <c r="E125" s="10"/>
      <c r="F125" s="212" t="str">
        <f>IF(E125=0," ",D125*E125)</f>
        <v xml:space="preserve"> </v>
      </c>
    </row>
    <row r="126" spans="1:6" s="237" customFormat="1" x14ac:dyDescent="0.3">
      <c r="A126" s="239" t="s">
        <v>435</v>
      </c>
      <c r="B126" s="240" t="s">
        <v>460</v>
      </c>
      <c r="C126" s="239" t="s">
        <v>112</v>
      </c>
      <c r="D126" s="238">
        <v>3</v>
      </c>
      <c r="E126" s="10"/>
      <c r="F126" s="212" t="str">
        <f>IF(E126=0," ",D126*E126)</f>
        <v xml:space="preserve"> </v>
      </c>
    </row>
    <row r="127" spans="1:6" s="237" customFormat="1" x14ac:dyDescent="0.3">
      <c r="A127" s="239"/>
      <c r="B127" s="248"/>
      <c r="C127" s="239"/>
      <c r="D127" s="247"/>
      <c r="E127" s="246"/>
      <c r="F127" s="249"/>
    </row>
    <row r="128" spans="1:6" s="237" customFormat="1" ht="42" x14ac:dyDescent="0.3">
      <c r="A128" s="240" t="s">
        <v>461</v>
      </c>
      <c r="B128" s="240" t="s">
        <v>462</v>
      </c>
      <c r="C128" s="239" t="s">
        <v>112</v>
      </c>
      <c r="D128" s="238">
        <v>4</v>
      </c>
      <c r="E128" s="10"/>
      <c r="F128" s="212" t="str">
        <f>IF(E128=0," ",D128*E128)</f>
        <v xml:space="preserve"> </v>
      </c>
    </row>
    <row r="129" spans="1:7" s="237" customFormat="1" x14ac:dyDescent="0.3">
      <c r="A129" s="240"/>
      <c r="B129" s="248"/>
      <c r="C129" s="239"/>
      <c r="D129" s="247"/>
      <c r="E129" s="246"/>
      <c r="F129" s="249"/>
    </row>
    <row r="130" spans="1:7" s="237" customFormat="1" x14ac:dyDescent="0.3">
      <c r="A130" s="240" t="s">
        <v>463</v>
      </c>
      <c r="B130" s="240" t="s">
        <v>464</v>
      </c>
      <c r="C130" s="239" t="s">
        <v>115</v>
      </c>
      <c r="D130" s="238">
        <v>7</v>
      </c>
      <c r="E130" s="10"/>
      <c r="F130" s="212" t="str">
        <f>IF(E130=0," ",D130*E130)</f>
        <v xml:space="preserve"> </v>
      </c>
    </row>
    <row r="131" spans="1:7" s="237" customFormat="1" x14ac:dyDescent="0.3">
      <c r="A131" s="240"/>
      <c r="B131" s="248"/>
      <c r="C131" s="239"/>
      <c r="D131" s="247"/>
      <c r="E131" s="246"/>
      <c r="F131" s="249"/>
    </row>
    <row r="132" spans="1:7" s="237" customFormat="1" x14ac:dyDescent="0.3">
      <c r="A132" s="240" t="s">
        <v>465</v>
      </c>
      <c r="B132" s="240" t="s">
        <v>466</v>
      </c>
      <c r="C132" s="239" t="s">
        <v>115</v>
      </c>
      <c r="D132" s="238">
        <v>3</v>
      </c>
      <c r="E132" s="10"/>
      <c r="F132" s="212" t="str">
        <f>IF(E132=0," ",D132*E132)</f>
        <v xml:space="preserve"> </v>
      </c>
      <c r="G132" s="267"/>
    </row>
    <row r="133" spans="1:7" s="237" customFormat="1" x14ac:dyDescent="0.3">
      <c r="A133" s="240"/>
      <c r="C133" s="239"/>
      <c r="D133" s="247"/>
      <c r="E133" s="246"/>
      <c r="F133" s="249"/>
    </row>
    <row r="134" spans="1:7" s="237" customFormat="1" ht="28" x14ac:dyDescent="0.3">
      <c r="A134" s="240" t="s">
        <v>467</v>
      </c>
      <c r="B134" s="240" t="s">
        <v>468</v>
      </c>
      <c r="C134" s="239"/>
      <c r="D134" s="248"/>
      <c r="E134" s="246"/>
      <c r="F134" s="239"/>
    </row>
    <row r="135" spans="1:7" s="237" customFormat="1" x14ac:dyDescent="0.3">
      <c r="A135" s="239" t="s">
        <v>435</v>
      </c>
      <c r="B135" s="266" t="s">
        <v>469</v>
      </c>
      <c r="C135" s="239" t="s">
        <v>113</v>
      </c>
      <c r="D135" s="238">
        <v>10</v>
      </c>
      <c r="E135" s="10"/>
      <c r="F135" s="212" t="str">
        <f t="shared" ref="F135:F143" si="3">IF(E135=0," ",D135*E135)</f>
        <v xml:space="preserve"> </v>
      </c>
    </row>
    <row r="136" spans="1:7" s="237" customFormat="1" x14ac:dyDescent="0.3">
      <c r="A136" s="239" t="s">
        <v>435</v>
      </c>
      <c r="B136" s="266" t="s">
        <v>470</v>
      </c>
      <c r="C136" s="239" t="s">
        <v>113</v>
      </c>
      <c r="D136" s="238">
        <v>45</v>
      </c>
      <c r="E136" s="10"/>
      <c r="F136" s="212" t="str">
        <f t="shared" si="3"/>
        <v xml:space="preserve"> </v>
      </c>
    </row>
    <row r="137" spans="1:7" s="237" customFormat="1" x14ac:dyDescent="0.3">
      <c r="A137" s="239" t="s">
        <v>435</v>
      </c>
      <c r="B137" s="266" t="s">
        <v>471</v>
      </c>
      <c r="C137" s="239" t="s">
        <v>113</v>
      </c>
      <c r="D137" s="238">
        <v>30</v>
      </c>
      <c r="E137" s="10"/>
      <c r="F137" s="212" t="str">
        <f t="shared" si="3"/>
        <v xml:space="preserve"> </v>
      </c>
    </row>
    <row r="138" spans="1:7" s="237" customFormat="1" x14ac:dyDescent="0.3">
      <c r="A138" s="239" t="s">
        <v>435</v>
      </c>
      <c r="B138" s="266" t="s">
        <v>472</v>
      </c>
      <c r="C138" s="239" t="s">
        <v>113</v>
      </c>
      <c r="D138" s="238">
        <v>15</v>
      </c>
      <c r="E138" s="10"/>
      <c r="F138" s="212" t="str">
        <f t="shared" si="3"/>
        <v xml:space="preserve"> </v>
      </c>
    </row>
    <row r="139" spans="1:7" s="237" customFormat="1" x14ac:dyDescent="0.3">
      <c r="A139" s="239" t="s">
        <v>435</v>
      </c>
      <c r="B139" s="266" t="s">
        <v>473</v>
      </c>
      <c r="C139" s="239" t="s">
        <v>113</v>
      </c>
      <c r="D139" s="238">
        <v>22</v>
      </c>
      <c r="E139" s="10"/>
      <c r="F139" s="212" t="str">
        <f t="shared" si="3"/>
        <v xml:space="preserve"> </v>
      </c>
    </row>
    <row r="140" spans="1:7" s="237" customFormat="1" x14ac:dyDescent="0.3">
      <c r="A140" s="239" t="s">
        <v>435</v>
      </c>
      <c r="B140" s="266" t="s">
        <v>474</v>
      </c>
      <c r="C140" s="239" t="s">
        <v>113</v>
      </c>
      <c r="D140" s="238">
        <v>92</v>
      </c>
      <c r="E140" s="10"/>
      <c r="F140" s="212" t="str">
        <f t="shared" si="3"/>
        <v xml:space="preserve"> </v>
      </c>
    </row>
    <row r="141" spans="1:7" s="237" customFormat="1" ht="16.5" x14ac:dyDescent="0.3">
      <c r="A141" s="239" t="s">
        <v>435</v>
      </c>
      <c r="B141" s="240" t="s">
        <v>475</v>
      </c>
      <c r="C141" s="239" t="s">
        <v>113</v>
      </c>
      <c r="D141" s="238">
        <v>65</v>
      </c>
      <c r="E141" s="10"/>
      <c r="F141" s="212" t="str">
        <f t="shared" si="3"/>
        <v xml:space="preserve"> </v>
      </c>
    </row>
    <row r="142" spans="1:7" s="237" customFormat="1" ht="30.5" x14ac:dyDescent="0.3">
      <c r="A142" s="239" t="s">
        <v>435</v>
      </c>
      <c r="B142" s="240" t="s">
        <v>476</v>
      </c>
      <c r="C142" s="239" t="s">
        <v>113</v>
      </c>
      <c r="D142" s="238">
        <v>20</v>
      </c>
      <c r="E142" s="10"/>
      <c r="F142" s="212" t="str">
        <f t="shared" si="3"/>
        <v xml:space="preserve"> </v>
      </c>
    </row>
    <row r="143" spans="1:7" s="237" customFormat="1" ht="30.5" x14ac:dyDescent="0.3">
      <c r="A143" s="239" t="s">
        <v>435</v>
      </c>
      <c r="B143" s="240" t="s">
        <v>477</v>
      </c>
      <c r="C143" s="239" t="s">
        <v>113</v>
      </c>
      <c r="D143" s="238">
        <v>25</v>
      </c>
      <c r="E143" s="10"/>
      <c r="F143" s="212" t="str">
        <f t="shared" si="3"/>
        <v xml:space="preserve"> </v>
      </c>
    </row>
    <row r="144" spans="1:7" s="237" customFormat="1" x14ac:dyDescent="0.3">
      <c r="A144" s="240"/>
      <c r="C144" s="239"/>
      <c r="D144" s="248"/>
      <c r="E144" s="239"/>
      <c r="F144" s="249"/>
    </row>
    <row r="145" spans="1:7" s="255" customFormat="1" ht="16.5" x14ac:dyDescent="0.3">
      <c r="A145" s="240" t="s">
        <v>478</v>
      </c>
      <c r="B145" s="265" t="s">
        <v>479</v>
      </c>
      <c r="C145" s="258" t="s">
        <v>113</v>
      </c>
      <c r="D145" s="263">
        <v>25</v>
      </c>
      <c r="E145" s="10"/>
      <c r="F145" s="212" t="str">
        <f>IF(E145=0," ",D145*E145)</f>
        <v xml:space="preserve"> </v>
      </c>
    </row>
    <row r="146" spans="1:7" s="255" customFormat="1" x14ac:dyDescent="0.3">
      <c r="A146" s="264"/>
      <c r="B146" s="259"/>
      <c r="C146" s="258"/>
      <c r="D146" s="263"/>
      <c r="E146" s="257"/>
      <c r="F146" s="256"/>
    </row>
    <row r="147" spans="1:7" s="255" customFormat="1" x14ac:dyDescent="0.3">
      <c r="A147" s="240" t="s">
        <v>480</v>
      </c>
      <c r="B147" s="259" t="s">
        <v>481</v>
      </c>
      <c r="C147" s="258" t="s">
        <v>113</v>
      </c>
      <c r="D147" s="263">
        <v>20</v>
      </c>
      <c r="E147" s="10"/>
      <c r="F147" s="212" t="str">
        <f>IF(E147=0," ",D147*E147)</f>
        <v xml:space="preserve"> </v>
      </c>
    </row>
    <row r="148" spans="1:7" s="225" customFormat="1" x14ac:dyDescent="0.3">
      <c r="A148" s="262"/>
      <c r="B148" s="216"/>
      <c r="C148" s="261"/>
      <c r="D148" s="313"/>
      <c r="E148" s="256"/>
      <c r="F148" s="256"/>
    </row>
    <row r="149" spans="1:7" s="237" customFormat="1" ht="28" x14ac:dyDescent="0.3">
      <c r="A149" s="240" t="s">
        <v>482</v>
      </c>
      <c r="B149" s="240" t="s">
        <v>483</v>
      </c>
      <c r="C149" s="248"/>
      <c r="D149" s="248"/>
      <c r="E149" s="239"/>
      <c r="F149" s="239"/>
    </row>
    <row r="150" spans="1:7" s="237" customFormat="1" ht="70" x14ac:dyDescent="0.3">
      <c r="A150" s="214" t="s">
        <v>356</v>
      </c>
      <c r="B150" s="315" t="s">
        <v>484</v>
      </c>
      <c r="C150" s="239" t="s">
        <v>113</v>
      </c>
      <c r="D150" s="238">
        <v>8</v>
      </c>
      <c r="E150" s="10"/>
      <c r="F150" s="212" t="str">
        <f>IF(E150=0," ",D150*E150)</f>
        <v xml:space="preserve"> </v>
      </c>
    </row>
    <row r="151" spans="1:7" s="237" customFormat="1" ht="70" x14ac:dyDescent="0.3">
      <c r="A151" s="214" t="s">
        <v>356</v>
      </c>
      <c r="B151" s="315" t="s">
        <v>485</v>
      </c>
      <c r="C151" s="239" t="s">
        <v>113</v>
      </c>
      <c r="D151" s="238">
        <v>20</v>
      </c>
      <c r="E151" s="10"/>
      <c r="F151" s="212" t="str">
        <f>IF(E151=0," ",D151*E151)</f>
        <v xml:space="preserve"> </v>
      </c>
    </row>
    <row r="152" spans="1:7" s="237" customFormat="1" ht="84" x14ac:dyDescent="0.3">
      <c r="A152" s="214" t="s">
        <v>356</v>
      </c>
      <c r="B152" s="315" t="s">
        <v>486</v>
      </c>
      <c r="C152" s="239" t="s">
        <v>113</v>
      </c>
      <c r="D152" s="238">
        <v>30</v>
      </c>
      <c r="E152" s="10"/>
      <c r="F152" s="212" t="str">
        <f>IF(E152=0," ",D152*E152)</f>
        <v xml:space="preserve"> </v>
      </c>
    </row>
    <row r="153" spans="1:7" s="237" customFormat="1" x14ac:dyDescent="0.3">
      <c r="A153" s="214"/>
      <c r="B153" s="315"/>
      <c r="C153" s="239"/>
      <c r="D153" s="238"/>
      <c r="E153" s="253"/>
      <c r="F153" s="260"/>
    </row>
    <row r="154" spans="1:7" s="255" customFormat="1" ht="112" x14ac:dyDescent="0.3">
      <c r="A154" s="240" t="s">
        <v>487</v>
      </c>
      <c r="B154" s="259" t="s">
        <v>488</v>
      </c>
      <c r="C154" s="258" t="s">
        <v>115</v>
      </c>
      <c r="D154" s="258">
        <v>1</v>
      </c>
      <c r="E154" s="10"/>
      <c r="F154" s="212" t="str">
        <f>IF(E154=0," ",D154*E154)</f>
        <v xml:space="preserve"> </v>
      </c>
    </row>
    <row r="155" spans="1:7" s="255" customFormat="1" x14ac:dyDescent="0.3">
      <c r="A155" s="240"/>
      <c r="B155" s="259"/>
      <c r="C155" s="258"/>
      <c r="D155" s="258"/>
      <c r="E155" s="257"/>
      <c r="F155" s="256"/>
    </row>
    <row r="156" spans="1:7" s="237" customFormat="1" ht="28" x14ac:dyDescent="0.3">
      <c r="A156" s="240" t="s">
        <v>489</v>
      </c>
      <c r="B156" s="240" t="s">
        <v>490</v>
      </c>
      <c r="C156" s="239" t="s">
        <v>113</v>
      </c>
      <c r="D156" s="238">
        <v>32</v>
      </c>
      <c r="E156" s="10"/>
      <c r="F156" s="212" t="str">
        <f>IF(E156=0," ",D156*E156)</f>
        <v xml:space="preserve"> </v>
      </c>
    </row>
    <row r="157" spans="1:7" s="237" customFormat="1" x14ac:dyDescent="0.3">
      <c r="A157" s="240"/>
      <c r="B157" s="248"/>
      <c r="C157" s="239"/>
      <c r="D157" s="252"/>
      <c r="E157" s="251"/>
      <c r="F157" s="250"/>
    </row>
    <row r="158" spans="1:7" s="237" customFormat="1" ht="28" x14ac:dyDescent="0.3">
      <c r="A158" s="240" t="s">
        <v>491</v>
      </c>
      <c r="B158" s="240" t="s">
        <v>492</v>
      </c>
      <c r="C158" s="239" t="s">
        <v>113</v>
      </c>
      <c r="D158" s="238">
        <v>16</v>
      </c>
      <c r="E158" s="10"/>
      <c r="F158" s="212" t="str">
        <f>IF(E158=0," ",D158*E158)</f>
        <v xml:space="preserve"> </v>
      </c>
    </row>
    <row r="159" spans="1:7" s="237" customFormat="1" x14ac:dyDescent="0.3">
      <c r="A159" s="240"/>
      <c r="B159" s="248"/>
      <c r="C159" s="239"/>
      <c r="D159" s="252"/>
      <c r="E159" s="251"/>
      <c r="F159" s="250"/>
    </row>
    <row r="160" spans="1:7" s="237" customFormat="1" ht="28" x14ac:dyDescent="0.3">
      <c r="A160" s="240" t="s">
        <v>493</v>
      </c>
      <c r="B160" s="240" t="s">
        <v>494</v>
      </c>
      <c r="C160" s="239" t="s">
        <v>113</v>
      </c>
      <c r="D160" s="238">
        <v>25</v>
      </c>
      <c r="E160" s="10"/>
      <c r="F160" s="212" t="str">
        <f>IF(E160=0," ",D160*E160)</f>
        <v xml:space="preserve"> </v>
      </c>
      <c r="G160" s="254"/>
    </row>
    <row r="161" spans="1:6" s="237" customFormat="1" x14ac:dyDescent="0.3">
      <c r="A161" s="240"/>
      <c r="B161" s="248"/>
      <c r="C161" s="239"/>
      <c r="D161" s="252"/>
      <c r="E161" s="251"/>
      <c r="F161" s="250"/>
    </row>
    <row r="162" spans="1:6" s="237" customFormat="1" ht="28" x14ac:dyDescent="0.3">
      <c r="A162" s="240" t="s">
        <v>495</v>
      </c>
      <c r="B162" s="240" t="s">
        <v>496</v>
      </c>
      <c r="C162" s="239" t="s">
        <v>113</v>
      </c>
      <c r="D162" s="238">
        <v>50</v>
      </c>
      <c r="E162" s="10"/>
      <c r="F162" s="212" t="str">
        <f>IF(E162=0," ",D162*E162)</f>
        <v xml:space="preserve"> </v>
      </c>
    </row>
    <row r="163" spans="1:6" s="237" customFormat="1" x14ac:dyDescent="0.3">
      <c r="A163" s="240"/>
      <c r="B163" s="248"/>
      <c r="C163" s="239"/>
      <c r="D163" s="252"/>
      <c r="E163" s="251"/>
      <c r="F163" s="250"/>
    </row>
    <row r="164" spans="1:6" s="237" customFormat="1" ht="28" x14ac:dyDescent="0.3">
      <c r="A164" s="240" t="s">
        <v>497</v>
      </c>
      <c r="B164" s="240" t="s">
        <v>498</v>
      </c>
      <c r="C164" s="239" t="s">
        <v>113</v>
      </c>
      <c r="D164" s="238">
        <v>40</v>
      </c>
      <c r="E164" s="10"/>
      <c r="F164" s="212" t="str">
        <f>IF(E164=0," ",D164*E164)</f>
        <v xml:space="preserve"> </v>
      </c>
    </row>
    <row r="165" spans="1:6" s="237" customFormat="1" x14ac:dyDescent="0.3">
      <c r="A165" s="240"/>
      <c r="C165" s="239"/>
      <c r="D165" s="248"/>
      <c r="E165" s="239"/>
      <c r="F165" s="249"/>
    </row>
    <row r="166" spans="1:6" s="237" customFormat="1" ht="30.75" customHeight="1" x14ac:dyDescent="0.3">
      <c r="A166" s="240" t="s">
        <v>499</v>
      </c>
      <c r="B166" s="240" t="s">
        <v>500</v>
      </c>
      <c r="C166" s="239" t="s">
        <v>113</v>
      </c>
      <c r="D166" s="238">
        <v>16</v>
      </c>
      <c r="E166" s="10"/>
      <c r="F166" s="212" t="str">
        <f>IF(E166=0," ",D166*E166)</f>
        <v xml:space="preserve"> </v>
      </c>
    </row>
    <row r="167" spans="1:6" s="237" customFormat="1" x14ac:dyDescent="0.3">
      <c r="A167" s="240"/>
      <c r="C167" s="239"/>
      <c r="D167" s="248"/>
      <c r="E167" s="239"/>
      <c r="F167" s="249"/>
    </row>
    <row r="168" spans="1:6" s="237" customFormat="1" ht="42.5" x14ac:dyDescent="0.3">
      <c r="A168" s="240" t="s">
        <v>501</v>
      </c>
      <c r="B168" s="240" t="s">
        <v>502</v>
      </c>
      <c r="C168" s="239" t="s">
        <v>113</v>
      </c>
      <c r="D168" s="238">
        <v>17</v>
      </c>
      <c r="E168" s="10"/>
      <c r="F168" s="212" t="str">
        <f>IF(E168=0," ",D168*E168)</f>
        <v xml:space="preserve"> </v>
      </c>
    </row>
    <row r="169" spans="1:6" s="237" customFormat="1" x14ac:dyDescent="0.3">
      <c r="A169" s="240"/>
      <c r="C169" s="239"/>
      <c r="D169" s="248"/>
      <c r="E169" s="239"/>
      <c r="F169" s="249"/>
    </row>
    <row r="170" spans="1:6" ht="44.25" customHeight="1" x14ac:dyDescent="0.35">
      <c r="A170" s="216" t="s">
        <v>503</v>
      </c>
      <c r="B170" s="215" t="s">
        <v>504</v>
      </c>
      <c r="C170" s="214" t="s">
        <v>112</v>
      </c>
      <c r="D170" s="213">
        <v>3</v>
      </c>
      <c r="E170" s="10"/>
      <c r="F170" s="212" t="str">
        <f>IF(E170=0," ",D170*E170)</f>
        <v xml:space="preserve"> </v>
      </c>
    </row>
    <row r="171" spans="1:6" x14ac:dyDescent="0.35">
      <c r="F171" s="212" t="str">
        <f>IF(E171=0," ",D171*E171)</f>
        <v xml:space="preserve"> </v>
      </c>
    </row>
    <row r="172" spans="1:6" s="237" customFormat="1" x14ac:dyDescent="0.3">
      <c r="A172" s="240" t="s">
        <v>505</v>
      </c>
      <c r="B172" s="240" t="s">
        <v>506</v>
      </c>
      <c r="C172" s="239" t="s">
        <v>112</v>
      </c>
      <c r="D172" s="238">
        <v>15</v>
      </c>
      <c r="E172" s="10"/>
      <c r="F172" s="212" t="str">
        <f>IF(E172=0," ",D172*E172)</f>
        <v xml:space="preserve"> </v>
      </c>
    </row>
    <row r="173" spans="1:6" s="237" customFormat="1" x14ac:dyDescent="0.3">
      <c r="A173" s="240"/>
      <c r="C173" s="239"/>
      <c r="D173" s="248"/>
      <c r="E173" s="239"/>
      <c r="F173" s="249"/>
    </row>
    <row r="174" spans="1:6" s="237" customFormat="1" x14ac:dyDescent="0.3">
      <c r="A174" s="240" t="s">
        <v>507</v>
      </c>
      <c r="B174" s="240" t="s">
        <v>508</v>
      </c>
      <c r="C174" s="239" t="s">
        <v>112</v>
      </c>
      <c r="D174" s="238">
        <v>3</v>
      </c>
      <c r="E174" s="10"/>
      <c r="F174" s="212" t="str">
        <f>IF(E174=0," ",D174*E174)</f>
        <v xml:space="preserve"> </v>
      </c>
    </row>
    <row r="175" spans="1:6" s="237" customFormat="1" x14ac:dyDescent="0.3">
      <c r="A175" s="240"/>
      <c r="B175" s="248"/>
      <c r="C175" s="239"/>
      <c r="D175" s="247"/>
      <c r="E175" s="246"/>
      <c r="F175" s="249"/>
    </row>
    <row r="176" spans="1:6" s="237" customFormat="1" x14ac:dyDescent="0.3">
      <c r="A176" s="240" t="s">
        <v>509</v>
      </c>
      <c r="B176" s="240" t="s">
        <v>510</v>
      </c>
      <c r="C176" s="239" t="s">
        <v>112</v>
      </c>
      <c r="D176" s="238">
        <v>3</v>
      </c>
      <c r="E176" s="10"/>
      <c r="F176" s="212" t="str">
        <f>IF(E176=0," ",D176*E176)</f>
        <v xml:space="preserve"> </v>
      </c>
    </row>
    <row r="177" spans="1:6" s="237" customFormat="1" x14ac:dyDescent="0.3">
      <c r="A177" s="240"/>
      <c r="C177" s="239"/>
      <c r="D177" s="248"/>
      <c r="E177" s="239"/>
      <c r="F177" s="239"/>
    </row>
    <row r="178" spans="1:6" s="237" customFormat="1" x14ac:dyDescent="0.3">
      <c r="A178" s="240" t="s">
        <v>511</v>
      </c>
      <c r="B178" s="240" t="s">
        <v>512</v>
      </c>
      <c r="C178" s="239" t="s">
        <v>112</v>
      </c>
      <c r="D178" s="238">
        <v>2</v>
      </c>
      <c r="E178" s="10"/>
      <c r="F178" s="212" t="str">
        <f>IF(E178=0," ",D178*E178)</f>
        <v xml:space="preserve"> </v>
      </c>
    </row>
    <row r="179" spans="1:6" s="237" customFormat="1" x14ac:dyDescent="0.3">
      <c r="A179" s="240"/>
      <c r="B179" s="248"/>
      <c r="C179" s="239"/>
      <c r="D179" s="247"/>
      <c r="E179" s="246"/>
      <c r="F179" s="249"/>
    </row>
    <row r="180" spans="1:6" s="237" customFormat="1" ht="28" x14ac:dyDescent="0.3">
      <c r="A180" s="240" t="s">
        <v>513</v>
      </c>
      <c r="B180" s="240" t="s">
        <v>514</v>
      </c>
      <c r="C180" s="239" t="s">
        <v>112</v>
      </c>
      <c r="D180" s="238">
        <v>2</v>
      </c>
      <c r="E180" s="10"/>
      <c r="F180" s="212" t="str">
        <f>IF(E180=0," ",D180*E180)</f>
        <v xml:space="preserve"> </v>
      </c>
    </row>
    <row r="181" spans="1:6" s="237" customFormat="1" x14ac:dyDescent="0.3">
      <c r="A181" s="240"/>
      <c r="C181" s="239"/>
      <c r="D181" s="248"/>
      <c r="E181" s="239"/>
      <c r="F181" s="249"/>
    </row>
    <row r="182" spans="1:6" s="237" customFormat="1" x14ac:dyDescent="0.3">
      <c r="A182" s="240" t="s">
        <v>515</v>
      </c>
      <c r="B182" s="240" t="s">
        <v>516</v>
      </c>
      <c r="C182" s="239" t="s">
        <v>112</v>
      </c>
      <c r="D182" s="238">
        <v>8</v>
      </c>
      <c r="E182" s="10"/>
      <c r="F182" s="212" t="str">
        <f>IF(E182=0," ",D182*E182)</f>
        <v xml:space="preserve"> </v>
      </c>
    </row>
    <row r="183" spans="1:6" s="237" customFormat="1" x14ac:dyDescent="0.3">
      <c r="A183" s="240"/>
      <c r="B183" s="248"/>
      <c r="C183" s="239"/>
      <c r="D183" s="247"/>
      <c r="E183" s="246"/>
      <c r="F183" s="249"/>
    </row>
    <row r="184" spans="1:6" s="237" customFormat="1" ht="42" x14ac:dyDescent="0.3">
      <c r="A184" s="240" t="s">
        <v>517</v>
      </c>
      <c r="B184" s="240" t="s">
        <v>518</v>
      </c>
      <c r="C184" s="239" t="s">
        <v>112</v>
      </c>
      <c r="D184" s="238">
        <v>6</v>
      </c>
      <c r="E184" s="10"/>
      <c r="F184" s="212" t="str">
        <f>IF(E184=0," ",D184*E184)</f>
        <v xml:space="preserve"> </v>
      </c>
    </row>
    <row r="185" spans="1:6" s="237" customFormat="1" x14ac:dyDescent="0.3">
      <c r="A185" s="240"/>
      <c r="B185" s="248"/>
      <c r="C185" s="239"/>
      <c r="D185" s="247"/>
      <c r="E185" s="246"/>
      <c r="F185" s="249"/>
    </row>
    <row r="186" spans="1:6" s="237" customFormat="1" ht="28" x14ac:dyDescent="0.3">
      <c r="A186" s="240" t="s">
        <v>519</v>
      </c>
      <c r="B186" s="240" t="s">
        <v>520</v>
      </c>
      <c r="C186" s="239" t="s">
        <v>247</v>
      </c>
      <c r="D186" s="238">
        <v>2</v>
      </c>
      <c r="E186" s="10"/>
      <c r="F186" s="212" t="str">
        <f>IF(E186=0," ",D186*E186)</f>
        <v xml:space="preserve"> </v>
      </c>
    </row>
    <row r="187" spans="1:6" s="237" customFormat="1" x14ac:dyDescent="0.3">
      <c r="A187" s="240"/>
      <c r="B187" s="248"/>
      <c r="C187" s="239"/>
      <c r="D187" s="247"/>
      <c r="E187" s="246"/>
      <c r="F187" s="249"/>
    </row>
    <row r="188" spans="1:6" s="237" customFormat="1" ht="28" x14ac:dyDescent="0.3">
      <c r="A188" s="240" t="s">
        <v>521</v>
      </c>
      <c r="B188" s="240" t="s">
        <v>522</v>
      </c>
      <c r="C188" s="239" t="s">
        <v>112</v>
      </c>
      <c r="D188" s="238">
        <v>4</v>
      </c>
      <c r="E188" s="10"/>
      <c r="F188" s="212" t="str">
        <f>IF(E188=0," ",D188*E188)</f>
        <v xml:space="preserve"> </v>
      </c>
    </row>
    <row r="189" spans="1:6" s="237" customFormat="1" x14ac:dyDescent="0.3">
      <c r="A189" s="240"/>
      <c r="B189" s="248"/>
      <c r="C189" s="239"/>
      <c r="D189" s="247"/>
      <c r="E189" s="246"/>
      <c r="F189" s="249"/>
    </row>
    <row r="190" spans="1:6" s="237" customFormat="1" ht="16.5" x14ac:dyDescent="0.3">
      <c r="A190" s="240" t="s">
        <v>523</v>
      </c>
      <c r="B190" s="240" t="s">
        <v>524</v>
      </c>
      <c r="C190" s="239" t="s">
        <v>113</v>
      </c>
      <c r="D190" s="238">
        <v>22</v>
      </c>
      <c r="E190" s="10"/>
      <c r="F190" s="212" t="str">
        <f>IF(E190=0," ",D190*E190)</f>
        <v xml:space="preserve"> </v>
      </c>
    </row>
    <row r="191" spans="1:6" s="237" customFormat="1" x14ac:dyDescent="0.3">
      <c r="A191" s="240"/>
      <c r="B191" s="248"/>
      <c r="C191" s="239"/>
      <c r="D191" s="247"/>
      <c r="E191" s="246"/>
      <c r="F191" s="212"/>
    </row>
    <row r="192" spans="1:6" s="237" customFormat="1" ht="16.5" x14ac:dyDescent="0.3">
      <c r="A192" s="240" t="s">
        <v>525</v>
      </c>
      <c r="B192" s="240" t="s">
        <v>526</v>
      </c>
      <c r="C192" s="239" t="s">
        <v>113</v>
      </c>
      <c r="D192" s="238">
        <v>10</v>
      </c>
      <c r="E192" s="10"/>
      <c r="F192" s="212" t="str">
        <f>IF(E192=0," ",D192*E192)</f>
        <v xml:space="preserve"> </v>
      </c>
    </row>
    <row r="193" spans="1:6" s="237" customFormat="1" x14ac:dyDescent="0.3">
      <c r="A193" s="240"/>
      <c r="B193" s="248"/>
      <c r="C193" s="239"/>
      <c r="D193" s="247"/>
      <c r="E193" s="246"/>
      <c r="F193" s="212"/>
    </row>
    <row r="194" spans="1:6" s="237" customFormat="1" x14ac:dyDescent="0.3">
      <c r="A194" s="240" t="s">
        <v>527</v>
      </c>
      <c r="B194" s="240" t="s">
        <v>528</v>
      </c>
      <c r="C194" s="239" t="s">
        <v>112</v>
      </c>
      <c r="D194" s="238">
        <v>8</v>
      </c>
      <c r="E194" s="10"/>
      <c r="F194" s="212" t="str">
        <f>IF(E194=0," ",D194*E194)</f>
        <v xml:space="preserve"> </v>
      </c>
    </row>
    <row r="195" spans="1:6" s="237" customFormat="1" x14ac:dyDescent="0.3">
      <c r="A195" s="240"/>
      <c r="B195" s="248"/>
      <c r="C195" s="239"/>
      <c r="D195" s="247"/>
      <c r="E195" s="246"/>
      <c r="F195" s="212"/>
    </row>
    <row r="197" spans="1:6" ht="141" x14ac:dyDescent="0.35">
      <c r="A197" s="216" t="s">
        <v>529</v>
      </c>
      <c r="B197" s="215" t="s">
        <v>530</v>
      </c>
      <c r="C197" s="214" t="s">
        <v>115</v>
      </c>
      <c r="D197" s="213">
        <v>1</v>
      </c>
      <c r="E197" s="10"/>
      <c r="F197" s="212" t="str">
        <f>IF(E197=0," ",D197*E197)</f>
        <v xml:space="preserve"> </v>
      </c>
    </row>
    <row r="198" spans="1:6" x14ac:dyDescent="0.35">
      <c r="F198" s="212" t="str">
        <f>IF(E198=0," ",D198*E198)</f>
        <v xml:space="preserve"> </v>
      </c>
    </row>
    <row r="199" spans="1:6" s="237" customFormat="1" ht="70" x14ac:dyDescent="0.3">
      <c r="A199" s="240" t="s">
        <v>531</v>
      </c>
      <c r="B199" s="315" t="s">
        <v>532</v>
      </c>
      <c r="C199" s="239" t="s">
        <v>112</v>
      </c>
      <c r="D199" s="238">
        <v>1</v>
      </c>
      <c r="E199" s="10"/>
      <c r="F199" s="212" t="str">
        <f>IF(E199=0," ",D199*E199)</f>
        <v xml:space="preserve"> </v>
      </c>
    </row>
    <row r="200" spans="1:6" s="237" customFormat="1" x14ac:dyDescent="0.3">
      <c r="A200" s="240"/>
      <c r="B200" s="245"/>
      <c r="C200" s="244"/>
      <c r="D200" s="243"/>
      <c r="E200" s="242"/>
      <c r="F200" s="241"/>
    </row>
    <row r="201" spans="1:6" ht="42" x14ac:dyDescent="0.35">
      <c r="A201" s="216" t="s">
        <v>533</v>
      </c>
      <c r="B201" s="215" t="s">
        <v>534</v>
      </c>
      <c r="C201" s="214" t="s">
        <v>115</v>
      </c>
      <c r="D201" s="213">
        <v>2</v>
      </c>
      <c r="E201" s="10"/>
      <c r="F201" s="212" t="str">
        <f t="shared" ref="F201:F223" si="4">IF(E201=0," ",D201*E201)</f>
        <v xml:space="preserve"> </v>
      </c>
    </row>
    <row r="202" spans="1:6" ht="42" x14ac:dyDescent="0.35">
      <c r="B202" s="215" t="s">
        <v>535</v>
      </c>
      <c r="F202" s="212" t="str">
        <f t="shared" si="4"/>
        <v xml:space="preserve"> </v>
      </c>
    </row>
    <row r="203" spans="1:6" x14ac:dyDescent="0.35">
      <c r="F203" s="212" t="str">
        <f t="shared" si="4"/>
        <v xml:space="preserve"> </v>
      </c>
    </row>
    <row r="204" spans="1:6" s="237" customFormat="1" ht="70" x14ac:dyDescent="0.3">
      <c r="A204" s="240" t="s">
        <v>536</v>
      </c>
      <c r="B204" s="240" t="s">
        <v>537</v>
      </c>
      <c r="C204" s="239" t="s">
        <v>112</v>
      </c>
      <c r="D204" s="238">
        <v>2</v>
      </c>
      <c r="E204" s="10"/>
      <c r="F204" s="212" t="str">
        <f t="shared" si="4"/>
        <v xml:space="preserve"> </v>
      </c>
    </row>
    <row r="205" spans="1:6" x14ac:dyDescent="0.35">
      <c r="F205" s="212" t="str">
        <f t="shared" si="4"/>
        <v xml:space="preserve"> </v>
      </c>
    </row>
    <row r="206" spans="1:6" ht="98" x14ac:dyDescent="0.35">
      <c r="A206" s="216" t="s">
        <v>538</v>
      </c>
      <c r="B206" s="215" t="s">
        <v>539</v>
      </c>
      <c r="C206" s="214" t="s">
        <v>115</v>
      </c>
      <c r="D206" s="213">
        <v>2</v>
      </c>
      <c r="E206" s="10"/>
      <c r="F206" s="212" t="str">
        <f t="shared" si="4"/>
        <v xml:space="preserve"> </v>
      </c>
    </row>
    <row r="207" spans="1:6" x14ac:dyDescent="0.35">
      <c r="F207" s="212" t="str">
        <f t="shared" si="4"/>
        <v xml:space="preserve"> </v>
      </c>
    </row>
    <row r="208" spans="1:6" s="237" customFormat="1" ht="70" x14ac:dyDescent="0.3">
      <c r="A208" s="240" t="s">
        <v>540</v>
      </c>
      <c r="B208" s="240" t="s">
        <v>537</v>
      </c>
      <c r="C208" s="239" t="s">
        <v>112</v>
      </c>
      <c r="D208" s="238">
        <v>1</v>
      </c>
      <c r="E208" s="10"/>
      <c r="F208" s="212" t="str">
        <f t="shared" si="4"/>
        <v xml:space="preserve"> </v>
      </c>
    </row>
    <row r="209" spans="1:6" x14ac:dyDescent="0.35">
      <c r="F209" s="212" t="str">
        <f t="shared" si="4"/>
        <v xml:space="preserve"> </v>
      </c>
    </row>
    <row r="210" spans="1:6" ht="42" x14ac:dyDescent="0.35">
      <c r="A210" s="216" t="s">
        <v>541</v>
      </c>
      <c r="B210" s="215" t="s">
        <v>542</v>
      </c>
      <c r="C210" s="214" t="s">
        <v>115</v>
      </c>
      <c r="D210" s="213">
        <v>1</v>
      </c>
      <c r="E210" s="10"/>
      <c r="F210" s="212" t="str">
        <f t="shared" si="4"/>
        <v xml:space="preserve"> </v>
      </c>
    </row>
    <row r="211" spans="1:6" x14ac:dyDescent="0.35">
      <c r="F211" s="212" t="str">
        <f t="shared" si="4"/>
        <v xml:space="preserve"> </v>
      </c>
    </row>
    <row r="212" spans="1:6" ht="28" x14ac:dyDescent="0.35">
      <c r="A212" s="216" t="s">
        <v>543</v>
      </c>
      <c r="B212" s="215" t="s">
        <v>544</v>
      </c>
      <c r="C212" s="214" t="s">
        <v>115</v>
      </c>
      <c r="D212" s="213">
        <v>1</v>
      </c>
      <c r="E212" s="10"/>
      <c r="F212" s="212" t="str">
        <f t="shared" si="4"/>
        <v xml:space="preserve"> </v>
      </c>
    </row>
    <row r="213" spans="1:6" x14ac:dyDescent="0.35">
      <c r="F213" s="212" t="str">
        <f t="shared" si="4"/>
        <v xml:space="preserve"> </v>
      </c>
    </row>
    <row r="214" spans="1:6" ht="28" x14ac:dyDescent="0.35">
      <c r="A214" s="216" t="s">
        <v>545</v>
      </c>
      <c r="B214" s="215" t="s">
        <v>546</v>
      </c>
      <c r="C214" s="214" t="s">
        <v>115</v>
      </c>
      <c r="D214" s="213">
        <v>1</v>
      </c>
      <c r="E214" s="10"/>
      <c r="F214" s="212" t="str">
        <f t="shared" si="4"/>
        <v xml:space="preserve"> </v>
      </c>
    </row>
    <row r="215" spans="1:6" x14ac:dyDescent="0.35">
      <c r="F215" s="212" t="str">
        <f t="shared" si="4"/>
        <v xml:space="preserve"> </v>
      </c>
    </row>
    <row r="216" spans="1:6" ht="28" x14ac:dyDescent="0.35">
      <c r="A216" s="216" t="s">
        <v>547</v>
      </c>
      <c r="B216" s="215" t="s">
        <v>548</v>
      </c>
      <c r="C216" s="214" t="s">
        <v>115</v>
      </c>
      <c r="D216" s="213">
        <v>1</v>
      </c>
      <c r="E216" s="10"/>
      <c r="F216" s="212" t="str">
        <f t="shared" si="4"/>
        <v xml:space="preserve"> </v>
      </c>
    </row>
    <row r="217" spans="1:6" x14ac:dyDescent="0.35">
      <c r="F217" s="212" t="str">
        <f t="shared" si="4"/>
        <v xml:space="preserve"> </v>
      </c>
    </row>
    <row r="218" spans="1:6" x14ac:dyDescent="0.35">
      <c r="A218" s="216" t="s">
        <v>549</v>
      </c>
      <c r="B218" s="215" t="s">
        <v>550</v>
      </c>
      <c r="C218" s="214" t="s">
        <v>115</v>
      </c>
      <c r="D218" s="213">
        <v>1</v>
      </c>
      <c r="E218" s="10"/>
      <c r="F218" s="212" t="str">
        <f t="shared" si="4"/>
        <v xml:space="preserve"> </v>
      </c>
    </row>
    <row r="219" spans="1:6" x14ac:dyDescent="0.35">
      <c r="F219" s="212" t="str">
        <f t="shared" si="4"/>
        <v xml:space="preserve"> </v>
      </c>
    </row>
    <row r="220" spans="1:6" x14ac:dyDescent="0.35">
      <c r="A220" s="216" t="s">
        <v>551</v>
      </c>
      <c r="B220" s="215" t="s">
        <v>552</v>
      </c>
      <c r="C220" s="214" t="s">
        <v>115</v>
      </c>
      <c r="D220" s="213">
        <v>1</v>
      </c>
      <c r="E220" s="10"/>
      <c r="F220" s="212" t="str">
        <f t="shared" si="4"/>
        <v xml:space="preserve"> </v>
      </c>
    </row>
    <row r="221" spans="1:6" x14ac:dyDescent="0.35">
      <c r="F221" s="212" t="str">
        <f t="shared" si="4"/>
        <v xml:space="preserve"> </v>
      </c>
    </row>
    <row r="222" spans="1:6" x14ac:dyDescent="0.35">
      <c r="A222" s="216" t="s">
        <v>553</v>
      </c>
      <c r="B222" s="215" t="s">
        <v>554</v>
      </c>
      <c r="C222" s="214" t="s">
        <v>115</v>
      </c>
      <c r="D222" s="213">
        <v>1</v>
      </c>
      <c r="E222" s="10"/>
      <c r="F222" s="212" t="str">
        <f t="shared" si="4"/>
        <v xml:space="preserve"> </v>
      </c>
    </row>
    <row r="223" spans="1:6" x14ac:dyDescent="0.35">
      <c r="F223" s="212" t="str">
        <f t="shared" si="4"/>
        <v xml:space="preserve"> </v>
      </c>
    </row>
    <row r="224" spans="1:6" x14ac:dyDescent="0.35">
      <c r="A224" s="216" t="s">
        <v>555</v>
      </c>
      <c r="B224" s="215" t="s">
        <v>556</v>
      </c>
      <c r="C224" s="214" t="s">
        <v>557</v>
      </c>
      <c r="D224" s="213">
        <v>5</v>
      </c>
      <c r="F224" s="212">
        <f>(SUM(F11:F222))*(D224/100)</f>
        <v>0</v>
      </c>
    </row>
    <row r="225" spans="1:6" ht="14.5" thickBot="1" x14ac:dyDescent="0.4"/>
    <row r="226" spans="1:6" s="310" customFormat="1" ht="14.5" thickTop="1" x14ac:dyDescent="0.3">
      <c r="A226" s="305"/>
      <c r="B226" s="198" t="s">
        <v>558</v>
      </c>
      <c r="C226" s="306"/>
      <c r="D226" s="307"/>
      <c r="E226" s="308"/>
      <c r="F226" s="309">
        <f>SUM(F11:F224)</f>
        <v>0</v>
      </c>
    </row>
    <row r="227" spans="1:6" s="225" customFormat="1" x14ac:dyDescent="0.3">
      <c r="A227" s="236"/>
      <c r="B227" s="235"/>
      <c r="C227" s="234"/>
      <c r="D227" s="233"/>
      <c r="E227" s="199"/>
      <c r="F227" s="200"/>
    </row>
    <row r="228" spans="1:6" s="225" customFormat="1" ht="14.5" thickBot="1" x14ac:dyDescent="0.35">
      <c r="A228" s="201"/>
      <c r="B228" s="202" t="s">
        <v>559</v>
      </c>
      <c r="C228" s="232"/>
      <c r="D228" s="231"/>
      <c r="E228" s="203"/>
      <c r="F228" s="230">
        <f>F226*0.22</f>
        <v>0</v>
      </c>
    </row>
    <row r="229" spans="1:6" s="225" customFormat="1" ht="15" thickTop="1" thickBot="1" x14ac:dyDescent="0.35">
      <c r="A229" s="229"/>
      <c r="B229" s="228" t="s">
        <v>560</v>
      </c>
      <c r="C229" s="227"/>
      <c r="D229" s="226"/>
      <c r="E229" s="199"/>
      <c r="F229" s="200">
        <f>SUM(F226:F228)</f>
        <v>0</v>
      </c>
    </row>
    <row r="230" spans="1:6" ht="14.5" thickTop="1" x14ac:dyDescent="0.35">
      <c r="A230" s="224"/>
      <c r="B230" s="223"/>
      <c r="C230" s="222"/>
      <c r="D230" s="221"/>
      <c r="E230" s="220"/>
      <c r="F230" s="220"/>
    </row>
    <row r="232" spans="1:6" x14ac:dyDescent="0.35">
      <c r="A232" s="218"/>
      <c r="B232" s="219"/>
      <c r="C232" s="488"/>
      <c r="D232" s="488"/>
      <c r="E232" s="488"/>
      <c r="F232" s="488"/>
    </row>
    <row r="233" spans="1:6" x14ac:dyDescent="0.35">
      <c r="A233" s="218"/>
      <c r="B233" s="217"/>
      <c r="C233" s="488"/>
      <c r="D233" s="488"/>
      <c r="E233" s="488"/>
      <c r="F233" s="488"/>
    </row>
    <row r="235" spans="1:6" x14ac:dyDescent="0.35">
      <c r="C235" s="488"/>
      <c r="D235" s="488"/>
      <c r="E235" s="488"/>
      <c r="F235" s="488"/>
    </row>
    <row r="236" spans="1:6" x14ac:dyDescent="0.35">
      <c r="C236" s="488"/>
      <c r="D236" s="488"/>
      <c r="E236" s="488"/>
      <c r="F236" s="488"/>
    </row>
  </sheetData>
  <sheetProtection algorithmName="SHA-512" hashValue="dEr15HyqBhj4kw01QCW+nkfl8gWC6TovtZI5OijG4UvhWGrjM25yDOe7GHl0Gl2rTz/boSub9JSZOB5BvJhPtg==" saltValue="P40eQfKtf40J9Tgnw6QD0A==" spinCount="100000" sheet="1" objects="1" scenarios="1"/>
  <mergeCells count="9">
    <mergeCell ref="C232:F232"/>
    <mergeCell ref="C233:F233"/>
    <mergeCell ref="C235:F235"/>
    <mergeCell ref="C236:F236"/>
    <mergeCell ref="B2:F2"/>
    <mergeCell ref="B7:F7"/>
    <mergeCell ref="B8:F8"/>
    <mergeCell ref="B9:F9"/>
    <mergeCell ref="B88:F88"/>
  </mergeCells>
  <conditionalFormatting sqref="E69">
    <cfRule type="cellIs" dxfId="66" priority="67" operator="lessThanOrEqual">
      <formula>0</formula>
    </cfRule>
  </conditionalFormatting>
  <conditionalFormatting sqref="E79">
    <cfRule type="cellIs" dxfId="65" priority="66" operator="lessThanOrEqual">
      <formula>0</formula>
    </cfRule>
  </conditionalFormatting>
  <conditionalFormatting sqref="E81">
    <cfRule type="cellIs" dxfId="64" priority="65" operator="lessThanOrEqual">
      <formula>0</formula>
    </cfRule>
  </conditionalFormatting>
  <conditionalFormatting sqref="E83">
    <cfRule type="cellIs" dxfId="63" priority="64" operator="lessThanOrEqual">
      <formula>0</formula>
    </cfRule>
  </conditionalFormatting>
  <conditionalFormatting sqref="E85">
    <cfRule type="cellIs" dxfId="62" priority="63" operator="lessThanOrEqual">
      <formula>0</formula>
    </cfRule>
  </conditionalFormatting>
  <conditionalFormatting sqref="E90">
    <cfRule type="cellIs" dxfId="61" priority="62" operator="lessThanOrEqual">
      <formula>0</formula>
    </cfRule>
  </conditionalFormatting>
  <conditionalFormatting sqref="E92">
    <cfRule type="cellIs" dxfId="60" priority="61" operator="lessThanOrEqual">
      <formula>0</formula>
    </cfRule>
  </conditionalFormatting>
  <conditionalFormatting sqref="E94">
    <cfRule type="cellIs" dxfId="59" priority="60" operator="lessThanOrEqual">
      <formula>0</formula>
    </cfRule>
  </conditionalFormatting>
  <conditionalFormatting sqref="E96">
    <cfRule type="cellIs" dxfId="58" priority="59" operator="lessThanOrEqual">
      <formula>0</formula>
    </cfRule>
  </conditionalFormatting>
  <conditionalFormatting sqref="E98">
    <cfRule type="cellIs" dxfId="57" priority="58" operator="lessThanOrEqual">
      <formula>0</formula>
    </cfRule>
  </conditionalFormatting>
  <conditionalFormatting sqref="E99">
    <cfRule type="cellIs" dxfId="56" priority="57" operator="lessThanOrEqual">
      <formula>0</formula>
    </cfRule>
  </conditionalFormatting>
  <conditionalFormatting sqref="E100">
    <cfRule type="cellIs" dxfId="55" priority="56" operator="lessThanOrEqual">
      <formula>0</formula>
    </cfRule>
  </conditionalFormatting>
  <conditionalFormatting sqref="E101">
    <cfRule type="cellIs" dxfId="54" priority="55" operator="lessThanOrEqual">
      <formula>0</formula>
    </cfRule>
  </conditionalFormatting>
  <conditionalFormatting sqref="E102">
    <cfRule type="cellIs" dxfId="53" priority="54" operator="lessThanOrEqual">
      <formula>0</formula>
    </cfRule>
  </conditionalFormatting>
  <conditionalFormatting sqref="E103">
    <cfRule type="cellIs" dxfId="52" priority="53" operator="lessThanOrEqual">
      <formula>0</formula>
    </cfRule>
  </conditionalFormatting>
  <conditionalFormatting sqref="E105">
    <cfRule type="cellIs" dxfId="51" priority="52" operator="lessThanOrEqual">
      <formula>0</formula>
    </cfRule>
  </conditionalFormatting>
  <conditionalFormatting sqref="E107">
    <cfRule type="cellIs" dxfId="50" priority="51" operator="lessThanOrEqual">
      <formula>0</formula>
    </cfRule>
  </conditionalFormatting>
  <conditionalFormatting sqref="E111">
    <cfRule type="cellIs" dxfId="49" priority="50" operator="lessThanOrEqual">
      <formula>0</formula>
    </cfRule>
  </conditionalFormatting>
  <conditionalFormatting sqref="E113">
    <cfRule type="cellIs" dxfId="48" priority="49" operator="lessThanOrEqual">
      <formula>0</formula>
    </cfRule>
  </conditionalFormatting>
  <conditionalFormatting sqref="E115">
    <cfRule type="cellIs" dxfId="47" priority="48" operator="lessThanOrEqual">
      <formula>0</formula>
    </cfRule>
  </conditionalFormatting>
  <conditionalFormatting sqref="E117">
    <cfRule type="cellIs" dxfId="46" priority="47" operator="lessThanOrEqual">
      <formula>0</formula>
    </cfRule>
  </conditionalFormatting>
  <conditionalFormatting sqref="E119">
    <cfRule type="cellIs" dxfId="45" priority="46" operator="lessThanOrEqual">
      <formula>0</formula>
    </cfRule>
  </conditionalFormatting>
  <conditionalFormatting sqref="E121">
    <cfRule type="cellIs" dxfId="44" priority="45" operator="lessThanOrEqual">
      <formula>0</formula>
    </cfRule>
  </conditionalFormatting>
  <conditionalFormatting sqref="E124:E126">
    <cfRule type="cellIs" dxfId="43" priority="44" operator="lessThanOrEqual">
      <formula>0</formula>
    </cfRule>
  </conditionalFormatting>
  <conditionalFormatting sqref="E128">
    <cfRule type="cellIs" dxfId="42" priority="43" operator="lessThanOrEqual">
      <formula>0</formula>
    </cfRule>
  </conditionalFormatting>
  <conditionalFormatting sqref="E130">
    <cfRule type="cellIs" dxfId="41" priority="42" operator="lessThanOrEqual">
      <formula>0</formula>
    </cfRule>
  </conditionalFormatting>
  <conditionalFormatting sqref="E132">
    <cfRule type="cellIs" dxfId="40" priority="41" operator="lessThanOrEqual">
      <formula>0</formula>
    </cfRule>
  </conditionalFormatting>
  <conditionalFormatting sqref="E135:E143">
    <cfRule type="cellIs" dxfId="39" priority="40" operator="lessThanOrEqual">
      <formula>0</formula>
    </cfRule>
  </conditionalFormatting>
  <conditionalFormatting sqref="E145">
    <cfRule type="cellIs" dxfId="38" priority="39" operator="lessThanOrEqual">
      <formula>0</formula>
    </cfRule>
  </conditionalFormatting>
  <conditionalFormatting sqref="E147">
    <cfRule type="cellIs" dxfId="37" priority="38" operator="lessThanOrEqual">
      <formula>0</formula>
    </cfRule>
  </conditionalFormatting>
  <conditionalFormatting sqref="E150">
    <cfRule type="cellIs" dxfId="36" priority="37" operator="lessThanOrEqual">
      <formula>0</formula>
    </cfRule>
  </conditionalFormatting>
  <conditionalFormatting sqref="E151">
    <cfRule type="cellIs" dxfId="35" priority="36" operator="lessThanOrEqual">
      <formula>0</formula>
    </cfRule>
  </conditionalFormatting>
  <conditionalFormatting sqref="E152">
    <cfRule type="cellIs" dxfId="34" priority="35" operator="lessThanOrEqual">
      <formula>0</formula>
    </cfRule>
  </conditionalFormatting>
  <conditionalFormatting sqref="E154">
    <cfRule type="cellIs" dxfId="33" priority="34" operator="lessThanOrEqual">
      <formula>0</formula>
    </cfRule>
  </conditionalFormatting>
  <conditionalFormatting sqref="E156">
    <cfRule type="cellIs" dxfId="32" priority="33" operator="lessThanOrEqual">
      <formula>0</formula>
    </cfRule>
  </conditionalFormatting>
  <conditionalFormatting sqref="E158">
    <cfRule type="cellIs" dxfId="31" priority="32" operator="lessThanOrEqual">
      <formula>0</formula>
    </cfRule>
  </conditionalFormatting>
  <conditionalFormatting sqref="E160">
    <cfRule type="cellIs" dxfId="30" priority="31" operator="lessThanOrEqual">
      <formula>0</formula>
    </cfRule>
  </conditionalFormatting>
  <conditionalFormatting sqref="E162">
    <cfRule type="cellIs" dxfId="29" priority="30" operator="lessThanOrEqual">
      <formula>0</formula>
    </cfRule>
  </conditionalFormatting>
  <conditionalFormatting sqref="E164">
    <cfRule type="cellIs" dxfId="28" priority="29" operator="lessThanOrEqual">
      <formula>0</formula>
    </cfRule>
  </conditionalFormatting>
  <conditionalFormatting sqref="E166">
    <cfRule type="cellIs" dxfId="27" priority="28" operator="lessThanOrEqual">
      <formula>0</formula>
    </cfRule>
  </conditionalFormatting>
  <conditionalFormatting sqref="E168">
    <cfRule type="cellIs" dxfId="26" priority="27" operator="lessThanOrEqual">
      <formula>0</formula>
    </cfRule>
  </conditionalFormatting>
  <conditionalFormatting sqref="E170">
    <cfRule type="cellIs" dxfId="25" priority="26" operator="lessThanOrEqual">
      <formula>0</formula>
    </cfRule>
  </conditionalFormatting>
  <conditionalFormatting sqref="E172">
    <cfRule type="cellIs" dxfId="24" priority="25" operator="lessThanOrEqual">
      <formula>0</formula>
    </cfRule>
  </conditionalFormatting>
  <conditionalFormatting sqref="E174">
    <cfRule type="cellIs" dxfId="23" priority="24" operator="lessThanOrEqual">
      <formula>0</formula>
    </cfRule>
  </conditionalFormatting>
  <conditionalFormatting sqref="E176">
    <cfRule type="cellIs" dxfId="22" priority="23" operator="lessThanOrEqual">
      <formula>0</formula>
    </cfRule>
  </conditionalFormatting>
  <conditionalFormatting sqref="E178">
    <cfRule type="cellIs" dxfId="21" priority="22" operator="lessThanOrEqual">
      <formula>0</formula>
    </cfRule>
  </conditionalFormatting>
  <conditionalFormatting sqref="E180">
    <cfRule type="cellIs" dxfId="20" priority="21" operator="lessThanOrEqual">
      <formula>0</formula>
    </cfRule>
  </conditionalFormatting>
  <conditionalFormatting sqref="E182">
    <cfRule type="cellIs" dxfId="19" priority="20" operator="lessThanOrEqual">
      <formula>0</formula>
    </cfRule>
  </conditionalFormatting>
  <conditionalFormatting sqref="E184">
    <cfRule type="cellIs" dxfId="18" priority="19" operator="lessThanOrEqual">
      <formula>0</formula>
    </cfRule>
  </conditionalFormatting>
  <conditionalFormatting sqref="E186">
    <cfRule type="cellIs" dxfId="17" priority="18" operator="lessThanOrEqual">
      <formula>0</formula>
    </cfRule>
  </conditionalFormatting>
  <conditionalFormatting sqref="E188">
    <cfRule type="cellIs" dxfId="16" priority="17" operator="lessThanOrEqual">
      <formula>0</formula>
    </cfRule>
  </conditionalFormatting>
  <conditionalFormatting sqref="E190">
    <cfRule type="cellIs" dxfId="15" priority="16" operator="lessThanOrEqual">
      <formula>0</formula>
    </cfRule>
  </conditionalFormatting>
  <conditionalFormatting sqref="E192">
    <cfRule type="cellIs" dxfId="14" priority="15" operator="lessThanOrEqual">
      <formula>0</formula>
    </cfRule>
  </conditionalFormatting>
  <conditionalFormatting sqref="E194">
    <cfRule type="cellIs" dxfId="13" priority="14" operator="lessThanOrEqual">
      <formula>0</formula>
    </cfRule>
  </conditionalFormatting>
  <conditionalFormatting sqref="E197">
    <cfRule type="cellIs" dxfId="12" priority="13" operator="lessThanOrEqual">
      <formula>0</formula>
    </cfRule>
  </conditionalFormatting>
  <conditionalFormatting sqref="E199">
    <cfRule type="cellIs" dxfId="11" priority="12" operator="lessThanOrEqual">
      <formula>0</formula>
    </cfRule>
  </conditionalFormatting>
  <conditionalFormatting sqref="E201">
    <cfRule type="cellIs" dxfId="10" priority="11" operator="lessThanOrEqual">
      <formula>0</formula>
    </cfRule>
  </conditionalFormatting>
  <conditionalFormatting sqref="E204">
    <cfRule type="cellIs" dxfId="9" priority="10" operator="lessThanOrEqual">
      <formula>0</formula>
    </cfRule>
  </conditionalFormatting>
  <conditionalFormatting sqref="E206">
    <cfRule type="cellIs" dxfId="8" priority="9" operator="lessThanOrEqual">
      <formula>0</formula>
    </cfRule>
  </conditionalFormatting>
  <conditionalFormatting sqref="E208">
    <cfRule type="cellIs" dxfId="7" priority="8" operator="lessThanOrEqual">
      <formula>0</formula>
    </cfRule>
  </conditionalFormatting>
  <conditionalFormatting sqref="E210">
    <cfRule type="cellIs" dxfId="6" priority="7" operator="lessThanOrEqual">
      <formula>0</formula>
    </cfRule>
  </conditionalFormatting>
  <conditionalFormatting sqref="E212">
    <cfRule type="cellIs" dxfId="5" priority="6" operator="lessThanOrEqual">
      <formula>0</formula>
    </cfRule>
  </conditionalFormatting>
  <conditionalFormatting sqref="E214">
    <cfRule type="cellIs" dxfId="4" priority="5" operator="lessThanOrEqual">
      <formula>0</formula>
    </cfRule>
  </conditionalFormatting>
  <conditionalFormatting sqref="E216">
    <cfRule type="cellIs" dxfId="3" priority="4" operator="lessThanOrEqual">
      <formula>0</formula>
    </cfRule>
  </conditionalFormatting>
  <conditionalFormatting sqref="E218">
    <cfRule type="cellIs" dxfId="2" priority="3" operator="lessThanOrEqual">
      <formula>0</formula>
    </cfRule>
  </conditionalFormatting>
  <conditionalFormatting sqref="E220">
    <cfRule type="cellIs" dxfId="1" priority="2" operator="lessThanOrEqual">
      <formula>0</formula>
    </cfRule>
  </conditionalFormatting>
  <conditionalFormatting sqref="E222">
    <cfRule type="cellIs" dxfId="0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9</vt:i4>
      </vt:variant>
    </vt:vector>
  </HeadingPairs>
  <TitlesOfParts>
    <vt:vector size="14" baseType="lpstr">
      <vt:lpstr>Rekapitulacija</vt:lpstr>
      <vt:lpstr>Kanalizacija</vt:lpstr>
      <vt:lpstr>Črpališče_(gr. in str. del)</vt:lpstr>
      <vt:lpstr>Črpališče_(vod. priklj.)</vt:lpstr>
      <vt:lpstr>El.inšt_el_opr_črpališča</vt:lpstr>
      <vt:lpstr>'Črpališče_(gr. in str. del)'!Področje_tiskanja</vt:lpstr>
      <vt:lpstr>'Črpališče_(vod. priklj.)'!Področje_tiskanja</vt:lpstr>
      <vt:lpstr>El.inšt_el_opr_črpališča!Področje_tiskanja</vt:lpstr>
      <vt:lpstr>Kanalizacija!Področje_tiskanja</vt:lpstr>
      <vt:lpstr>Rekapitulacija!Področje_tiskanja</vt:lpstr>
      <vt:lpstr>'Črpališče_(gr. in str. del)'!Tiskanje_naslovov</vt:lpstr>
      <vt:lpstr>'Črpališče_(vod. priklj.)'!Tiskanje_naslovov</vt:lpstr>
      <vt:lpstr>El.inšt_el_opr_črpališča!Tiskanje_naslovov</vt:lpstr>
      <vt:lpstr>Kanalizacija!Tiskanje_naslovov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Matevz</dc:creator>
  <cp:lastModifiedBy>Marko Košir</cp:lastModifiedBy>
  <cp:lastPrinted>2021-05-07T07:54:11Z</cp:lastPrinted>
  <dcterms:created xsi:type="dcterms:W3CDTF">2021-04-19T06:18:03Z</dcterms:created>
  <dcterms:modified xsi:type="dcterms:W3CDTF">2021-05-07T08:36:47Z</dcterms:modified>
</cp:coreProperties>
</file>